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6"/>
  </bookViews>
  <sheets>
    <sheet name="商品定位" sheetId="4" r:id="rId1"/>
    <sheet name="商品" sheetId="1" r:id="rId2"/>
    <sheet name="生活水平" sheetId="8" r:id="rId3"/>
    <sheet name="建筑" sheetId="3" r:id="rId4"/>
    <sheet name="职业" sheetId="2" r:id="rId5"/>
    <sheet name="生产方式定位" sheetId="5" r:id="rId6"/>
    <sheet name="生产方式" sheetId="7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<sst xmlns="http://schemas.openxmlformats.org/spreadsheetml/2006/main" count="1065" uniqueCount="566">
  <si>
    <t>商品定位是被抽象出来的商品基本性质，会影响商品的基本数值。如果对商品有额外的需求，可以根据实际需要微调</t>
  </si>
  <si>
    <t>之所以需要商品定位，首先是处于设计的效率考虑，我们不可能直接去设计几十上百个商品，而是需要用一套普遍的模型推演出来</t>
  </si>
  <si>
    <t>其次是设计的统一性考虑，我们需要让商品被规范地设计，不然后面的生产方式、建筑、科技乃至职业也都不可能将具有设计的统一性</t>
  </si>
  <si>
    <t>商品定位</t>
  </si>
  <si>
    <t>说明</t>
  </si>
  <si>
    <t>一般定价</t>
  </si>
  <si>
    <t>生产效率定位</t>
  </si>
  <si>
    <t>建筑类型</t>
  </si>
  <si>
    <t>初级农产品</t>
  </si>
  <si>
    <t>这是案例</t>
  </si>
  <si>
    <t>低</t>
  </si>
  <si>
    <t>先低后高</t>
  </si>
  <si>
    <t>农场、种植园</t>
  </si>
  <si>
    <t>我是分割线</t>
  </si>
  <si>
    <t>比如上案例，初级农产品其实就是谷物这些东西，它们的一般定价是低，生产效率定位为“先低后高”</t>
  </si>
  <si>
    <t>那么我们可以想一下如何做这个过渡，合理的做法是引入“肥料”这一商品，通过它去变革生产方式，拉高生产效率</t>
  </si>
  <si>
    <t>那么在这里我们就有必要去做抉择，“肥料”的生产效率此时是如何的？如果肥料供给也很充足，价格也很低，那么可能导致如下结果：</t>
  </si>
  <si>
    <t>可能出现国生产该商品的建筑盈利→建筑劳动力的生活水平上升&amp;商品价格下降&amp;国家收入增长</t>
  </si>
  <si>
    <t>1、建筑劳动力的生活水平上升意味着他们政治力量的加强，可能因此具备推动某些变革的能力</t>
  </si>
  <si>
    <t>2、商品价格下降会导致需求该商品的开支减少，也即提高一些pop的生活水平</t>
  </si>
  <si>
    <t>3、国家收入增长会加快玩家的发展速度</t>
  </si>
  <si>
    <t>最后的结果就是玩家发现有利可图，于是大量建造肥料和生产该初级农产品的建筑</t>
  </si>
  <si>
    <t>如果商品价格到50%还是有很多收益的话，那么玩家可能就会出现邪道打法，他可能就只出这个建筑和军营，然后横推全球</t>
  </si>
  <si>
    <t>这样子我们可以说，这个游戏是失去经营产业链的乐趣的，是不符合V3想要的核心体验的</t>
  </si>
  <si>
    <t>但是如果肥料此时的生产效率是很低的，而肥料对初级农产品的定位又是很大的，刚好玩家又对该农产品很需求</t>
  </si>
  <si>
    <t>那么玩家就会为了填平初级农产品的需求去大量生产肥料，接着他一看，肥料需要大量的硫磺，硫磺又需要炸药去提高生产效率，然后这些可能都还离不开科技的进步</t>
  </si>
  <si>
    <t>那么他就得在肥料、硫磺、炸药、大学间做出权衡，并安排发展顺序，游戏会有意思很多</t>
  </si>
  <si>
    <t>而且可能游戏的发展是出乎他意料的，比如他没发现农产品大量的供给导致生活水平提升，他对衣服、家具的需求变大了，他不得不处理新的问题</t>
  </si>
  <si>
    <t>这样，整个游戏的经济是可以循环的，可以让玩家一定程度上重复游玩，而不是像横推全球那样无聊</t>
  </si>
  <si>
    <t>Pop_Needs</t>
  </si>
  <si>
    <t>good</t>
  </si>
  <si>
    <t>weight</t>
  </si>
  <si>
    <t>max_weight</t>
  </si>
  <si>
    <t>min_weight</t>
  </si>
  <si>
    <t>maxes_out</t>
  </si>
  <si>
    <t>substitutable</t>
  </si>
  <si>
    <t>Cost</t>
  </si>
  <si>
    <t>需求消费</t>
  </si>
  <si>
    <t>人口群的需求</t>
  </si>
  <si>
    <t>替代品</t>
  </si>
  <si>
    <t>花费</t>
  </si>
  <si>
    <t>中级农产品</t>
  </si>
  <si>
    <t>simple_clothing</t>
  </si>
  <si>
    <t>fabric</t>
  </si>
  <si>
    <t>高级农产品</t>
  </si>
  <si>
    <t>clothes</t>
  </si>
  <si>
    <t>crude_items</t>
  </si>
  <si>
    <t>wood</t>
  </si>
  <si>
    <t>初级原材料</t>
  </si>
  <si>
    <t>furniture</t>
  </si>
  <si>
    <t>中级原材料</t>
  </si>
  <si>
    <t>basic_food</t>
  </si>
  <si>
    <t>grain</t>
  </si>
  <si>
    <t>高级原材料</t>
  </si>
  <si>
    <t>fish</t>
  </si>
  <si>
    <t>meat</t>
  </si>
  <si>
    <t>初级工业品</t>
  </si>
  <si>
    <t>fruit</t>
  </si>
  <si>
    <t>中级工业品</t>
  </si>
  <si>
    <t>groceries</t>
  </si>
  <si>
    <t>高级工业品</t>
  </si>
  <si>
    <t>heating</t>
  </si>
  <si>
    <t>初级消费品</t>
  </si>
  <si>
    <t>coal</t>
  </si>
  <si>
    <t>中级消费品</t>
  </si>
  <si>
    <t>oil</t>
  </si>
  <si>
    <t>高级消费品</t>
  </si>
  <si>
    <t>electricity</t>
  </si>
  <si>
    <t>household_items</t>
  </si>
  <si>
    <t>初级工具</t>
  </si>
  <si>
    <t>glass</t>
  </si>
  <si>
    <t>中级工具</t>
  </si>
  <si>
    <t>standard_clothing</t>
  </si>
  <si>
    <t>高级工具</t>
  </si>
  <si>
    <t>services</t>
  </si>
  <si>
    <t>intoxicants</t>
  </si>
  <si>
    <t>liquor</t>
  </si>
  <si>
    <t>初级军用品</t>
  </si>
  <si>
    <t>tobacco</t>
  </si>
  <si>
    <t>中级军用品</t>
  </si>
  <si>
    <t>opium</t>
  </si>
  <si>
    <t>高级军用品</t>
  </si>
  <si>
    <t>luxury_drinks</t>
  </si>
  <si>
    <t>tea</t>
  </si>
  <si>
    <t>coffee</t>
  </si>
  <si>
    <t>能源</t>
  </si>
  <si>
    <t>wine</t>
  </si>
  <si>
    <t>free_movement</t>
  </si>
  <si>
    <t>transportation</t>
  </si>
  <si>
    <t>automobiles</t>
  </si>
  <si>
    <t>communication</t>
  </si>
  <si>
    <t>telephones</t>
  </si>
  <si>
    <t>luxury_food</t>
  </si>
  <si>
    <t>sugar</t>
  </si>
  <si>
    <t>luxury_items</t>
  </si>
  <si>
    <t>luxury_clothes</t>
  </si>
  <si>
    <t>luxury_furniture</t>
  </si>
  <si>
    <t>porcelain</t>
  </si>
  <si>
    <t>radios</t>
  </si>
  <si>
    <t>art</t>
  </si>
  <si>
    <t>fine_art</t>
  </si>
  <si>
    <t>商品名称</t>
  </si>
  <si>
    <t>备注</t>
  </si>
  <si>
    <t>定位</t>
  </si>
  <si>
    <t>用途概述
（为了减少工作量，有特殊需求的才写）</t>
  </si>
  <si>
    <t>简要说明
（为了减少工作量，有特殊需求的才写）</t>
  </si>
  <si>
    <t>谷物</t>
  </si>
  <si>
    <t>鱼</t>
  </si>
  <si>
    <t>木头</t>
  </si>
  <si>
    <t>布料</t>
  </si>
  <si>
    <t>硬木</t>
  </si>
  <si>
    <t>染料</t>
  </si>
  <si>
    <t>树胶</t>
  </si>
  <si>
    <t>糖</t>
  </si>
  <si>
    <t>肉类</t>
  </si>
  <si>
    <t>水果</t>
  </si>
  <si>
    <t>药草</t>
  </si>
  <si>
    <t>烟草</t>
  </si>
  <si>
    <t>赛里斯草</t>
  </si>
  <si>
    <t>茶</t>
  </si>
  <si>
    <t>丝绸</t>
  </si>
  <si>
    <t>高级农产品&amp;中级工业品</t>
  </si>
  <si>
    <t>煤</t>
  </si>
  <si>
    <t>铁</t>
  </si>
  <si>
    <t>铅</t>
  </si>
  <si>
    <t>硫</t>
  </si>
  <si>
    <t>食品</t>
  </si>
  <si>
    <t>纸张</t>
  </si>
  <si>
    <t>肥料</t>
  </si>
  <si>
    <t>钢铁</t>
  </si>
  <si>
    <t>服务</t>
  </si>
  <si>
    <t>玻璃</t>
  </si>
  <si>
    <t>初级消费品&amp;初级工业品</t>
  </si>
  <si>
    <t>瓷器</t>
  </si>
  <si>
    <t>高级玻璃</t>
  </si>
  <si>
    <t>衣物</t>
  </si>
  <si>
    <t>奢侈服装</t>
  </si>
  <si>
    <t>家具</t>
  </si>
  <si>
    <t>奢侈家具</t>
  </si>
  <si>
    <t>饮品</t>
  </si>
  <si>
    <t>烈酒</t>
  </si>
  <si>
    <t>奢侈饮品</t>
  </si>
  <si>
    <t>魔悬浮车</t>
  </si>
  <si>
    <t>黄金</t>
  </si>
  <si>
    <t>艺术品</t>
  </si>
  <si>
    <t>工具</t>
  </si>
  <si>
    <t>魔偶</t>
  </si>
  <si>
    <t>运力</t>
  </si>
  <si>
    <t>炸药</t>
  </si>
  <si>
    <t>科学引擎</t>
  </si>
  <si>
    <t>魔导引擎</t>
  </si>
  <si>
    <t>灵能水晶</t>
  </si>
  <si>
    <t>泽洛</t>
  </si>
  <si>
    <t>能源＆高级工具＆高级原材料</t>
  </si>
  <si>
    <t>秘银</t>
  </si>
  <si>
    <t>轻武器</t>
  </si>
  <si>
    <t>金属武器</t>
  </si>
  <si>
    <t>金属防具</t>
  </si>
  <si>
    <t>火炮</t>
  </si>
  <si>
    <t>魔轨炮</t>
  </si>
  <si>
    <t>蒸汽飞行器</t>
  </si>
  <si>
    <t>魔能飞行器</t>
  </si>
  <si>
    <t>蒸汽机甲</t>
  </si>
  <si>
    <t>魔能机甲</t>
  </si>
  <si>
    <t>魔导机甲</t>
  </si>
  <si>
    <t>快速帆船</t>
  </si>
  <si>
    <t>建造</t>
  </si>
  <si>
    <t>特殊数值</t>
  </si>
  <si>
    <t>wealth</t>
  </si>
  <si>
    <t>political
strength</t>
  </si>
  <si>
    <t>total_cost</t>
  </si>
  <si>
    <t>财富等级</t>
  </si>
  <si>
    <t>政治力量</t>
  </si>
  <si>
    <t>总耗费</t>
  </si>
  <si>
    <t>简单衣物</t>
  </si>
  <si>
    <t>简单物品</t>
  </si>
  <si>
    <t>基础食物</t>
  </si>
  <si>
    <t>标准衣物</t>
  </si>
  <si>
    <t>家庭物品</t>
  </si>
  <si>
    <t>取暖</t>
  </si>
  <si>
    <t>自由出行</t>
  </si>
  <si>
    <t>交流</t>
  </si>
  <si>
    <t>奢侈食物</t>
  </si>
  <si>
    <t>奢侈物品</t>
  </si>
  <si>
    <t>艺术</t>
  </si>
  <si>
    <t>类别</t>
  </si>
  <si>
    <t>建筑名称</t>
  </si>
  <si>
    <t>产出</t>
  </si>
  <si>
    <t>简要说明</t>
  </si>
  <si>
    <t>轻工业</t>
  </si>
  <si>
    <t>食品厂</t>
  </si>
  <si>
    <t>酿酒厂</t>
  </si>
  <si>
    <t>造纸厂</t>
  </si>
  <si>
    <t>纺织厂</t>
  </si>
  <si>
    <t>奢侈衣物</t>
  </si>
  <si>
    <t>家具厂</t>
  </si>
  <si>
    <t>玻璃厂</t>
  </si>
  <si>
    <t>陶瓷</t>
  </si>
  <si>
    <t>化工厂</t>
  </si>
  <si>
    <t>工具作坊</t>
  </si>
  <si>
    <t>魔偶工厂</t>
  </si>
  <si>
    <t>科学武器厂</t>
  </si>
  <si>
    <t>魔导武器厂</t>
  </si>
  <si>
    <t>重工业</t>
  </si>
  <si>
    <t>合成材料工厂</t>
  </si>
  <si>
    <t>钢铁厂</t>
  </si>
  <si>
    <t>炼金厂</t>
  </si>
  <si>
    <t>晶体萃取厂</t>
  </si>
  <si>
    <t>科学动力厂</t>
  </si>
  <si>
    <t>魔导动力厂</t>
  </si>
  <si>
    <t>魔能军械厂</t>
  </si>
  <si>
    <t>科学军械厂</t>
  </si>
  <si>
    <t>基础设施</t>
  </si>
  <si>
    <t>道路</t>
  </si>
  <si>
    <t>铁路</t>
  </si>
  <si>
    <t>传送阵</t>
  </si>
  <si>
    <t>贸易中心</t>
  </si>
  <si>
    <t>城区</t>
  </si>
  <si>
    <t>艺术学院</t>
  </si>
  <si>
    <t>城镇中心</t>
  </si>
  <si>
    <t>建造部门</t>
  </si>
  <si>
    <t>政府</t>
  </si>
  <si>
    <t>港口</t>
  </si>
  <si>
    <t>行政机构</t>
  </si>
  <si>
    <t>大学</t>
  </si>
  <si>
    <t>矿场</t>
  </si>
  <si>
    <t>煤矿</t>
  </si>
  <si>
    <t>铁矿</t>
  </si>
  <si>
    <t>铅矿</t>
  </si>
  <si>
    <t>硫矿</t>
  </si>
  <si>
    <t>金矿</t>
  </si>
  <si>
    <t>油井</t>
  </si>
  <si>
    <t>种植园</t>
  </si>
  <si>
    <t>棉花</t>
  </si>
  <si>
    <t>鸦片</t>
  </si>
  <si>
    <t>茶叶</t>
  </si>
  <si>
    <t>香蕉</t>
  </si>
  <si>
    <t>糖类</t>
  </si>
  <si>
    <t>伐木场</t>
  </si>
  <si>
    <t>农场</t>
  </si>
  <si>
    <t>黑麦</t>
  </si>
  <si>
    <t>小麦</t>
  </si>
  <si>
    <t>大米</t>
  </si>
  <si>
    <t>玉米</t>
  </si>
  <si>
    <t>小米</t>
  </si>
  <si>
    <t>牧场</t>
  </si>
  <si>
    <t>渔船码头</t>
  </si>
  <si>
    <t>捕鲸站</t>
  </si>
  <si>
    <t>军事</t>
  </si>
  <si>
    <t>常备军营</t>
  </si>
  <si>
    <t>动员军营</t>
  </si>
  <si>
    <t>军港</t>
  </si>
  <si>
    <t>自给地</t>
  </si>
  <si>
    <t>自给农场</t>
  </si>
  <si>
    <t>职业名称</t>
  </si>
  <si>
    <t>阶级</t>
  </si>
  <si>
    <t>最低生活水平</t>
  </si>
  <si>
    <t>最低生活花费
放缩</t>
  </si>
  <si>
    <t>最低生活花费</t>
  </si>
  <si>
    <t>工资权重</t>
  </si>
  <si>
    <t>工资等级</t>
  </si>
  <si>
    <t>定位说明</t>
  </si>
  <si>
    <t>法师</t>
  </si>
  <si>
    <t>rich</t>
  </si>
  <si>
    <t>贵族</t>
  </si>
  <si>
    <t>资本家</t>
  </si>
  <si>
    <t>官僚</t>
  </si>
  <si>
    <t>middle</t>
  </si>
  <si>
    <t>教士</t>
  </si>
  <si>
    <t>工程师</t>
  </si>
  <si>
    <t>法士</t>
  </si>
  <si>
    <t>军官</t>
  </si>
  <si>
    <t>学者</t>
  </si>
  <si>
    <t>士兵</t>
  </si>
  <si>
    <t>poor</t>
  </si>
  <si>
    <t>农民</t>
  </si>
  <si>
    <t>劳工</t>
  </si>
  <si>
    <t>牲畜</t>
  </si>
  <si>
    <t>职员</t>
  </si>
  <si>
    <t>矮人？</t>
  </si>
  <si>
    <t>需要说明</t>
  </si>
  <si>
    <t>生产方式类别</t>
  </si>
  <si>
    <t>消耗等级</t>
  </si>
  <si>
    <t>产出倍率
(辅助配置）</t>
  </si>
  <si>
    <t>产出等级</t>
  </si>
  <si>
    <t>生产方式组类别</t>
  </si>
  <si>
    <t>资源密集1</t>
  </si>
  <si>
    <t>低级生产1</t>
  </si>
  <si>
    <t>资源密集2</t>
  </si>
  <si>
    <t>低级生产2</t>
  </si>
  <si>
    <t>资源密集3</t>
  </si>
  <si>
    <t>低级生产3</t>
  </si>
  <si>
    <t>资源密集4</t>
  </si>
  <si>
    <t>低级生产4</t>
  </si>
  <si>
    <t>资源密集5</t>
  </si>
  <si>
    <t>低级生产5</t>
  </si>
  <si>
    <t>劳动密集1</t>
  </si>
  <si>
    <t>高级生产1</t>
  </si>
  <si>
    <t>劳动密集2</t>
  </si>
  <si>
    <t>高级生产2</t>
  </si>
  <si>
    <t>劳动密集3</t>
  </si>
  <si>
    <t>高级生产3</t>
  </si>
  <si>
    <t>劳动密集4</t>
  </si>
  <si>
    <t>高级生产4</t>
  </si>
  <si>
    <t>劳动密集5</t>
  </si>
  <si>
    <t>高级生产5</t>
  </si>
  <si>
    <t>技术密集1</t>
  </si>
  <si>
    <t>自动化1</t>
  </si>
  <si>
    <t>技术密集2</t>
  </si>
  <si>
    <t>自动化2</t>
  </si>
  <si>
    <t>技术密集3</t>
  </si>
  <si>
    <t>自动化3</t>
  </si>
  <si>
    <t>技术密集4</t>
  </si>
  <si>
    <t>自动化4</t>
  </si>
  <si>
    <t>技术密集5</t>
  </si>
  <si>
    <t>自动化5</t>
  </si>
  <si>
    <t>资本密集1</t>
  </si>
  <si>
    <t>工具改良1</t>
  </si>
  <si>
    <t>资本密集2</t>
  </si>
  <si>
    <t>工具改良2</t>
  </si>
  <si>
    <t>资本密集3</t>
  </si>
  <si>
    <t>工具改良3</t>
  </si>
  <si>
    <t>资本密集4</t>
  </si>
  <si>
    <t>工具改良4</t>
  </si>
  <si>
    <t>资本密集5</t>
  </si>
  <si>
    <t>工具改良5</t>
  </si>
  <si>
    <t>无1</t>
  </si>
  <si>
    <t>无2</t>
  </si>
  <si>
    <t>无3</t>
  </si>
  <si>
    <t>无4</t>
  </si>
  <si>
    <t>无5</t>
  </si>
  <si>
    <t>交通运输1</t>
  </si>
  <si>
    <t>交通运输2</t>
  </si>
  <si>
    <t>交通运输3</t>
  </si>
  <si>
    <t>交通运输4</t>
  </si>
  <si>
    <t>交通运输5</t>
  </si>
  <si>
    <t>所有制1</t>
  </si>
  <si>
    <t>所有制2</t>
  </si>
  <si>
    <t>所有制3</t>
  </si>
  <si>
    <t>所有制4</t>
  </si>
  <si>
    <t>所有制5</t>
  </si>
  <si>
    <t>生产方式数值搭建的大致思路</t>
  </si>
  <si>
    <t>引入生产方式类别和生产方式组类别的概念</t>
  </si>
  <si>
    <t>每个建筑的某个生产方式的数值都由建筑参数（可手动调）、生产方式类别和生产方式组类别确定</t>
  </si>
  <si>
    <t>生产方式数值 = f(建筑参数,（生产方式类别+生产方式组类别））</t>
  </si>
  <si>
    <t>引入产出等级、消耗等级和工资等级的概念</t>
  </si>
  <si>
    <t>产出等级是产出所有产品的总标准价格</t>
  </si>
  <si>
    <t>消耗等级是消耗所有产品的总标准价格</t>
  </si>
  <si>
    <t>工资等级是占用劳动力的总标准价格（按照pop的最低生活水平来算）</t>
  </si>
  <si>
    <t>（工资等级不意味着pop收入，如果建筑参数规定该建筑需求很多pop，那么实际上该建筑的人口收入很低）</t>
  </si>
  <si>
    <t>生产方式类别和生产方式组类别将会影响产出等级、消耗等级和工资等级</t>
  </si>
  <si>
    <t>（交通运输和所有制比较特殊，另外设计）</t>
  </si>
  <si>
    <t>演算</t>
  </si>
  <si>
    <t>生产方式组</t>
  </si>
  <si>
    <t>生产方式</t>
  </si>
  <si>
    <t>等级</t>
  </si>
  <si>
    <t>生产方式
类别</t>
  </si>
  <si>
    <t>生产方式组
类别</t>
  </si>
  <si>
    <t>消耗1</t>
  </si>
  <si>
    <t>消耗1
权重</t>
  </si>
  <si>
    <t>消耗2</t>
  </si>
  <si>
    <t>消耗2
权重</t>
  </si>
  <si>
    <t>消耗3</t>
  </si>
  <si>
    <t>消耗3
权重</t>
  </si>
  <si>
    <t>消耗总等级
估算</t>
  </si>
  <si>
    <t>雇佣1</t>
  </si>
  <si>
    <t>雇佣1
权重</t>
  </si>
  <si>
    <t>雇佣2</t>
  </si>
  <si>
    <t>雇佣2
权重</t>
  </si>
  <si>
    <t>雇佣总等级
估算</t>
  </si>
  <si>
    <t>产出1</t>
  </si>
  <si>
    <t>产出1
权重</t>
  </si>
  <si>
    <t>产出2</t>
  </si>
  <si>
    <t>产出2
权重</t>
  </si>
  <si>
    <t>产出总等级
估算</t>
  </si>
  <si>
    <t>实际消耗</t>
  </si>
  <si>
    <t>实际雇佣</t>
  </si>
  <si>
    <t>实际产出</t>
  </si>
  <si>
    <t>生产力</t>
  </si>
  <si>
    <t>pmg_重工业所有制</t>
  </si>
  <si>
    <t>pm_重_商人行会</t>
  </si>
  <si>
    <t>pm_重_教会所有</t>
  </si>
  <si>
    <t>pm_重_私人运营</t>
  </si>
  <si>
    <t>pm_重_公开交易</t>
  </si>
  <si>
    <t>pm_重_政府运营</t>
  </si>
  <si>
    <t>pm_重_初级工人合作社</t>
  </si>
  <si>
    <t>pm_重_高级工人合作社</t>
  </si>
  <si>
    <t>pm_重_法师所有</t>
  </si>
  <si>
    <t>pmg_钢铁_科学线基础</t>
  </si>
  <si>
    <t>pm_钢铁_无科学基础生产</t>
  </si>
  <si>
    <t>劳动密集</t>
  </si>
  <si>
    <t>低级生产</t>
  </si>
  <si>
    <t>pm_钢铁_高炉炼铁</t>
  </si>
  <si>
    <t>pm_钢铁_泡钢法</t>
  </si>
  <si>
    <t>pm_钢铁_贝塞麦转炉炼钢法</t>
  </si>
  <si>
    <t>pm_钢铁_平炉炼钢法</t>
  </si>
  <si>
    <t>pmg_钢铁_魔法线基础</t>
  </si>
  <si>
    <t>pm_钢铁_无魔法基础生产</t>
  </si>
  <si>
    <t>pm_钢铁_冲击分离法</t>
  </si>
  <si>
    <t>pm_钢铁_漂浮分离法</t>
  </si>
  <si>
    <t>pm_钢铁_魔能丝线分离法</t>
  </si>
  <si>
    <t>pmg_钢铁_科学自动化</t>
  </si>
  <si>
    <t>pm_钢铁_无科学自动化</t>
  </si>
  <si>
    <t>无</t>
  </si>
  <si>
    <t>自动化</t>
  </si>
  <si>
    <t>pm_钢铁_水管锅炉</t>
  </si>
  <si>
    <t>pm_钢铁_旋转阀蒸汽机</t>
  </si>
  <si>
    <t>pmg_钢铁_魔法自动化</t>
  </si>
  <si>
    <t>pm_钢铁_无魔法自动化</t>
  </si>
  <si>
    <t>pm_钢铁_基础魔偶</t>
  </si>
  <si>
    <t>pm_钢铁_智能魔偶</t>
  </si>
  <si>
    <t>pm_钢铁_强智能魔偶</t>
  </si>
  <si>
    <t>pmg_钢铁_魔导自动化</t>
  </si>
  <si>
    <t>pm_钢铁_无魔导自动化</t>
  </si>
  <si>
    <t>pm_钢铁_魔偶流水线</t>
  </si>
  <si>
    <t>pmg_科学动力_基础</t>
  </si>
  <si>
    <t>pm_科动_往复式蒸汽机</t>
  </si>
  <si>
    <t>pm_科动_旋转阀蒸汽机</t>
  </si>
  <si>
    <t>pm_科动_通用化蒸汽核心</t>
  </si>
  <si>
    <t>pmg_科学动力_自动化</t>
  </si>
  <si>
    <t>pm_科动_无自动化</t>
  </si>
  <si>
    <t>pm_科动_水管锅炉</t>
  </si>
  <si>
    <t>pm_科动_旋转阀蒸汽引擎</t>
  </si>
  <si>
    <t>pm_科动_流水线</t>
  </si>
  <si>
    <t>pmg_魔偶_基础</t>
  </si>
  <si>
    <t>pm_魔偶_基础魔偶生产</t>
  </si>
  <si>
    <t>pm_魔偶_智能魔偶生产</t>
  </si>
  <si>
    <t>pm_魔偶_超智能魔偶生产</t>
  </si>
  <si>
    <t>pmg_魔偶_自动化</t>
  </si>
  <si>
    <t>pm_魔偶_无自动化</t>
  </si>
  <si>
    <t>pm_魔偶_基础魔偶</t>
  </si>
  <si>
    <t>pm_魔偶_智能魔偶</t>
  </si>
  <si>
    <t>pm_魔偶_超智能魔偶</t>
  </si>
  <si>
    <t>pm_魔偶_魔偶流水线</t>
  </si>
  <si>
    <t>pmg_炼金_炼金方式</t>
  </si>
  <si>
    <t>pm_炼金_精炼</t>
  </si>
  <si>
    <t>pm_炼金_雌雄金属熔铸</t>
  </si>
  <si>
    <t>pm_炼金_元素叠加传送</t>
  </si>
  <si>
    <t>pmg_炼金_自动化</t>
  </si>
  <si>
    <t>pm_炼金_无自动化</t>
  </si>
  <si>
    <t>pm_炼金_基础魔偶</t>
  </si>
  <si>
    <t>pm_炼金_智能魔偶</t>
  </si>
  <si>
    <t>pm_炼金_超智能魔偶</t>
  </si>
  <si>
    <t>pm_炼金_魔偶流水线</t>
  </si>
  <si>
    <t>pmg_泽洛提取_萃取方式</t>
  </si>
  <si>
    <t>pm_泽洛提取_养殖提取</t>
  </si>
  <si>
    <t>pm_泽洛提取_尸体榨取</t>
  </si>
  <si>
    <t>pm_泽洛提取_标准法杖</t>
  </si>
  <si>
    <t>pmg_魔武_魔法轻武器生产</t>
  </si>
  <si>
    <t>pm_魔武_教国法铳</t>
  </si>
  <si>
    <t>pm_魔武_制式法铳</t>
  </si>
  <si>
    <t>pm_魔武_复式法铳</t>
  </si>
  <si>
    <t>pmg_魔武_自动化</t>
  </si>
  <si>
    <t>pm_魔武_无自动化</t>
  </si>
  <si>
    <t>pm_魔武_基础魔偶</t>
  </si>
  <si>
    <t>pm_魔武_智能魔偶</t>
  </si>
  <si>
    <t>pm_魔武_超智能魔偶</t>
  </si>
  <si>
    <t>pm_魔武_魔偶流水线</t>
  </si>
  <si>
    <t>pmg_魔装_灵能水晶生产</t>
  </si>
  <si>
    <t>pm_魔装_灵能撞击法</t>
  </si>
  <si>
    <t>pm_魔装_灵能聚集法</t>
  </si>
  <si>
    <t>pm_魔装_灵能召唤法</t>
  </si>
  <si>
    <t>pmg_魔装_浮空车生产</t>
  </si>
  <si>
    <t>pm_魔装_无浮空车生产</t>
  </si>
  <si>
    <t>pm_魔装_浮空车生产</t>
  </si>
  <si>
    <t>pmg_魔装_自动化</t>
  </si>
  <si>
    <t>pm_魔装_无自动化</t>
  </si>
  <si>
    <t>pm_魔装_基础魔偶</t>
  </si>
  <si>
    <t>pm_魔装_智能魔偶</t>
  </si>
  <si>
    <t>pm_魔装_超智能魔偶</t>
  </si>
  <si>
    <t>pm_魔装_魔偶流水线</t>
  </si>
  <si>
    <t>pmg_科军_蒸汽飞行器</t>
  </si>
  <si>
    <t>pm_科军_无飞行器生产</t>
  </si>
  <si>
    <t>pm_科军_蒸汽飞机生产</t>
  </si>
  <si>
    <t>pm_科军_空天母舰生产</t>
  </si>
  <si>
    <t>pmg_科军_机甲生产</t>
  </si>
  <si>
    <t>pm_科军_无机甲生产</t>
  </si>
  <si>
    <t>pm_科军_蒸汽机甲</t>
  </si>
  <si>
    <t>pm_科军_科学机甲</t>
  </si>
  <si>
    <t>pmg_科军_自动化</t>
  </si>
  <si>
    <t>pm_科军_无自动化</t>
  </si>
  <si>
    <t>pm_科军_水管锅炉</t>
  </si>
  <si>
    <t>pm_科军_旋转阀蒸汽机</t>
  </si>
  <si>
    <t>pm_科军_流水线</t>
  </si>
  <si>
    <t>pm_科军_魔偶流水线</t>
  </si>
  <si>
    <t>pmg_魔军_魔能飞行器</t>
  </si>
  <si>
    <t>pm_魔军_无飞行器生产</t>
  </si>
  <si>
    <t>pm_魔军_浮空平台生产</t>
  </si>
  <si>
    <t>pm_魔军_浮空城生产</t>
  </si>
  <si>
    <t>pmg_魔军_机甲生产</t>
  </si>
  <si>
    <t>pm_魔军_无机甲生产</t>
  </si>
  <si>
    <t>pm_魔军_魔能机甲</t>
  </si>
  <si>
    <t>pm_魔军_魔导机甲</t>
  </si>
  <si>
    <t>pmg_魔军_自动化</t>
  </si>
  <si>
    <t>pm_魔军_无自动化</t>
  </si>
  <si>
    <t>pm_魔军_基础魔偶</t>
  </si>
  <si>
    <t>pm_魔军_智能魔偶</t>
  </si>
  <si>
    <t>pm_魔军_超智能魔偶</t>
  </si>
  <si>
    <t>pm_魔军_魔偶流水线</t>
  </si>
  <si>
    <t>pmg_科武_轻武器生产</t>
  </si>
  <si>
    <t>pm_科武_滑膛枪</t>
  </si>
  <si>
    <t>pm_科武_来复枪</t>
  </si>
  <si>
    <t>pm_科武_连发枪</t>
  </si>
  <si>
    <t>pm_科武_栓动步枪</t>
  </si>
  <si>
    <t>pmg_科武_铸造车间</t>
  </si>
  <si>
    <t>pm_科武_无火炮生产</t>
  </si>
  <si>
    <t>pm_科武_加农炮</t>
  </si>
  <si>
    <t>pm_科武_滑膛炮</t>
  </si>
  <si>
    <t>pm_科武_后膛炮</t>
  </si>
  <si>
    <t>pmg_科武_自动化</t>
  </si>
  <si>
    <t>pm_科武_无自动化</t>
  </si>
  <si>
    <t>pm_科武_水管锅炉</t>
  </si>
  <si>
    <t>pm_科武_旋转阀蒸汽机</t>
  </si>
  <si>
    <t>pm_科武_流水线</t>
  </si>
  <si>
    <t>pm_科武_魔偶流水线</t>
  </si>
  <si>
    <t>pmg_轻工业所有制</t>
  </si>
  <si>
    <t>pm_轻_商人行会</t>
  </si>
  <si>
    <t>pm_轻_教会所有</t>
  </si>
  <si>
    <t>pm_轻_私人运营</t>
  </si>
  <si>
    <t>pm_轻_公开交易</t>
  </si>
  <si>
    <t>pm_轻_政府运营</t>
  </si>
  <si>
    <t>pm_轻_初级工人合作社</t>
  </si>
  <si>
    <t>pm_轻_高级工人合作社</t>
  </si>
  <si>
    <t>pm_轻_法师所有</t>
  </si>
  <si>
    <t>pmg_食品_基础</t>
  </si>
  <si>
    <t>pm_食品_面包房</t>
  </si>
  <si>
    <t>pm_食品_甜味剂</t>
  </si>
  <si>
    <t>pm_食品_烘焙粉</t>
  </si>
  <si>
    <t>pmg_食品_装罐</t>
  </si>
  <si>
    <t>pm_食品_无罐装</t>
  </si>
  <si>
    <t>pm_食品_罐装</t>
  </si>
  <si>
    <t>pm_食品_真空罐装</t>
  </si>
  <si>
    <t>pmg_食品_自动化</t>
  </si>
  <si>
    <t>pm_食品_手工面团</t>
  </si>
  <si>
    <t>pm_食品_自动化面包房</t>
  </si>
  <si>
    <t>pm_食品_魔偶面包房</t>
  </si>
  <si>
    <t>pm_食品_魔偶自动面包房</t>
  </si>
  <si>
    <t>pmg_酿酒_蒸馏</t>
  </si>
  <si>
    <t>pm_酿酒_罐馏器</t>
  </si>
  <si>
    <t>pm_酿酒_连续式蒸馏器</t>
  </si>
  <si>
    <t>pmg_酿酒_瓶身材质</t>
  </si>
  <si>
    <t>pm_酿酒_金属瓶身</t>
  </si>
  <si>
    <t>pm_酿酒_玻璃瓶身</t>
  </si>
  <si>
    <t>pmg_酿酒_自动化</t>
  </si>
  <si>
    <t>pm_酿酒_无自动化</t>
  </si>
  <si>
    <t>pm_酿酒_自动蒸馏器</t>
  </si>
  <si>
    <t>pm_酿酒_魔偶蒸馏</t>
  </si>
  <si>
    <t>pm_酿酒_魔偶自动蒸馏器</t>
  </si>
  <si>
    <t>pmg_纺织_基础</t>
  </si>
  <si>
    <t>pm_纺织_手工缝纫</t>
  </si>
  <si>
    <t>pm_纺织_染料工坊</t>
  </si>
  <si>
    <t>pmg_纺织_奢侈衣物</t>
  </si>
  <si>
    <t>pm_纺织_无奢侈衣物</t>
  </si>
  <si>
    <t>pm_纺织_匠人缝纫</t>
  </si>
  <si>
    <t>pm_纺织_弹性织物</t>
  </si>
  <si>
    <t>pmg_纺织_科学自动化</t>
  </si>
  <si>
    <t>pm_纺织_传统织机</t>
  </si>
  <si>
    <t>pm_纺织_缝纫机</t>
  </si>
  <si>
    <t>pm_纺织_自动缝纫机</t>
  </si>
  <si>
    <t>pmg_纺织_魔法自动化</t>
  </si>
  <si>
    <t>pm_纺织_无魔法自动化</t>
  </si>
  <si>
    <t>pm_纺织_基础魔偶</t>
  </si>
  <si>
    <t>pm_纺织_智能魔偶</t>
  </si>
  <si>
    <t>pmg_纺织_魔导自动化</t>
  </si>
  <si>
    <t>pm_纺织_无魔导自动化</t>
  </si>
  <si>
    <t>pm_纺织_魔偶流水线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</si>
</sst>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0"/>
      <name val="宋体"/>
      <charset val="134"/>
      <scheme val="major"/>
    </font>
    <font>
      <sz val="14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8" borderId="20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8" borderId="18" applyNumberFormat="0" applyAlignment="0" applyProtection="0">
      <alignment vertical="center"/>
    </xf>
    <xf numFmtId="0" fontId="9" fillId="18" borderId="16" applyNumberFormat="0" applyAlignment="0" applyProtection="0">
      <alignment vertical="center"/>
    </xf>
    <xf numFmtId="0" fontId="12" fillId="20" borderId="17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ctoria3\V3datas\&#32500;&#22810;&#21033;&#20122;3&#25968;&#20540;&#25286;&#352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经济数值"/>
      <sheetName val="Wealth"/>
      <sheetName val="Good"/>
      <sheetName val="Needs"/>
      <sheetName val="Cost_Performance"/>
      <sheetName val="Building"/>
      <sheetName val="Production_Method"/>
      <sheetName val="Building_Example"/>
      <sheetName val="Profession"/>
      <sheetName val="Test"/>
      <sheetName val="Sheet4"/>
      <sheetName val="Economy"/>
    </sheetNames>
    <sheetDataSet>
      <sheetData sheetId="0"/>
      <sheetData sheetId="1"/>
      <sheetData sheetId="2">
        <row r="4">
          <cell r="A4" t="str">
            <v>ammunition</v>
          </cell>
          <cell r="B4" t="str">
            <v>military</v>
          </cell>
          <cell r="C4">
            <v>50</v>
          </cell>
        </row>
        <row r="5">
          <cell r="A5" t="str">
            <v>small_arms</v>
          </cell>
          <cell r="B5" t="str">
            <v>military</v>
          </cell>
          <cell r="C5">
            <v>60</v>
          </cell>
        </row>
        <row r="6">
          <cell r="A6" t="str">
            <v>artillery</v>
          </cell>
          <cell r="B6" t="str">
            <v>military</v>
          </cell>
          <cell r="C6">
            <v>70</v>
          </cell>
        </row>
        <row r="7">
          <cell r="A7" t="str">
            <v>tanks</v>
          </cell>
          <cell r="B7" t="str">
            <v>military</v>
          </cell>
          <cell r="C7">
            <v>80</v>
          </cell>
        </row>
        <row r="8">
          <cell r="A8" t="str">
            <v>aeroplanes</v>
          </cell>
          <cell r="B8" t="str">
            <v>military</v>
          </cell>
          <cell r="C8">
            <v>80</v>
          </cell>
        </row>
        <row r="9">
          <cell r="A9" t="str">
            <v>manowars</v>
          </cell>
          <cell r="B9" t="str">
            <v>military</v>
          </cell>
          <cell r="C9">
            <v>70</v>
          </cell>
        </row>
        <row r="10">
          <cell r="A10" t="str">
            <v>ironclads</v>
          </cell>
          <cell r="B10" t="str">
            <v>military</v>
          </cell>
          <cell r="C10">
            <v>80</v>
          </cell>
        </row>
        <row r="11">
          <cell r="A11" t="str">
            <v>grain</v>
          </cell>
          <cell r="B11" t="str">
            <v>staple</v>
          </cell>
          <cell r="C11">
            <v>20</v>
          </cell>
        </row>
        <row r="12">
          <cell r="A12" t="str">
            <v>fish</v>
          </cell>
          <cell r="B12" t="str">
            <v>staple</v>
          </cell>
          <cell r="C12">
            <v>20</v>
          </cell>
        </row>
        <row r="13">
          <cell r="A13" t="str">
            <v>fabric</v>
          </cell>
          <cell r="B13" t="str">
            <v>staple</v>
          </cell>
          <cell r="C13">
            <v>20</v>
          </cell>
        </row>
        <row r="14">
          <cell r="A14" t="str">
            <v>wood</v>
          </cell>
          <cell r="B14" t="str">
            <v>staple</v>
          </cell>
          <cell r="C14">
            <v>20</v>
          </cell>
        </row>
        <row r="15">
          <cell r="A15" t="str">
            <v>groceries</v>
          </cell>
          <cell r="B15" t="str">
            <v>staple</v>
          </cell>
          <cell r="C15">
            <v>30</v>
          </cell>
        </row>
        <row r="16">
          <cell r="A16" t="str">
            <v>clothes</v>
          </cell>
          <cell r="B16" t="str">
            <v>staple</v>
          </cell>
          <cell r="C16">
            <v>30</v>
          </cell>
        </row>
        <row r="17">
          <cell r="A17" t="str">
            <v>furniture</v>
          </cell>
          <cell r="B17" t="str">
            <v>staple</v>
          </cell>
          <cell r="C17">
            <v>30</v>
          </cell>
        </row>
        <row r="18">
          <cell r="A18" t="str">
            <v>services</v>
          </cell>
          <cell r="B18" t="str">
            <v>staple</v>
          </cell>
          <cell r="C18">
            <v>30</v>
          </cell>
        </row>
        <row r="19">
          <cell r="A19" t="str">
            <v>transportation</v>
          </cell>
          <cell r="B19" t="str">
            <v>staple</v>
          </cell>
          <cell r="C19">
            <v>30</v>
          </cell>
        </row>
        <row r="20">
          <cell r="A20" t="str">
            <v>paper</v>
          </cell>
          <cell r="B20" t="str">
            <v>staple</v>
          </cell>
          <cell r="C20">
            <v>30</v>
          </cell>
        </row>
        <row r="21">
          <cell r="A21" t="str">
            <v>electricity</v>
          </cell>
          <cell r="B21" t="str">
            <v>staple</v>
          </cell>
          <cell r="C21">
            <v>30</v>
          </cell>
        </row>
        <row r="22">
          <cell r="A22" t="str">
            <v>clippers</v>
          </cell>
          <cell r="B22" t="str">
            <v>industrial</v>
          </cell>
          <cell r="C22">
            <v>60</v>
          </cell>
        </row>
        <row r="23">
          <cell r="A23" t="str">
            <v>steamers</v>
          </cell>
          <cell r="B23" t="str">
            <v>industrial</v>
          </cell>
          <cell r="C23">
            <v>70</v>
          </cell>
        </row>
        <row r="24">
          <cell r="A24" t="str">
            <v>silk</v>
          </cell>
          <cell r="B24" t="str">
            <v>industrial</v>
          </cell>
          <cell r="C24">
            <v>40</v>
          </cell>
        </row>
        <row r="25">
          <cell r="A25" t="str">
            <v>dye</v>
          </cell>
          <cell r="B25" t="str">
            <v>industrial</v>
          </cell>
          <cell r="C25">
            <v>40</v>
          </cell>
        </row>
        <row r="26">
          <cell r="A26" t="str">
            <v>sulfur</v>
          </cell>
          <cell r="B26" t="str">
            <v>industrial</v>
          </cell>
          <cell r="C26">
            <v>50</v>
          </cell>
        </row>
        <row r="27">
          <cell r="A27" t="str">
            <v>coal</v>
          </cell>
          <cell r="B27" t="str">
            <v>industrial</v>
          </cell>
          <cell r="C27">
            <v>30</v>
          </cell>
        </row>
        <row r="28">
          <cell r="A28" t="str">
            <v>iron</v>
          </cell>
          <cell r="B28" t="str">
            <v>industrial</v>
          </cell>
          <cell r="C28">
            <v>40</v>
          </cell>
        </row>
        <row r="29">
          <cell r="A29" t="str">
            <v>lead</v>
          </cell>
          <cell r="B29" t="str">
            <v>industrial</v>
          </cell>
          <cell r="C29">
            <v>40</v>
          </cell>
        </row>
        <row r="30">
          <cell r="A30" t="str">
            <v>hardwood</v>
          </cell>
          <cell r="B30" t="str">
            <v>industrial</v>
          </cell>
          <cell r="C30">
            <v>40</v>
          </cell>
        </row>
        <row r="31">
          <cell r="A31" t="str">
            <v>rubber</v>
          </cell>
          <cell r="B31" t="str">
            <v>industrial</v>
          </cell>
          <cell r="C31">
            <v>40</v>
          </cell>
        </row>
        <row r="32">
          <cell r="A32" t="str">
            <v>oil</v>
          </cell>
          <cell r="B32" t="str">
            <v>industrial</v>
          </cell>
          <cell r="C32">
            <v>40</v>
          </cell>
        </row>
        <row r="33">
          <cell r="A33" t="str">
            <v>engines</v>
          </cell>
          <cell r="B33" t="str">
            <v>industrial</v>
          </cell>
          <cell r="C33">
            <v>60</v>
          </cell>
        </row>
        <row r="34">
          <cell r="A34" t="str">
            <v>steel</v>
          </cell>
          <cell r="B34" t="str">
            <v>industrial</v>
          </cell>
          <cell r="C34">
            <v>50</v>
          </cell>
        </row>
        <row r="35">
          <cell r="A35" t="str">
            <v>glass</v>
          </cell>
          <cell r="B35" t="str">
            <v>industrial</v>
          </cell>
          <cell r="C35">
            <v>40</v>
          </cell>
        </row>
        <row r="36">
          <cell r="A36" t="str">
            <v>fertilizer</v>
          </cell>
          <cell r="B36" t="str">
            <v>industrial</v>
          </cell>
          <cell r="C36">
            <v>30</v>
          </cell>
        </row>
        <row r="37">
          <cell r="A37" t="str">
            <v>tools</v>
          </cell>
          <cell r="B37" t="str">
            <v>industrial</v>
          </cell>
          <cell r="C37">
            <v>40</v>
          </cell>
        </row>
        <row r="38">
          <cell r="A38" t="str">
            <v>explosives</v>
          </cell>
          <cell r="B38" t="str">
            <v>industrial</v>
          </cell>
          <cell r="C38">
            <v>50</v>
          </cell>
        </row>
        <row r="39">
          <cell r="A39" t="str">
            <v>porcelain</v>
          </cell>
          <cell r="B39" t="str">
            <v>luxury</v>
          </cell>
          <cell r="C39">
            <v>70</v>
          </cell>
        </row>
        <row r="40">
          <cell r="A40" t="str">
            <v>meat</v>
          </cell>
          <cell r="B40" t="str">
            <v>luxury</v>
          </cell>
          <cell r="C40">
            <v>30</v>
          </cell>
        </row>
        <row r="41">
          <cell r="A41" t="str">
            <v>fruit</v>
          </cell>
          <cell r="B41" t="str">
            <v>luxury</v>
          </cell>
          <cell r="C41">
            <v>30</v>
          </cell>
        </row>
        <row r="42">
          <cell r="A42" t="str">
            <v>liquor</v>
          </cell>
          <cell r="B42" t="str">
            <v>luxury</v>
          </cell>
          <cell r="C42">
            <v>30</v>
          </cell>
        </row>
        <row r="43">
          <cell r="A43" t="str">
            <v>wine</v>
          </cell>
          <cell r="B43" t="str">
            <v>luxury</v>
          </cell>
          <cell r="C43">
            <v>50</v>
          </cell>
        </row>
        <row r="44">
          <cell r="A44" t="str">
            <v>tea</v>
          </cell>
          <cell r="B44" t="str">
            <v>luxury</v>
          </cell>
          <cell r="C44">
            <v>50</v>
          </cell>
        </row>
        <row r="45">
          <cell r="A45" t="str">
            <v>coffee</v>
          </cell>
          <cell r="B45" t="str">
            <v>luxury</v>
          </cell>
          <cell r="C45">
            <v>50</v>
          </cell>
        </row>
        <row r="46">
          <cell r="A46" t="str">
            <v>sugar</v>
          </cell>
          <cell r="B46" t="str">
            <v>luxury</v>
          </cell>
          <cell r="C46">
            <v>30</v>
          </cell>
        </row>
        <row r="47">
          <cell r="A47" t="str">
            <v>tobacco</v>
          </cell>
          <cell r="B47" t="str">
            <v>luxury</v>
          </cell>
          <cell r="C47">
            <v>40</v>
          </cell>
        </row>
        <row r="48">
          <cell r="A48" t="str">
            <v>opium</v>
          </cell>
          <cell r="B48" t="str">
            <v>luxury</v>
          </cell>
          <cell r="C48">
            <v>50</v>
          </cell>
        </row>
        <row r="49">
          <cell r="A49" t="str">
            <v>automobiles</v>
          </cell>
          <cell r="B49" t="str">
            <v>luxury</v>
          </cell>
          <cell r="C49">
            <v>70</v>
          </cell>
        </row>
        <row r="50">
          <cell r="A50" t="str">
            <v>telephones</v>
          </cell>
          <cell r="B50" t="str">
            <v>luxury</v>
          </cell>
          <cell r="C50">
            <v>70</v>
          </cell>
        </row>
        <row r="51">
          <cell r="A51" t="str">
            <v>radios</v>
          </cell>
          <cell r="B51" t="str">
            <v>luxury</v>
          </cell>
          <cell r="C51">
            <v>80</v>
          </cell>
        </row>
        <row r="52">
          <cell r="A52" t="str">
            <v>luxury_clothes</v>
          </cell>
          <cell r="B52" t="str">
            <v>luxury</v>
          </cell>
          <cell r="C52">
            <v>60</v>
          </cell>
        </row>
        <row r="53">
          <cell r="A53" t="str">
            <v>luxury_furniture</v>
          </cell>
          <cell r="B53" t="str">
            <v>luxury</v>
          </cell>
          <cell r="C53">
            <v>60</v>
          </cell>
        </row>
        <row r="54">
          <cell r="A54" t="str">
            <v>gold</v>
          </cell>
          <cell r="B54" t="str">
            <v>luxury</v>
          </cell>
          <cell r="C54">
            <v>100</v>
          </cell>
        </row>
        <row r="55">
          <cell r="A55" t="str">
            <v>fine_art</v>
          </cell>
          <cell r="B55" t="str">
            <v>luxury</v>
          </cell>
          <cell r="C55">
            <v>200</v>
          </cell>
        </row>
      </sheetData>
      <sheetData sheetId="3">
        <row r="4">
          <cell r="A4" t="str">
            <v>simple_clothing</v>
          </cell>
          <cell r="B4" t="str">
            <v>fabric</v>
          </cell>
          <cell r="C4">
            <v>1</v>
          </cell>
          <cell r="D4">
            <v>4</v>
          </cell>
          <cell r="E4">
            <v>0</v>
          </cell>
          <cell r="F4">
            <v>80</v>
          </cell>
          <cell r="G4">
            <v>1</v>
          </cell>
          <cell r="H4">
            <v>20</v>
          </cell>
          <cell r="I4">
            <v>20</v>
          </cell>
        </row>
        <row r="5">
          <cell r="B5" t="str">
            <v>clothes</v>
          </cell>
          <cell r="C5">
            <v>1</v>
          </cell>
          <cell r="D5">
            <v>4</v>
          </cell>
          <cell r="E5">
            <v>0</v>
          </cell>
          <cell r="F5">
            <v>80</v>
          </cell>
          <cell r="G5">
            <v>1.5</v>
          </cell>
          <cell r="H5">
            <v>20</v>
          </cell>
        </row>
        <row r="6">
          <cell r="A6" t="str">
            <v>crude_items</v>
          </cell>
          <cell r="B6" t="str">
            <v>wood</v>
          </cell>
          <cell r="C6">
            <v>1</v>
          </cell>
          <cell r="D6">
            <v>4</v>
          </cell>
          <cell r="E6">
            <v>0</v>
          </cell>
          <cell r="F6">
            <v>80</v>
          </cell>
          <cell r="G6">
            <v>1</v>
          </cell>
          <cell r="H6">
            <v>20</v>
          </cell>
          <cell r="I6">
            <v>20</v>
          </cell>
        </row>
        <row r="7">
          <cell r="B7" t="str">
            <v>furniture</v>
          </cell>
          <cell r="C7">
            <v>1</v>
          </cell>
          <cell r="D7">
            <v>4</v>
          </cell>
          <cell r="E7">
            <v>0</v>
          </cell>
          <cell r="F7">
            <v>80</v>
          </cell>
          <cell r="G7">
            <v>1.5</v>
          </cell>
          <cell r="H7">
            <v>20</v>
          </cell>
        </row>
        <row r="8">
          <cell r="A8" t="str">
            <v>basic_food</v>
          </cell>
          <cell r="B8" t="str">
            <v>grain</v>
          </cell>
          <cell r="C8">
            <v>1</v>
          </cell>
          <cell r="D8">
            <v>4</v>
          </cell>
          <cell r="E8">
            <v>0</v>
          </cell>
          <cell r="F8">
            <v>80</v>
          </cell>
          <cell r="G8">
            <v>1</v>
          </cell>
          <cell r="H8">
            <v>20</v>
          </cell>
          <cell r="I8">
            <v>20</v>
          </cell>
        </row>
        <row r="9">
          <cell r="B9" t="str">
            <v>fish</v>
          </cell>
          <cell r="C9">
            <v>1</v>
          </cell>
          <cell r="D9">
            <v>4</v>
          </cell>
          <cell r="E9">
            <v>0</v>
          </cell>
          <cell r="F9">
            <v>80</v>
          </cell>
          <cell r="G9">
            <v>1</v>
          </cell>
          <cell r="H9">
            <v>20</v>
          </cell>
        </row>
        <row r="10">
          <cell r="B10" t="str">
            <v>meat</v>
          </cell>
          <cell r="C10">
            <v>0.5</v>
          </cell>
          <cell r="D10">
            <v>2</v>
          </cell>
          <cell r="E10">
            <v>0</v>
          </cell>
          <cell r="F10">
            <v>80</v>
          </cell>
          <cell r="G10">
            <v>1.5</v>
          </cell>
          <cell r="H10">
            <v>20</v>
          </cell>
        </row>
        <row r="11">
          <cell r="B11" t="str">
            <v>fruit</v>
          </cell>
          <cell r="C11">
            <v>0.5</v>
          </cell>
          <cell r="D11">
            <v>2</v>
          </cell>
          <cell r="E11">
            <v>0</v>
          </cell>
          <cell r="F11">
            <v>80</v>
          </cell>
          <cell r="G11">
            <v>1.5</v>
          </cell>
          <cell r="H11">
            <v>20</v>
          </cell>
        </row>
        <row r="12">
          <cell r="B12" t="str">
            <v>groceries</v>
          </cell>
          <cell r="C12">
            <v>0.5</v>
          </cell>
          <cell r="D12">
            <v>2</v>
          </cell>
          <cell r="E12">
            <v>0</v>
          </cell>
          <cell r="F12">
            <v>80</v>
          </cell>
          <cell r="G12">
            <v>1.5</v>
          </cell>
          <cell r="H12">
            <v>20</v>
          </cell>
        </row>
        <row r="13">
          <cell r="A13" t="str">
            <v>heating</v>
          </cell>
          <cell r="B13" t="str">
            <v>wood</v>
          </cell>
          <cell r="C13">
            <v>1</v>
          </cell>
          <cell r="D13">
            <v>3</v>
          </cell>
          <cell r="E13">
            <v>0</v>
          </cell>
          <cell r="F13">
            <v>60</v>
          </cell>
          <cell r="G13">
            <v>1</v>
          </cell>
          <cell r="H13">
            <v>20</v>
          </cell>
          <cell r="I13">
            <v>20</v>
          </cell>
        </row>
        <row r="14">
          <cell r="B14" t="str">
            <v>fabric</v>
          </cell>
          <cell r="C14">
            <v>1</v>
          </cell>
          <cell r="D14">
            <v>3</v>
          </cell>
          <cell r="E14">
            <v>0</v>
          </cell>
          <cell r="F14">
            <v>60</v>
          </cell>
          <cell r="G14">
            <v>1</v>
          </cell>
          <cell r="H14">
            <v>20</v>
          </cell>
        </row>
        <row r="15">
          <cell r="B15" t="str">
            <v>coal</v>
          </cell>
          <cell r="C15">
            <v>1</v>
          </cell>
          <cell r="D15">
            <v>3</v>
          </cell>
          <cell r="E15">
            <v>0</v>
          </cell>
          <cell r="F15">
            <v>60</v>
          </cell>
          <cell r="G15">
            <v>1.5</v>
          </cell>
          <cell r="H15">
            <v>20</v>
          </cell>
        </row>
        <row r="16">
          <cell r="B16" t="str">
            <v>oil</v>
          </cell>
          <cell r="C16">
            <v>1</v>
          </cell>
          <cell r="D16">
            <v>3</v>
          </cell>
          <cell r="E16">
            <v>0</v>
          </cell>
          <cell r="F16">
            <v>60</v>
          </cell>
          <cell r="G16">
            <v>2</v>
          </cell>
          <cell r="H16">
            <v>20</v>
          </cell>
        </row>
        <row r="17">
          <cell r="B17" t="str">
            <v>electricity</v>
          </cell>
          <cell r="C17">
            <v>2</v>
          </cell>
          <cell r="D17">
            <v>10</v>
          </cell>
          <cell r="E17">
            <v>0</v>
          </cell>
          <cell r="F17">
            <v>100</v>
          </cell>
          <cell r="G17">
            <v>1.5</v>
          </cell>
          <cell r="H17">
            <v>20</v>
          </cell>
        </row>
        <row r="18">
          <cell r="A18" t="str">
            <v>household_items</v>
          </cell>
          <cell r="B18" t="str">
            <v>furniture</v>
          </cell>
          <cell r="C18">
            <v>1</v>
          </cell>
          <cell r="D18">
            <v>4</v>
          </cell>
          <cell r="E18">
            <v>0.25</v>
          </cell>
          <cell r="F18">
            <v>80</v>
          </cell>
          <cell r="G18">
            <v>1</v>
          </cell>
          <cell r="H18">
            <v>30</v>
          </cell>
          <cell r="I18">
            <v>30</v>
          </cell>
        </row>
        <row r="19">
          <cell r="B19" t="str">
            <v>glass</v>
          </cell>
          <cell r="C19">
            <v>1</v>
          </cell>
          <cell r="D19">
            <v>2</v>
          </cell>
          <cell r="E19">
            <v>0</v>
          </cell>
          <cell r="F19">
            <v>40</v>
          </cell>
          <cell r="G19">
            <v>1.33</v>
          </cell>
          <cell r="H19">
            <v>30</v>
          </cell>
        </row>
        <row r="20">
          <cell r="A20" t="str">
            <v>standard_clothing</v>
          </cell>
          <cell r="B20" t="str">
            <v>clothes</v>
          </cell>
          <cell r="C20">
            <v>1</v>
          </cell>
        </row>
        <row r="20">
          <cell r="G20">
            <v>1</v>
          </cell>
          <cell r="H20">
            <v>30</v>
          </cell>
          <cell r="I20">
            <v>30</v>
          </cell>
        </row>
        <row r="21">
          <cell r="A21" t="str">
            <v>services</v>
          </cell>
          <cell r="B21" t="str">
            <v>services</v>
          </cell>
          <cell r="C21">
            <v>1</v>
          </cell>
        </row>
        <row r="21">
          <cell r="G21">
            <v>1</v>
          </cell>
          <cell r="H21">
            <v>30</v>
          </cell>
          <cell r="I21">
            <v>30</v>
          </cell>
        </row>
        <row r="22">
          <cell r="A22" t="str">
            <v>intoxicants</v>
          </cell>
          <cell r="B22" t="str">
            <v>liquor</v>
          </cell>
          <cell r="C22">
            <v>1</v>
          </cell>
          <cell r="D22">
            <v>3</v>
          </cell>
          <cell r="E22">
            <v>0</v>
          </cell>
          <cell r="F22">
            <v>60</v>
          </cell>
          <cell r="G22">
            <v>1</v>
          </cell>
          <cell r="H22">
            <v>30</v>
          </cell>
          <cell r="I22">
            <v>30</v>
          </cell>
        </row>
        <row r="23">
          <cell r="B23" t="str">
            <v>tobacco</v>
          </cell>
          <cell r="C23">
            <v>1</v>
          </cell>
          <cell r="D23">
            <v>3</v>
          </cell>
          <cell r="E23">
            <v>0</v>
          </cell>
          <cell r="F23">
            <v>60</v>
          </cell>
          <cell r="G23">
            <v>1.33</v>
          </cell>
          <cell r="H23">
            <v>30</v>
          </cell>
        </row>
        <row r="24">
          <cell r="B24" t="str">
            <v>opium</v>
          </cell>
          <cell r="C24">
            <v>1</v>
          </cell>
          <cell r="D24">
            <v>3</v>
          </cell>
          <cell r="E24">
            <v>0</v>
          </cell>
          <cell r="F24">
            <v>60</v>
          </cell>
          <cell r="G24">
            <v>1.66</v>
          </cell>
          <cell r="H24">
            <v>30</v>
          </cell>
        </row>
        <row r="25">
          <cell r="A25" t="str">
            <v>luxury_drinks</v>
          </cell>
          <cell r="B25" t="str">
            <v>tea</v>
          </cell>
          <cell r="C25">
            <v>1</v>
          </cell>
          <cell r="D25">
            <v>3</v>
          </cell>
          <cell r="E25">
            <v>0</v>
          </cell>
          <cell r="F25">
            <v>60</v>
          </cell>
          <cell r="G25">
            <v>1</v>
          </cell>
          <cell r="H25">
            <v>50</v>
          </cell>
          <cell r="I25">
            <v>50</v>
          </cell>
        </row>
        <row r="26">
          <cell r="B26" t="str">
            <v>coffee</v>
          </cell>
          <cell r="C26">
            <v>1</v>
          </cell>
          <cell r="D26">
            <v>3</v>
          </cell>
          <cell r="E26">
            <v>0</v>
          </cell>
          <cell r="F26">
            <v>60</v>
          </cell>
          <cell r="G26">
            <v>1</v>
          </cell>
          <cell r="H26">
            <v>50</v>
          </cell>
        </row>
        <row r="27">
          <cell r="B27" t="str">
            <v>wine</v>
          </cell>
          <cell r="C27">
            <v>1</v>
          </cell>
          <cell r="D27">
            <v>3</v>
          </cell>
          <cell r="E27">
            <v>0</v>
          </cell>
          <cell r="F27">
            <v>60</v>
          </cell>
          <cell r="G27">
            <v>1</v>
          </cell>
          <cell r="H27">
            <v>50</v>
          </cell>
        </row>
        <row r="28">
          <cell r="A28" t="str">
            <v>free_movement</v>
          </cell>
          <cell r="B28" t="str">
            <v>services</v>
          </cell>
          <cell r="C28">
            <v>0.5</v>
          </cell>
          <cell r="D28">
            <v>2</v>
          </cell>
          <cell r="E28">
            <v>0</v>
          </cell>
          <cell r="F28">
            <v>80</v>
          </cell>
          <cell r="G28">
            <v>1</v>
          </cell>
          <cell r="H28">
            <v>30</v>
          </cell>
          <cell r="I28">
            <v>30</v>
          </cell>
        </row>
        <row r="29">
          <cell r="B29" t="str">
            <v>transportation</v>
          </cell>
          <cell r="C29">
            <v>1</v>
          </cell>
          <cell r="D29">
            <v>3</v>
          </cell>
          <cell r="E29">
            <v>0</v>
          </cell>
          <cell r="F29">
            <v>60</v>
          </cell>
          <cell r="G29">
            <v>1</v>
          </cell>
          <cell r="H29">
            <v>30</v>
          </cell>
        </row>
        <row r="30">
          <cell r="B30" t="str">
            <v>automobiles</v>
          </cell>
          <cell r="C30">
            <v>1</v>
          </cell>
          <cell r="D30">
            <v>3</v>
          </cell>
          <cell r="E30">
            <v>0</v>
          </cell>
          <cell r="F30">
            <v>60</v>
          </cell>
          <cell r="G30">
            <v>2.33</v>
          </cell>
          <cell r="H30">
            <v>30</v>
          </cell>
        </row>
        <row r="31">
          <cell r="A31" t="str">
            <v>communication</v>
          </cell>
          <cell r="B31" t="str">
            <v>services</v>
          </cell>
          <cell r="C31">
            <v>0.5</v>
          </cell>
          <cell r="D31">
            <v>2</v>
          </cell>
          <cell r="E31">
            <v>0</v>
          </cell>
          <cell r="F31">
            <v>80</v>
          </cell>
          <cell r="G31">
            <v>1</v>
          </cell>
          <cell r="H31">
            <v>30</v>
          </cell>
          <cell r="I31">
            <v>30</v>
          </cell>
        </row>
        <row r="32">
          <cell r="B32" t="str">
            <v>transportation</v>
          </cell>
          <cell r="C32">
            <v>1</v>
          </cell>
          <cell r="D32">
            <v>3</v>
          </cell>
          <cell r="E32">
            <v>0</v>
          </cell>
          <cell r="F32">
            <v>60</v>
          </cell>
          <cell r="G32">
            <v>1</v>
          </cell>
          <cell r="H32">
            <v>30</v>
          </cell>
        </row>
        <row r="33">
          <cell r="B33" t="str">
            <v>telephones</v>
          </cell>
          <cell r="C33">
            <v>1</v>
          </cell>
          <cell r="D33">
            <v>3</v>
          </cell>
          <cell r="E33">
            <v>0</v>
          </cell>
          <cell r="F33">
            <v>60</v>
          </cell>
          <cell r="G33">
            <v>2.33</v>
          </cell>
          <cell r="H33">
            <v>30</v>
          </cell>
        </row>
        <row r="34">
          <cell r="A34" t="str">
            <v>luxury_food</v>
          </cell>
          <cell r="B34" t="str">
            <v>meat</v>
          </cell>
          <cell r="C34">
            <v>1</v>
          </cell>
          <cell r="D34">
            <v>2</v>
          </cell>
          <cell r="E34">
            <v>0</v>
          </cell>
          <cell r="F34">
            <v>40</v>
          </cell>
          <cell r="G34">
            <v>1</v>
          </cell>
          <cell r="H34">
            <v>30</v>
          </cell>
          <cell r="I34">
            <v>30</v>
          </cell>
        </row>
        <row r="35">
          <cell r="B35" t="str">
            <v>fruit</v>
          </cell>
          <cell r="C35">
            <v>1</v>
          </cell>
          <cell r="D35">
            <v>2</v>
          </cell>
          <cell r="E35">
            <v>0</v>
          </cell>
          <cell r="F35">
            <v>40</v>
          </cell>
          <cell r="G35">
            <v>1</v>
          </cell>
          <cell r="H35">
            <v>30</v>
          </cell>
        </row>
        <row r="36">
          <cell r="B36" t="str">
            <v>groceries</v>
          </cell>
          <cell r="C36">
            <v>1</v>
          </cell>
          <cell r="D36">
            <v>2</v>
          </cell>
          <cell r="E36">
            <v>0</v>
          </cell>
          <cell r="F36">
            <v>40</v>
          </cell>
          <cell r="G36">
            <v>1</v>
          </cell>
          <cell r="H36">
            <v>30</v>
          </cell>
        </row>
        <row r="37">
          <cell r="B37" t="str">
            <v>sugar</v>
          </cell>
          <cell r="C37">
            <v>0.5</v>
          </cell>
          <cell r="D37">
            <v>1</v>
          </cell>
          <cell r="E37">
            <v>0</v>
          </cell>
          <cell r="F37">
            <v>40</v>
          </cell>
          <cell r="G37">
            <v>1</v>
          </cell>
          <cell r="H37">
            <v>30</v>
          </cell>
        </row>
        <row r="38">
          <cell r="A38" t="str">
            <v>luxury_items</v>
          </cell>
          <cell r="B38" t="str">
            <v>luxury_clothes</v>
          </cell>
          <cell r="C38">
            <v>1</v>
          </cell>
          <cell r="D38">
            <v>1</v>
          </cell>
          <cell r="E38">
            <v>0.25</v>
          </cell>
          <cell r="F38">
            <v>40</v>
          </cell>
          <cell r="G38">
            <v>1</v>
          </cell>
          <cell r="H38">
            <v>60</v>
          </cell>
          <cell r="I38">
            <v>60</v>
          </cell>
        </row>
        <row r="39">
          <cell r="B39" t="str">
            <v>luxury_furniture</v>
          </cell>
          <cell r="C39">
            <v>1</v>
          </cell>
          <cell r="D39">
            <v>2</v>
          </cell>
          <cell r="E39">
            <v>0.25</v>
          </cell>
          <cell r="F39">
            <v>40</v>
          </cell>
          <cell r="G39">
            <v>1</v>
          </cell>
          <cell r="H39">
            <v>60</v>
          </cell>
        </row>
        <row r="40">
          <cell r="B40" t="str">
            <v>porcelain</v>
          </cell>
          <cell r="C40">
            <v>1</v>
          </cell>
          <cell r="D40">
            <v>2</v>
          </cell>
          <cell r="E40">
            <v>0.25</v>
          </cell>
          <cell r="F40">
            <v>40</v>
          </cell>
          <cell r="G40">
            <v>1.16</v>
          </cell>
          <cell r="H40">
            <v>60</v>
          </cell>
        </row>
        <row r="41">
          <cell r="B41" t="str">
            <v>radios</v>
          </cell>
          <cell r="C41">
            <v>1</v>
          </cell>
          <cell r="D41">
            <v>2</v>
          </cell>
          <cell r="E41">
            <v>0</v>
          </cell>
          <cell r="F41">
            <v>40</v>
          </cell>
          <cell r="G41">
            <v>1.33</v>
          </cell>
          <cell r="H41">
            <v>60</v>
          </cell>
        </row>
        <row r="42">
          <cell r="A42" t="str">
            <v>art</v>
          </cell>
          <cell r="B42" t="str">
            <v>services</v>
          </cell>
          <cell r="C42">
            <v>0.5</v>
          </cell>
          <cell r="D42">
            <v>2</v>
          </cell>
          <cell r="E42">
            <v>0</v>
          </cell>
          <cell r="F42">
            <v>80</v>
          </cell>
          <cell r="G42">
            <v>1</v>
          </cell>
          <cell r="H42">
            <v>30</v>
          </cell>
          <cell r="I42">
            <v>30</v>
          </cell>
        </row>
        <row r="43">
          <cell r="B43" t="str">
            <v>fine_art</v>
          </cell>
          <cell r="C43">
            <v>1</v>
          </cell>
          <cell r="D43">
            <v>3</v>
          </cell>
          <cell r="E43">
            <v>0</v>
          </cell>
          <cell r="F43">
            <v>60</v>
          </cell>
          <cell r="G43">
            <v>6.66</v>
          </cell>
          <cell r="H43">
            <v>30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showGridLines="0" zoomScale="90" zoomScaleNormal="90" topLeftCell="A16" workbookViewId="0">
      <selection activeCell="L44" sqref="L44"/>
    </sheetView>
  </sheetViews>
  <sheetFormatPr defaultColWidth="9" defaultRowHeight="20" customHeight="1"/>
  <cols>
    <col min="1" max="1" width="18" style="25" customWidth="1"/>
    <col min="2" max="2" width="21.6666666666667" style="25" customWidth="1"/>
    <col min="3" max="3" width="15.55" style="24" customWidth="1"/>
    <col min="4" max="4" width="21.6666666666667" style="24" customWidth="1"/>
    <col min="5" max="5" width="19.4333333333333" style="24" customWidth="1"/>
    <col min="6" max="6" width="18.6083333333333" style="24" customWidth="1"/>
    <col min="7" max="7" width="9" style="24"/>
    <col min="8" max="8" width="19.375" style="24" customWidth="1"/>
    <col min="9" max="9" width="18.25" style="24" customWidth="1"/>
    <col min="10" max="10" width="7.375" style="24" customWidth="1"/>
    <col min="11" max="12" width="11.5" style="24" customWidth="1"/>
    <col min="13" max="13" width="10.375" style="24" customWidth="1"/>
    <col min="14" max="14" width="14.875" style="24" customWidth="1"/>
    <col min="15" max="15" width="5.375" style="24" customWidth="1"/>
    <col min="16" max="16" width="8.875" style="24" customWidth="1"/>
    <col min="17" max="16384" width="9" style="24"/>
  </cols>
  <sheetData>
    <row r="1" customHeight="1" spans="1:1">
      <c r="A1" s="35" t="s">
        <v>0</v>
      </c>
    </row>
    <row r="2" customHeight="1" spans="1:1">
      <c r="A2" s="35" t="s">
        <v>1</v>
      </c>
    </row>
    <row r="3" customHeight="1" spans="1:1">
      <c r="A3" s="35" t="s">
        <v>2</v>
      </c>
    </row>
    <row r="4" customHeight="1" spans="1:5">
      <c r="A4" s="27" t="s">
        <v>3</v>
      </c>
      <c r="B4" s="27" t="s">
        <v>4</v>
      </c>
      <c r="C4" s="27" t="s">
        <v>5</v>
      </c>
      <c r="D4" s="27" t="s">
        <v>6</v>
      </c>
      <c r="E4" s="27" t="s">
        <v>7</v>
      </c>
    </row>
    <row r="5" customHeight="1" spans="1:5">
      <c r="A5" s="25" t="s">
        <v>8</v>
      </c>
      <c r="B5" s="68" t="s">
        <v>9</v>
      </c>
      <c r="C5" s="25" t="s">
        <v>10</v>
      </c>
      <c r="D5" s="25" t="s">
        <v>11</v>
      </c>
      <c r="E5" s="25" t="s">
        <v>12</v>
      </c>
    </row>
    <row r="6" customHeight="1" spans="1:5">
      <c r="A6" s="69" t="s">
        <v>13</v>
      </c>
      <c r="B6" s="70"/>
      <c r="C6" s="70"/>
      <c r="D6" s="70"/>
      <c r="E6" s="70"/>
    </row>
    <row r="7" customHeight="1" spans="1:1">
      <c r="A7" s="35" t="s">
        <v>14</v>
      </c>
    </row>
    <row r="8" customHeight="1" spans="1:1">
      <c r="A8" s="35" t="s">
        <v>15</v>
      </c>
    </row>
    <row r="9" customHeight="1" spans="1:1">
      <c r="A9" s="35" t="s">
        <v>16</v>
      </c>
    </row>
    <row r="10" customHeight="1" spans="1:1">
      <c r="A10" s="35" t="s">
        <v>17</v>
      </c>
    </row>
    <row r="11" customHeight="1" spans="1:1">
      <c r="A11" s="35" t="s">
        <v>18</v>
      </c>
    </row>
    <row r="12" customHeight="1" spans="1:1">
      <c r="A12" s="35" t="s">
        <v>19</v>
      </c>
    </row>
    <row r="13" customHeight="1" spans="1:1">
      <c r="A13" s="35" t="s">
        <v>20</v>
      </c>
    </row>
    <row r="14" customHeight="1" spans="1:1">
      <c r="A14" s="35" t="s">
        <v>21</v>
      </c>
    </row>
    <row r="15" customHeight="1" spans="1:1">
      <c r="A15" s="35" t="s">
        <v>22</v>
      </c>
    </row>
    <row r="16" customHeight="1" spans="1:1">
      <c r="A16" s="35" t="s">
        <v>23</v>
      </c>
    </row>
    <row r="18" customHeight="1" spans="1:1">
      <c r="A18" s="35" t="s">
        <v>24</v>
      </c>
    </row>
    <row r="19" customHeight="1" spans="1:1">
      <c r="A19" s="35" t="s">
        <v>25</v>
      </c>
    </row>
    <row r="20" customHeight="1" spans="1:1">
      <c r="A20" s="35" t="s">
        <v>26</v>
      </c>
    </row>
    <row r="21" customHeight="1" spans="1:1">
      <c r="A21" s="35" t="s">
        <v>27</v>
      </c>
    </row>
    <row r="22" customHeight="1" spans="1:1">
      <c r="A22" s="35" t="s">
        <v>28</v>
      </c>
    </row>
    <row r="23" customHeight="1" spans="1:1">
      <c r="A23" s="35"/>
    </row>
    <row r="24" customHeight="1" spans="1:1">
      <c r="A24" s="35"/>
    </row>
    <row r="25" customHeight="1" spans="1:1">
      <c r="A25" s="35"/>
    </row>
    <row r="26" customHeight="1" spans="1:16">
      <c r="A26" s="27" t="s">
        <v>3</v>
      </c>
      <c r="B26" s="27" t="s">
        <v>4</v>
      </c>
      <c r="C26" s="27" t="s">
        <v>5</v>
      </c>
      <c r="D26" s="27" t="s">
        <v>6</v>
      </c>
      <c r="E26" s="27" t="s">
        <v>7</v>
      </c>
      <c r="H26" s="71" t="s">
        <v>29</v>
      </c>
      <c r="I26" s="71" t="s">
        <v>30</v>
      </c>
      <c r="J26" s="71" t="s">
        <v>31</v>
      </c>
      <c r="K26" s="71" t="s">
        <v>32</v>
      </c>
      <c r="L26" s="71" t="s">
        <v>33</v>
      </c>
      <c r="M26" s="71" t="s">
        <v>34</v>
      </c>
      <c r="N26" s="71" t="s">
        <v>35</v>
      </c>
      <c r="O26" s="71" t="s">
        <v>36</v>
      </c>
      <c r="P26" s="71" t="s">
        <v>37</v>
      </c>
    </row>
    <row r="27" customHeight="1" spans="1:16">
      <c r="A27" s="25" t="s">
        <v>8</v>
      </c>
      <c r="C27" s="24">
        <v>20</v>
      </c>
      <c r="E27" s="25" t="s">
        <v>12</v>
      </c>
      <c r="H27" s="71" t="s">
        <v>38</v>
      </c>
      <c r="I27" s="71"/>
      <c r="J27" s="71"/>
      <c r="K27" s="71"/>
      <c r="L27" s="71"/>
      <c r="M27" s="71"/>
      <c r="N27" s="71" t="s">
        <v>39</v>
      </c>
      <c r="O27" s="71" t="s">
        <v>40</v>
      </c>
      <c r="P27" s="71"/>
    </row>
    <row r="28" customHeight="1" spans="1:16">
      <c r="A28" s="25" t="s">
        <v>41</v>
      </c>
      <c r="C28" s="24">
        <v>40</v>
      </c>
      <c r="E28" s="25" t="s">
        <v>12</v>
      </c>
      <c r="H28" s="72" t="s">
        <v>42</v>
      </c>
      <c r="I28" s="53" t="s">
        <v>43</v>
      </c>
      <c r="J28">
        <v>1</v>
      </c>
      <c r="K28">
        <v>4</v>
      </c>
      <c r="L28">
        <v>0</v>
      </c>
      <c r="M28">
        <v>80</v>
      </c>
      <c r="N28">
        <v>1</v>
      </c>
      <c r="O28">
        <f>ROUND(VLOOKUP(I28,[1]Good!$A$4:$C$55,3,FALSE)/N28,0)</f>
        <v>20</v>
      </c>
      <c r="P28" s="72">
        <v>20</v>
      </c>
    </row>
    <row r="29" customHeight="1" spans="1:16">
      <c r="A29" s="25" t="s">
        <v>44</v>
      </c>
      <c r="C29" s="24">
        <v>60</v>
      </c>
      <c r="E29" s="25" t="s">
        <v>12</v>
      </c>
      <c r="H29" s="73"/>
      <c r="I29" s="51" t="s">
        <v>45</v>
      </c>
      <c r="J29">
        <v>1</v>
      </c>
      <c r="K29">
        <v>4</v>
      </c>
      <c r="L29">
        <v>0</v>
      </c>
      <c r="M29">
        <v>80</v>
      </c>
      <c r="N29">
        <v>1.5</v>
      </c>
      <c r="O29">
        <f>ROUND(VLOOKUP(I29,[1]Good!$A$4:$C$55,3,FALSE)/N29,0)</f>
        <v>20</v>
      </c>
      <c r="P29" s="73"/>
    </row>
    <row r="30" customHeight="1" spans="5:16">
      <c r="E30" s="25"/>
      <c r="H30" s="72" t="s">
        <v>46</v>
      </c>
      <c r="I30" s="53" t="s">
        <v>47</v>
      </c>
      <c r="J30">
        <v>1</v>
      </c>
      <c r="K30">
        <v>4</v>
      </c>
      <c r="L30">
        <v>0</v>
      </c>
      <c r="M30">
        <v>80</v>
      </c>
      <c r="N30">
        <v>1</v>
      </c>
      <c r="O30">
        <f>ROUND(VLOOKUP(I30,[1]Good!$A$4:$C$55,3,FALSE)/N30,0)</f>
        <v>20</v>
      </c>
      <c r="P30" s="72">
        <v>20</v>
      </c>
    </row>
    <row r="31" customHeight="1" spans="1:16">
      <c r="A31" s="25" t="s">
        <v>48</v>
      </c>
      <c r="C31" s="24">
        <v>20</v>
      </c>
      <c r="E31" s="25" t="s">
        <v>12</v>
      </c>
      <c r="H31" s="73"/>
      <c r="I31" s="51" t="s">
        <v>49</v>
      </c>
      <c r="J31">
        <v>1</v>
      </c>
      <c r="K31">
        <v>4</v>
      </c>
      <c r="L31">
        <v>0</v>
      </c>
      <c r="M31">
        <v>80</v>
      </c>
      <c r="N31">
        <v>1.5</v>
      </c>
      <c r="O31">
        <f>ROUND(VLOOKUP(I31,[1]Good!$A$4:$C$55,3,FALSE)/N31,0)</f>
        <v>20</v>
      </c>
      <c r="P31" s="73"/>
    </row>
    <row r="32" customHeight="1" spans="1:16">
      <c r="A32" s="25" t="s">
        <v>50</v>
      </c>
      <c r="C32" s="24">
        <v>40</v>
      </c>
      <c r="H32" s="72" t="s">
        <v>51</v>
      </c>
      <c r="I32" s="53" t="s">
        <v>52</v>
      </c>
      <c r="J32">
        <v>1</v>
      </c>
      <c r="K32">
        <v>4</v>
      </c>
      <c r="L32">
        <v>0</v>
      </c>
      <c r="M32">
        <v>80</v>
      </c>
      <c r="N32">
        <v>1</v>
      </c>
      <c r="O32">
        <f>ROUND(VLOOKUP(I32,[1]Good!$A$4:$C$55,3,FALSE)/N32,0)</f>
        <v>20</v>
      </c>
      <c r="P32" s="72">
        <v>20</v>
      </c>
    </row>
    <row r="33" customHeight="1" spans="1:16">
      <c r="A33" s="25" t="s">
        <v>53</v>
      </c>
      <c r="C33" s="24">
        <v>60</v>
      </c>
      <c r="H33" s="74"/>
      <c r="I33" s="51" t="s">
        <v>54</v>
      </c>
      <c r="J33">
        <v>1</v>
      </c>
      <c r="K33">
        <v>4</v>
      </c>
      <c r="L33">
        <v>0</v>
      </c>
      <c r="M33">
        <v>80</v>
      </c>
      <c r="N33">
        <v>1</v>
      </c>
      <c r="O33">
        <f>ROUND(VLOOKUP(I33,[1]Good!$A$4:$C$55,3,FALSE)/N33,0)</f>
        <v>20</v>
      </c>
      <c r="P33" s="74"/>
    </row>
    <row r="34" customHeight="1" spans="8:16">
      <c r="H34" s="74"/>
      <c r="I34" s="53" t="s">
        <v>55</v>
      </c>
      <c r="J34">
        <v>0.5</v>
      </c>
      <c r="K34">
        <v>2</v>
      </c>
      <c r="L34">
        <v>0</v>
      </c>
      <c r="M34">
        <v>80</v>
      </c>
      <c r="N34">
        <v>1.5</v>
      </c>
      <c r="O34">
        <f>ROUND(VLOOKUP(I34,[1]Good!$A$4:$C$55,3,FALSE)/N34,0)</f>
        <v>20</v>
      </c>
      <c r="P34" s="74"/>
    </row>
    <row r="35" customHeight="1" spans="1:16">
      <c r="A35" s="25" t="s">
        <v>56</v>
      </c>
      <c r="C35" s="24">
        <v>40</v>
      </c>
      <c r="H35" s="74"/>
      <c r="I35" s="51" t="s">
        <v>57</v>
      </c>
      <c r="J35">
        <v>0.5</v>
      </c>
      <c r="K35">
        <v>2</v>
      </c>
      <c r="L35">
        <v>0</v>
      </c>
      <c r="M35">
        <v>80</v>
      </c>
      <c r="N35">
        <v>1.5</v>
      </c>
      <c r="O35">
        <f>ROUND(VLOOKUP(I35,[1]Good!$A$4:$C$55,3,FALSE)/N35,0)</f>
        <v>20</v>
      </c>
      <c r="P35" s="74"/>
    </row>
    <row r="36" customHeight="1" spans="1:16">
      <c r="A36" s="25" t="s">
        <v>58</v>
      </c>
      <c r="C36" s="24">
        <v>60</v>
      </c>
      <c r="H36" s="73"/>
      <c r="I36" s="53" t="s">
        <v>59</v>
      </c>
      <c r="J36">
        <v>0.5</v>
      </c>
      <c r="K36">
        <v>2</v>
      </c>
      <c r="L36">
        <v>0</v>
      </c>
      <c r="M36">
        <v>80</v>
      </c>
      <c r="N36">
        <v>1.5</v>
      </c>
      <c r="O36">
        <f>ROUND(VLOOKUP(I36,[1]Good!$A$4:$C$55,3,FALSE)/N36,0)</f>
        <v>20</v>
      </c>
      <c r="P36" s="73"/>
    </row>
    <row r="37" customHeight="1" spans="1:16">
      <c r="A37" s="25" t="s">
        <v>60</v>
      </c>
      <c r="C37" s="24">
        <v>80</v>
      </c>
      <c r="H37" s="72" t="s">
        <v>61</v>
      </c>
      <c r="I37" s="51" t="s">
        <v>47</v>
      </c>
      <c r="J37">
        <v>1</v>
      </c>
      <c r="K37">
        <v>3</v>
      </c>
      <c r="L37">
        <v>0</v>
      </c>
      <c r="M37">
        <v>60</v>
      </c>
      <c r="N37">
        <v>1</v>
      </c>
      <c r="O37">
        <f>ROUND(VLOOKUP(I37,[1]Good!$A$4:$C$55,3,FALSE)/N37,0)</f>
        <v>20</v>
      </c>
      <c r="P37" s="72">
        <v>20</v>
      </c>
    </row>
    <row r="38" customHeight="1" spans="8:16">
      <c r="H38" s="74"/>
      <c r="I38" s="53" t="s">
        <v>43</v>
      </c>
      <c r="J38">
        <v>1</v>
      </c>
      <c r="K38">
        <v>3</v>
      </c>
      <c r="L38">
        <v>0</v>
      </c>
      <c r="M38">
        <v>60</v>
      </c>
      <c r="N38">
        <v>1</v>
      </c>
      <c r="O38">
        <f>ROUND(VLOOKUP(I38,[1]Good!$A$4:$C$55,3,FALSE)/N38,0)</f>
        <v>20</v>
      </c>
      <c r="P38" s="74"/>
    </row>
    <row r="39" customHeight="1" spans="1:16">
      <c r="A39" s="25" t="s">
        <v>62</v>
      </c>
      <c r="C39" s="24">
        <v>30</v>
      </c>
      <c r="H39" s="74"/>
      <c r="I39" s="51" t="s">
        <v>63</v>
      </c>
      <c r="J39">
        <v>1</v>
      </c>
      <c r="K39">
        <v>3</v>
      </c>
      <c r="L39">
        <v>0</v>
      </c>
      <c r="M39">
        <v>60</v>
      </c>
      <c r="N39">
        <v>1.5</v>
      </c>
      <c r="O39">
        <f>ROUND(VLOOKUP(I39,[1]Good!$A$4:$C$55,3,FALSE)/N39,0)</f>
        <v>20</v>
      </c>
      <c r="P39" s="74"/>
    </row>
    <row r="40" customHeight="1" spans="1:16">
      <c r="A40" s="25" t="s">
        <v>64</v>
      </c>
      <c r="C40" s="24">
        <v>50</v>
      </c>
      <c r="H40" s="74"/>
      <c r="I40" s="53" t="s">
        <v>65</v>
      </c>
      <c r="J40">
        <v>1</v>
      </c>
      <c r="K40">
        <v>3</v>
      </c>
      <c r="L40">
        <v>0</v>
      </c>
      <c r="M40">
        <v>60</v>
      </c>
      <c r="N40">
        <v>2</v>
      </c>
      <c r="O40">
        <f>ROUND(VLOOKUP(I40,[1]Good!$A$4:$C$55,3,FALSE)/N40,0)</f>
        <v>20</v>
      </c>
      <c r="P40" s="74"/>
    </row>
    <row r="41" customHeight="1" spans="1:16">
      <c r="A41" s="25" t="s">
        <v>66</v>
      </c>
      <c r="C41" s="24">
        <v>70</v>
      </c>
      <c r="H41" s="73"/>
      <c r="I41" s="51" t="s">
        <v>67</v>
      </c>
      <c r="J41">
        <v>2</v>
      </c>
      <c r="K41">
        <v>10</v>
      </c>
      <c r="L41">
        <v>0</v>
      </c>
      <c r="M41">
        <v>100</v>
      </c>
      <c r="N41">
        <v>1.5</v>
      </c>
      <c r="O41">
        <f>ROUND(VLOOKUP(I41,[1]Good!$A$4:$C$55,3,FALSE)/N41,0)</f>
        <v>20</v>
      </c>
      <c r="P41" s="73"/>
    </row>
    <row r="42" customHeight="1" spans="8:16">
      <c r="H42" s="72" t="s">
        <v>68</v>
      </c>
      <c r="I42" s="53" t="s">
        <v>49</v>
      </c>
      <c r="J42">
        <v>1</v>
      </c>
      <c r="K42">
        <v>4</v>
      </c>
      <c r="L42">
        <v>0.25</v>
      </c>
      <c r="M42">
        <v>80</v>
      </c>
      <c r="N42">
        <v>1</v>
      </c>
      <c r="O42">
        <f>ROUND(VLOOKUP(I42,[1]Good!$A$4:$C$55,3,FALSE)/N42,0)</f>
        <v>30</v>
      </c>
      <c r="P42" s="72">
        <v>30</v>
      </c>
    </row>
    <row r="43" customHeight="1" spans="1:16">
      <c r="A43" s="25" t="s">
        <v>69</v>
      </c>
      <c r="C43" s="24">
        <v>40</v>
      </c>
      <c r="H43" s="73"/>
      <c r="I43" s="51" t="s">
        <v>70</v>
      </c>
      <c r="J43">
        <v>1</v>
      </c>
      <c r="K43">
        <v>2</v>
      </c>
      <c r="L43">
        <v>0</v>
      </c>
      <c r="M43">
        <v>40</v>
      </c>
      <c r="N43">
        <v>1.33</v>
      </c>
      <c r="O43">
        <f>ROUND(VLOOKUP(I43,[1]Good!$A$4:$C$55,3,FALSE)/N43,0)</f>
        <v>30</v>
      </c>
      <c r="P43" s="73"/>
    </row>
    <row r="44" customHeight="1" spans="1:16">
      <c r="A44" s="25" t="s">
        <v>71</v>
      </c>
      <c r="C44" s="24">
        <v>60</v>
      </c>
      <c r="H44" s="44" t="s">
        <v>72</v>
      </c>
      <c r="I44" s="53" t="s">
        <v>45</v>
      </c>
      <c r="J44">
        <v>1</v>
      </c>
      <c r="K44"/>
      <c r="L44"/>
      <c r="M44"/>
      <c r="N44">
        <v>1</v>
      </c>
      <c r="O44">
        <f>ROUND(VLOOKUP(I44,[1]Good!$A$4:$C$55,3,FALSE)/N44,0)</f>
        <v>30</v>
      </c>
      <c r="P44" s="44">
        <v>30</v>
      </c>
    </row>
    <row r="45" customHeight="1" spans="1:16">
      <c r="A45" s="25" t="s">
        <v>73</v>
      </c>
      <c r="C45" s="24">
        <v>80</v>
      </c>
      <c r="H45" s="44" t="s">
        <v>74</v>
      </c>
      <c r="I45" s="51" t="s">
        <v>74</v>
      </c>
      <c r="J45">
        <v>1</v>
      </c>
      <c r="K45"/>
      <c r="L45"/>
      <c r="M45"/>
      <c r="N45">
        <v>1</v>
      </c>
      <c r="O45">
        <f>ROUND(VLOOKUP(I45,[1]Good!$A$4:$C$55,3,FALSE)/N45,0)</f>
        <v>30</v>
      </c>
      <c r="P45" s="44">
        <v>30</v>
      </c>
    </row>
    <row r="46" customHeight="1" spans="8:16">
      <c r="H46" s="72" t="s">
        <v>75</v>
      </c>
      <c r="I46" s="53" t="s">
        <v>76</v>
      </c>
      <c r="J46">
        <v>1</v>
      </c>
      <c r="K46">
        <v>3</v>
      </c>
      <c r="L46">
        <v>0</v>
      </c>
      <c r="M46">
        <v>60</v>
      </c>
      <c r="N46">
        <v>1</v>
      </c>
      <c r="O46">
        <f>ROUND(VLOOKUP(I46,[1]Good!$A$4:$C$55,3,FALSE)/N46,0)</f>
        <v>30</v>
      </c>
      <c r="P46" s="72">
        <v>30</v>
      </c>
    </row>
    <row r="47" customHeight="1" spans="1:16">
      <c r="A47" s="25" t="s">
        <v>77</v>
      </c>
      <c r="C47" s="24">
        <v>60</v>
      </c>
      <c r="H47" s="74"/>
      <c r="I47" s="51" t="s">
        <v>78</v>
      </c>
      <c r="J47">
        <v>1</v>
      </c>
      <c r="K47">
        <v>3</v>
      </c>
      <c r="L47">
        <v>0</v>
      </c>
      <c r="M47">
        <v>60</v>
      </c>
      <c r="N47">
        <v>1.33</v>
      </c>
      <c r="O47">
        <f>ROUND(VLOOKUP(I47,[1]Good!$A$4:$C$55,3,FALSE)/N47,0)</f>
        <v>30</v>
      </c>
      <c r="P47" s="74"/>
    </row>
    <row r="48" customHeight="1" spans="1:16">
      <c r="A48" s="25" t="s">
        <v>79</v>
      </c>
      <c r="C48" s="24">
        <v>80</v>
      </c>
      <c r="H48" s="73"/>
      <c r="I48" s="53" t="s">
        <v>80</v>
      </c>
      <c r="J48">
        <v>1</v>
      </c>
      <c r="K48">
        <v>3</v>
      </c>
      <c r="L48">
        <v>0</v>
      </c>
      <c r="M48">
        <v>60</v>
      </c>
      <c r="N48">
        <v>1.66</v>
      </c>
      <c r="O48">
        <f>ROUND(VLOOKUP(I48,[1]Good!$A$4:$C$55,3,FALSE)/N48,0)</f>
        <v>30</v>
      </c>
      <c r="P48" s="73"/>
    </row>
    <row r="49" customHeight="1" spans="1:16">
      <c r="A49" s="25" t="s">
        <v>81</v>
      </c>
      <c r="C49" s="24">
        <v>100</v>
      </c>
      <c r="H49" s="72" t="s">
        <v>82</v>
      </c>
      <c r="I49" s="51" t="s">
        <v>83</v>
      </c>
      <c r="J49">
        <v>1</v>
      </c>
      <c r="K49">
        <v>3</v>
      </c>
      <c r="L49">
        <v>0</v>
      </c>
      <c r="M49">
        <v>60</v>
      </c>
      <c r="N49">
        <v>1</v>
      </c>
      <c r="O49">
        <f>ROUND(VLOOKUP(I49,[1]Good!$A$4:$C$55,3,FALSE)/N49,0)</f>
        <v>50</v>
      </c>
      <c r="P49" s="72">
        <v>50</v>
      </c>
    </row>
    <row r="50" customHeight="1" spans="1:16">
      <c r="A50" s="24"/>
      <c r="B50" s="24"/>
      <c r="H50" s="74"/>
      <c r="I50" s="53" t="s">
        <v>84</v>
      </c>
      <c r="J50">
        <v>1</v>
      </c>
      <c r="K50">
        <v>3</v>
      </c>
      <c r="L50">
        <v>0</v>
      </c>
      <c r="M50">
        <v>60</v>
      </c>
      <c r="N50">
        <v>1</v>
      </c>
      <c r="O50">
        <f>ROUND(VLOOKUP(I50,[1]Good!$A$4:$C$55,3,FALSE)/N50,0)</f>
        <v>50</v>
      </c>
      <c r="P50" s="74"/>
    </row>
    <row r="51" customHeight="1" spans="1:16">
      <c r="A51" s="25" t="s">
        <v>85</v>
      </c>
      <c r="C51" s="24">
        <v>30</v>
      </c>
      <c r="H51" s="73"/>
      <c r="I51" s="51" t="s">
        <v>86</v>
      </c>
      <c r="J51">
        <v>1</v>
      </c>
      <c r="K51">
        <v>3</v>
      </c>
      <c r="L51">
        <v>0</v>
      </c>
      <c r="M51">
        <v>60</v>
      </c>
      <c r="N51">
        <v>1</v>
      </c>
      <c r="O51">
        <f>ROUND(VLOOKUP(I51,[1]Good!$A$4:$C$55,3,FALSE)/N51,0)</f>
        <v>50</v>
      </c>
      <c r="P51" s="73"/>
    </row>
    <row r="52" customHeight="1" spans="1:16">
      <c r="A52" s="24"/>
      <c r="B52" s="24"/>
      <c r="H52" s="72" t="s">
        <v>87</v>
      </c>
      <c r="I52" s="53" t="s">
        <v>74</v>
      </c>
      <c r="J52">
        <v>0.5</v>
      </c>
      <c r="K52">
        <v>2</v>
      </c>
      <c r="L52">
        <v>0</v>
      </c>
      <c r="M52">
        <v>80</v>
      </c>
      <c r="N52">
        <v>1</v>
      </c>
      <c r="O52">
        <f>ROUND(VLOOKUP(I52,[1]Good!$A$4:$C$55,3,FALSE)/N52,0)</f>
        <v>30</v>
      </c>
      <c r="P52" s="72">
        <v>30</v>
      </c>
    </row>
    <row r="53" customHeight="1" spans="1:16">
      <c r="A53" s="24"/>
      <c r="B53" s="24"/>
      <c r="H53" s="74"/>
      <c r="I53" s="51" t="s">
        <v>88</v>
      </c>
      <c r="J53">
        <v>1</v>
      </c>
      <c r="K53">
        <v>3</v>
      </c>
      <c r="L53">
        <v>0</v>
      </c>
      <c r="M53">
        <v>60</v>
      </c>
      <c r="N53">
        <v>1</v>
      </c>
      <c r="O53">
        <f>ROUND(VLOOKUP(I53,[1]Good!$A$4:$C$55,3,FALSE)/N53,0)</f>
        <v>30</v>
      </c>
      <c r="P53" s="74"/>
    </row>
    <row r="54" customHeight="1" spans="1:16">
      <c r="A54" s="24"/>
      <c r="B54" s="24"/>
      <c r="H54" s="73"/>
      <c r="I54" s="53" t="s">
        <v>89</v>
      </c>
      <c r="J54">
        <v>1</v>
      </c>
      <c r="K54">
        <v>3</v>
      </c>
      <c r="L54">
        <v>0</v>
      </c>
      <c r="M54">
        <v>60</v>
      </c>
      <c r="N54">
        <v>2.33</v>
      </c>
      <c r="O54">
        <f>ROUND(VLOOKUP(I54,[1]Good!$A$4:$C$55,3,FALSE)/N54,0)</f>
        <v>30</v>
      </c>
      <c r="P54" s="73"/>
    </row>
    <row r="55" customHeight="1" spans="1:16">
      <c r="A55" s="24"/>
      <c r="B55" s="24"/>
      <c r="H55" s="72" t="s">
        <v>90</v>
      </c>
      <c r="I55" s="51" t="s">
        <v>74</v>
      </c>
      <c r="J55">
        <v>0.5</v>
      </c>
      <c r="K55">
        <v>2</v>
      </c>
      <c r="L55">
        <v>0</v>
      </c>
      <c r="M55">
        <v>80</v>
      </c>
      <c r="N55">
        <v>1</v>
      </c>
      <c r="O55">
        <f>ROUND(VLOOKUP(I55,[1]Good!$A$4:$C$55,3,FALSE)/N55,0)</f>
        <v>30</v>
      </c>
      <c r="P55" s="72">
        <v>30</v>
      </c>
    </row>
    <row r="56" customHeight="1" spans="1:16">
      <c r="A56" s="24"/>
      <c r="B56" s="24"/>
      <c r="H56" s="74"/>
      <c r="I56" s="53" t="s">
        <v>88</v>
      </c>
      <c r="J56">
        <v>1</v>
      </c>
      <c r="K56">
        <v>3</v>
      </c>
      <c r="L56">
        <v>0</v>
      </c>
      <c r="M56">
        <v>60</v>
      </c>
      <c r="N56">
        <v>1</v>
      </c>
      <c r="O56">
        <f>ROUND(VLOOKUP(I56,[1]Good!$A$4:$C$55,3,FALSE)/N56,0)</f>
        <v>30</v>
      </c>
      <c r="P56" s="74"/>
    </row>
    <row r="57" customHeight="1" spans="1:16">
      <c r="A57" s="24"/>
      <c r="B57" s="24"/>
      <c r="H57" s="73"/>
      <c r="I57" s="51" t="s">
        <v>91</v>
      </c>
      <c r="J57">
        <v>1</v>
      </c>
      <c r="K57">
        <v>3</v>
      </c>
      <c r="L57">
        <v>0</v>
      </c>
      <c r="M57">
        <v>60</v>
      </c>
      <c r="N57">
        <v>2.33</v>
      </c>
      <c r="O57">
        <f>ROUND(VLOOKUP(I57,[1]Good!$A$4:$C$55,3,FALSE)/N57,0)</f>
        <v>30</v>
      </c>
      <c r="P57" s="73"/>
    </row>
    <row r="58" customHeight="1" spans="1:16">
      <c r="A58" s="24"/>
      <c r="B58" s="24"/>
      <c r="H58" s="72" t="s">
        <v>92</v>
      </c>
      <c r="I58" s="53" t="s">
        <v>55</v>
      </c>
      <c r="J58">
        <v>1</v>
      </c>
      <c r="K58">
        <v>2</v>
      </c>
      <c r="L58">
        <v>0</v>
      </c>
      <c r="M58">
        <v>40</v>
      </c>
      <c r="N58">
        <v>1</v>
      </c>
      <c r="O58">
        <f>ROUND(VLOOKUP(I58,[1]Good!$A$4:$C$55,3,FALSE)/N58,0)</f>
        <v>30</v>
      </c>
      <c r="P58" s="72">
        <v>30</v>
      </c>
    </row>
    <row r="59" customHeight="1" spans="1:16">
      <c r="A59" s="24"/>
      <c r="B59" s="24"/>
      <c r="H59" s="74"/>
      <c r="I59" s="51" t="s">
        <v>57</v>
      </c>
      <c r="J59">
        <v>1</v>
      </c>
      <c r="K59">
        <v>2</v>
      </c>
      <c r="L59">
        <v>0</v>
      </c>
      <c r="M59">
        <v>40</v>
      </c>
      <c r="N59">
        <v>1</v>
      </c>
      <c r="O59">
        <f>ROUND(VLOOKUP(I59,[1]Good!$A$4:$C$55,3,FALSE)/N59,0)</f>
        <v>30</v>
      </c>
      <c r="P59" s="74"/>
    </row>
    <row r="60" customHeight="1" spans="1:16">
      <c r="A60" s="24"/>
      <c r="B60" s="24"/>
      <c r="H60" s="74"/>
      <c r="I60" s="53" t="s">
        <v>59</v>
      </c>
      <c r="J60">
        <v>1</v>
      </c>
      <c r="K60">
        <v>2</v>
      </c>
      <c r="L60">
        <v>0</v>
      </c>
      <c r="M60">
        <v>40</v>
      </c>
      <c r="N60">
        <v>1</v>
      </c>
      <c r="O60">
        <f>ROUND(VLOOKUP(I60,[1]Good!$A$4:$C$55,3,FALSE)/N60,0)</f>
        <v>30</v>
      </c>
      <c r="P60" s="74"/>
    </row>
    <row r="61" customHeight="1" spans="1:16">
      <c r="A61" s="24"/>
      <c r="B61" s="24"/>
      <c r="H61" s="73"/>
      <c r="I61" s="51" t="s">
        <v>93</v>
      </c>
      <c r="J61">
        <v>0.5</v>
      </c>
      <c r="K61">
        <v>1</v>
      </c>
      <c r="L61">
        <v>0</v>
      </c>
      <c r="M61">
        <v>40</v>
      </c>
      <c r="N61">
        <v>1</v>
      </c>
      <c r="O61">
        <f>ROUND(VLOOKUP(I61,[1]Good!$A$4:$C$55,3,FALSE)/N61,0)</f>
        <v>30</v>
      </c>
      <c r="P61" s="73"/>
    </row>
    <row r="62" customHeight="1" spans="1:16">
      <c r="A62" s="24"/>
      <c r="B62" s="24"/>
      <c r="H62" s="72" t="s">
        <v>94</v>
      </c>
      <c r="I62" s="53" t="s">
        <v>95</v>
      </c>
      <c r="J62">
        <v>1</v>
      </c>
      <c r="K62">
        <v>1</v>
      </c>
      <c r="L62">
        <v>0.25</v>
      </c>
      <c r="M62">
        <v>40</v>
      </c>
      <c r="N62">
        <v>1</v>
      </c>
      <c r="O62">
        <f>ROUND(VLOOKUP(I62,[1]Good!$A$4:$C$55,3,FALSE)/N62,0)</f>
        <v>60</v>
      </c>
      <c r="P62" s="72">
        <v>60</v>
      </c>
    </row>
    <row r="63" customHeight="1" spans="1:16">
      <c r="A63" s="24"/>
      <c r="B63" s="24"/>
      <c r="H63" s="74"/>
      <c r="I63" s="51" t="s">
        <v>96</v>
      </c>
      <c r="J63">
        <v>1</v>
      </c>
      <c r="K63">
        <v>2</v>
      </c>
      <c r="L63">
        <v>0.25</v>
      </c>
      <c r="M63">
        <v>40</v>
      </c>
      <c r="N63">
        <v>1</v>
      </c>
      <c r="O63">
        <f>ROUND(VLOOKUP(I63,[1]Good!$A$4:$C$55,3,FALSE)/N63,0)</f>
        <v>60</v>
      </c>
      <c r="P63" s="74"/>
    </row>
    <row r="64" customHeight="1" spans="1:16">
      <c r="A64" s="24"/>
      <c r="B64" s="24"/>
      <c r="H64" s="74"/>
      <c r="I64" s="53" t="s">
        <v>97</v>
      </c>
      <c r="J64">
        <v>1</v>
      </c>
      <c r="K64">
        <v>2</v>
      </c>
      <c r="L64">
        <v>0.25</v>
      </c>
      <c r="M64">
        <v>40</v>
      </c>
      <c r="N64">
        <v>1.16</v>
      </c>
      <c r="O64">
        <f>ROUND(VLOOKUP(I64,[1]Good!$A$4:$C$55,3,FALSE)/N64,0)</f>
        <v>60</v>
      </c>
      <c r="P64" s="74"/>
    </row>
    <row r="65" customHeight="1" spans="1:16">
      <c r="A65" s="24"/>
      <c r="B65" s="24"/>
      <c r="H65" s="73"/>
      <c r="I65" s="51" t="s">
        <v>98</v>
      </c>
      <c r="J65">
        <v>1</v>
      </c>
      <c r="K65">
        <v>2</v>
      </c>
      <c r="L65">
        <v>0</v>
      </c>
      <c r="M65">
        <v>40</v>
      </c>
      <c r="N65">
        <v>1.33</v>
      </c>
      <c r="O65">
        <f>ROUND(VLOOKUP(I65,[1]Good!$A$4:$C$55,3,FALSE)/N65,0)</f>
        <v>60</v>
      </c>
      <c r="P65" s="73"/>
    </row>
    <row r="66" customHeight="1" spans="1:16">
      <c r="A66" s="24"/>
      <c r="B66" s="24"/>
      <c r="H66" s="72" t="s">
        <v>99</v>
      </c>
      <c r="I66" s="53" t="s">
        <v>74</v>
      </c>
      <c r="J66">
        <v>0.5</v>
      </c>
      <c r="K66">
        <v>2</v>
      </c>
      <c r="L66">
        <v>0</v>
      </c>
      <c r="M66">
        <v>80</v>
      </c>
      <c r="N66">
        <v>1</v>
      </c>
      <c r="O66">
        <f>ROUND(VLOOKUP(I66,[1]Good!$A$4:$C$55,3,FALSE)/N66,0)</f>
        <v>30</v>
      </c>
      <c r="P66" s="72">
        <v>30</v>
      </c>
    </row>
    <row r="67" customHeight="1" spans="1:16">
      <c r="A67" s="24"/>
      <c r="B67" s="24"/>
      <c r="H67" s="73"/>
      <c r="I67" s="51" t="s">
        <v>100</v>
      </c>
      <c r="J67">
        <v>1</v>
      </c>
      <c r="K67">
        <v>3</v>
      </c>
      <c r="L67">
        <v>0</v>
      </c>
      <c r="M67">
        <v>60</v>
      </c>
      <c r="N67">
        <v>6.66</v>
      </c>
      <c r="O67">
        <f>ROUND(VLOOKUP(I67,[1]Good!$A$4:$C$55,3,FALSE)/N67,0)</f>
        <v>30</v>
      </c>
      <c r="P67" s="73"/>
    </row>
    <row r="68" customHeight="1" spans="1:2">
      <c r="A68" s="24"/>
      <c r="B68" s="24"/>
    </row>
    <row r="69" customHeight="1" spans="1:2">
      <c r="A69" s="24"/>
      <c r="B69" s="24"/>
    </row>
    <row r="70" customHeight="1" spans="1:2">
      <c r="A70" s="24"/>
      <c r="B70" s="24"/>
    </row>
    <row r="71" customHeight="1" spans="1:2">
      <c r="A71" s="24"/>
      <c r="B71" s="24"/>
    </row>
    <row r="72" customHeight="1" spans="1:2">
      <c r="A72" s="24"/>
      <c r="B72" s="24"/>
    </row>
    <row r="73" customHeight="1" spans="1:2">
      <c r="A73" s="24"/>
      <c r="B73" s="24"/>
    </row>
    <row r="74" customHeight="1" spans="1:2">
      <c r="A74" s="24"/>
      <c r="B74" s="24"/>
    </row>
    <row r="75" customHeight="1" spans="1:2">
      <c r="A75" s="24"/>
      <c r="B75" s="24"/>
    </row>
    <row r="76" customHeight="1" spans="1:2">
      <c r="A76" s="24"/>
      <c r="B76" s="24"/>
    </row>
    <row r="77" customHeight="1" spans="1:2">
      <c r="A77" s="24"/>
      <c r="B77" s="24"/>
    </row>
    <row r="78" customHeight="1" spans="1:2">
      <c r="A78" s="24"/>
      <c r="B78" s="24"/>
    </row>
    <row r="79" customHeight="1" spans="1:2">
      <c r="A79" s="24"/>
      <c r="B79" s="24"/>
    </row>
    <row r="80" customHeight="1" spans="1:2">
      <c r="A80" s="24"/>
      <c r="B80" s="24"/>
    </row>
    <row r="81" customHeight="1" spans="1:2">
      <c r="A81" s="24"/>
      <c r="B81" s="24"/>
    </row>
    <row r="82" customHeight="1" spans="1:2">
      <c r="A82" s="24"/>
      <c r="B82" s="24"/>
    </row>
    <row r="83" customHeight="1" spans="1:2">
      <c r="A83" s="24"/>
      <c r="B83" s="24"/>
    </row>
    <row r="84" customHeight="1" spans="1:2">
      <c r="A84" s="24"/>
      <c r="B84" s="24"/>
    </row>
    <row r="85" customHeight="1" spans="1:2">
      <c r="A85" s="24"/>
      <c r="B85" s="24"/>
    </row>
    <row r="86" customHeight="1" spans="1:2">
      <c r="A86" s="24"/>
      <c r="B86" s="24"/>
    </row>
    <row r="87" customHeight="1" spans="1:2">
      <c r="A87" s="24"/>
      <c r="B87" s="24"/>
    </row>
    <row r="88" customHeight="1" spans="1:2">
      <c r="A88" s="24"/>
      <c r="B88" s="24"/>
    </row>
    <row r="89" customHeight="1" spans="1:2">
      <c r="A89" s="24"/>
      <c r="B89" s="24"/>
    </row>
    <row r="90" customHeight="1" spans="1:2">
      <c r="A90" s="24"/>
      <c r="B90" s="24"/>
    </row>
    <row r="91" customHeight="1" spans="1:2">
      <c r="A91" s="24"/>
      <c r="B91" s="24"/>
    </row>
    <row r="92" customHeight="1" spans="1:2">
      <c r="A92" s="24"/>
      <c r="B92" s="24"/>
    </row>
    <row r="93" customHeight="1" spans="1:2">
      <c r="A93" s="24"/>
      <c r="B93" s="24"/>
    </row>
    <row r="94" customHeight="1" spans="1:2">
      <c r="A94" s="24"/>
      <c r="B94" s="24"/>
    </row>
    <row r="95" customHeight="1" spans="1:2">
      <c r="A95" s="24"/>
      <c r="B95" s="24"/>
    </row>
    <row r="96" customHeight="1" spans="1:2">
      <c r="A96" s="24"/>
      <c r="B96" s="24"/>
    </row>
  </sheetData>
  <mergeCells count="25">
    <mergeCell ref="A6:E6"/>
    <mergeCell ref="H28:H29"/>
    <mergeCell ref="H30:H31"/>
    <mergeCell ref="H32:H36"/>
    <mergeCell ref="H37:H41"/>
    <mergeCell ref="H42:H43"/>
    <mergeCell ref="H46:H48"/>
    <mergeCell ref="H49:H51"/>
    <mergeCell ref="H52:H54"/>
    <mergeCell ref="H55:H57"/>
    <mergeCell ref="H58:H61"/>
    <mergeCell ref="H62:H65"/>
    <mergeCell ref="H66:H67"/>
    <mergeCell ref="P28:P29"/>
    <mergeCell ref="P30:P31"/>
    <mergeCell ref="P32:P36"/>
    <mergeCell ref="P37:P41"/>
    <mergeCell ref="P42:P43"/>
    <mergeCell ref="P46:P48"/>
    <mergeCell ref="P49:P51"/>
    <mergeCell ref="P52:P54"/>
    <mergeCell ref="P55:P57"/>
    <mergeCell ref="P58:P61"/>
    <mergeCell ref="P62:P65"/>
    <mergeCell ref="P66:P6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7"/>
  <sheetViews>
    <sheetView showGridLines="0" zoomScale="90" zoomScaleNormal="90" workbookViewId="0">
      <pane ySplit="3" topLeftCell="A37" activePane="bottomLeft" state="frozen"/>
      <selection/>
      <selection pane="bottomLeft" activeCell="A49" sqref="A49"/>
    </sheetView>
  </sheetViews>
  <sheetFormatPr defaultColWidth="9" defaultRowHeight="20" customHeight="1" outlineLevelCol="6"/>
  <cols>
    <col min="1" max="1" width="17.35" style="25" customWidth="1"/>
    <col min="2" max="2" width="13.3333333333333" style="25" customWidth="1"/>
    <col min="3" max="3" width="31.8" style="25" customWidth="1"/>
    <col min="4" max="4" width="16.25" style="25" customWidth="1"/>
    <col min="5" max="5" width="58.6083333333333" style="25" customWidth="1"/>
    <col min="6" max="6" width="61.2416666666667" style="24" customWidth="1"/>
    <col min="7" max="7" width="13.875" style="24" customWidth="1"/>
    <col min="8" max="8" width="14.025" style="24" customWidth="1"/>
    <col min="9" max="9" width="14.5833333333333" style="24" customWidth="1"/>
    <col min="10" max="10" width="14.7166666666667" style="24" customWidth="1"/>
    <col min="11" max="16384" width="9" style="24"/>
  </cols>
  <sheetData>
    <row r="3" ht="58" customHeight="1" spans="1:6">
      <c r="A3" s="27" t="s">
        <v>101</v>
      </c>
      <c r="B3" s="30" t="s">
        <v>102</v>
      </c>
      <c r="C3" s="30" t="s">
        <v>103</v>
      </c>
      <c r="D3" s="30" t="s">
        <v>5</v>
      </c>
      <c r="E3" s="66" t="s">
        <v>104</v>
      </c>
      <c r="F3" s="66" t="s">
        <v>105</v>
      </c>
    </row>
    <row r="4" customHeight="1" spans="1:4">
      <c r="A4" s="25" t="s">
        <v>106</v>
      </c>
      <c r="C4" s="25" t="s">
        <v>8</v>
      </c>
      <c r="D4" s="25">
        <f>VLOOKUP(C4,商品定位!$A$27:$C$51,3,FALSE)</f>
        <v>20</v>
      </c>
    </row>
    <row r="5" customHeight="1" spans="1:4">
      <c r="A5" s="25" t="s">
        <v>107</v>
      </c>
      <c r="C5" s="25" t="s">
        <v>8</v>
      </c>
      <c r="D5" s="25">
        <f>VLOOKUP(C5,商品定位!$A$27:$C$51,3,FALSE)</f>
        <v>20</v>
      </c>
    </row>
    <row r="6" customHeight="1" spans="1:4">
      <c r="A6" s="25" t="s">
        <v>108</v>
      </c>
      <c r="C6" s="25" t="s">
        <v>48</v>
      </c>
      <c r="D6" s="25">
        <f>VLOOKUP(C6,商品定位!$A$27:$C$51,3,FALSE)</f>
        <v>20</v>
      </c>
    </row>
    <row r="7" customHeight="1" spans="1:4">
      <c r="A7" s="25" t="s">
        <v>109</v>
      </c>
      <c r="C7" s="25" t="s">
        <v>48</v>
      </c>
      <c r="D7" s="25">
        <f>VLOOKUP(C7,商品定位!$A$27:$C$51,3,FALSE)</f>
        <v>20</v>
      </c>
    </row>
    <row r="8" customHeight="1" spans="1:4">
      <c r="A8" s="25" t="s">
        <v>110</v>
      </c>
      <c r="C8" s="25" t="s">
        <v>50</v>
      </c>
      <c r="D8" s="25">
        <f>VLOOKUP(C8,商品定位!$A$27:$C$51,3,FALSE)</f>
        <v>40</v>
      </c>
    </row>
    <row r="9" customHeight="1" spans="1:4">
      <c r="A9" s="25" t="s">
        <v>111</v>
      </c>
      <c r="C9" s="25" t="s">
        <v>48</v>
      </c>
      <c r="D9" s="25">
        <f>VLOOKUP(C9,商品定位!$A$27:$C$51,3,FALSE)</f>
        <v>20</v>
      </c>
    </row>
    <row r="10" customHeight="1" spans="1:4">
      <c r="A10" s="25" t="s">
        <v>112</v>
      </c>
      <c r="C10" s="25" t="s">
        <v>50</v>
      </c>
      <c r="D10" s="25">
        <f>VLOOKUP(C10,商品定位!$A$27:$C$51,3,FALSE)</f>
        <v>40</v>
      </c>
    </row>
    <row r="12" customHeight="1" spans="1:7">
      <c r="A12" s="25" t="s">
        <v>113</v>
      </c>
      <c r="C12" s="25" t="s">
        <v>41</v>
      </c>
      <c r="D12" s="25">
        <f>VLOOKUP(C12,商品定位!$A$27:$C$51,3,FALSE)</f>
        <v>40</v>
      </c>
      <c r="G12" s="25"/>
    </row>
    <row r="13" customHeight="1" spans="1:7">
      <c r="A13" s="25" t="s">
        <v>114</v>
      </c>
      <c r="C13" s="25" t="s">
        <v>41</v>
      </c>
      <c r="D13" s="25">
        <f>VLOOKUP(C13,商品定位!$A$27:$C$51,3,FALSE)</f>
        <v>40</v>
      </c>
      <c r="G13" s="25"/>
    </row>
    <row r="14" customHeight="1" spans="1:4">
      <c r="A14" s="25" t="s">
        <v>115</v>
      </c>
      <c r="C14" s="25" t="s">
        <v>41</v>
      </c>
      <c r="D14" s="25">
        <f>VLOOKUP(C14,商品定位!$A$27:$C$51,3,FALSE)</f>
        <v>40</v>
      </c>
    </row>
    <row r="16" customHeight="1" spans="1:4">
      <c r="A16" s="25" t="s">
        <v>116</v>
      </c>
      <c r="C16" s="25" t="s">
        <v>44</v>
      </c>
      <c r="D16" s="25">
        <f>VLOOKUP(C16,商品定位!$A$27:$C$51,3,FALSE)</f>
        <v>60</v>
      </c>
    </row>
    <row r="17" customHeight="1" spans="1:4">
      <c r="A17" s="25" t="s">
        <v>117</v>
      </c>
      <c r="C17" s="25" t="s">
        <v>44</v>
      </c>
      <c r="D17" s="25">
        <f>VLOOKUP(C17,商品定位!$A$27:$C$51,3,FALSE)</f>
        <v>60</v>
      </c>
    </row>
    <row r="18" customHeight="1" spans="1:4">
      <c r="A18" s="25" t="s">
        <v>118</v>
      </c>
      <c r="B18" s="25" t="s">
        <v>119</v>
      </c>
      <c r="C18" s="25" t="s">
        <v>44</v>
      </c>
      <c r="D18" s="25">
        <f>VLOOKUP(C18,商品定位!$A$27:$C$51,3,FALSE)</f>
        <v>60</v>
      </c>
    </row>
    <row r="19" customHeight="1" spans="1:4">
      <c r="A19" s="25" t="s">
        <v>120</v>
      </c>
      <c r="C19" s="25" t="s">
        <v>121</v>
      </c>
      <c r="D19" s="67">
        <v>60</v>
      </c>
    </row>
    <row r="21" customHeight="1" spans="1:4">
      <c r="A21" s="25" t="s">
        <v>122</v>
      </c>
      <c r="C21" s="25" t="s">
        <v>85</v>
      </c>
      <c r="D21" s="25">
        <f>VLOOKUP(C21,商品定位!$A$27:$C$51,3,FALSE)</f>
        <v>30</v>
      </c>
    </row>
    <row r="22" customHeight="1" spans="1:4">
      <c r="A22" s="25" t="s">
        <v>123</v>
      </c>
      <c r="C22" s="25" t="s">
        <v>50</v>
      </c>
      <c r="D22" s="25">
        <f>VLOOKUP(C22,商品定位!$A$27:$C$51,3,FALSE)</f>
        <v>40</v>
      </c>
    </row>
    <row r="23" customHeight="1" spans="1:4">
      <c r="A23" s="25" t="s">
        <v>124</v>
      </c>
      <c r="C23" s="25" t="s">
        <v>53</v>
      </c>
      <c r="D23" s="25">
        <f>VLOOKUP(C23,商品定位!$A$27:$C$51,3,FALSE)</f>
        <v>60</v>
      </c>
    </row>
    <row r="24" customHeight="1" spans="1:4">
      <c r="A24" s="25" t="s">
        <v>125</v>
      </c>
      <c r="C24" s="25" t="s">
        <v>53</v>
      </c>
      <c r="D24" s="25">
        <f>VLOOKUP(C24,商品定位!$A$27:$C$51,3,FALSE)</f>
        <v>60</v>
      </c>
    </row>
    <row r="26" customHeight="1" spans="1:4">
      <c r="A26" s="25" t="s">
        <v>126</v>
      </c>
      <c r="C26" s="25" t="s">
        <v>62</v>
      </c>
      <c r="D26" s="25">
        <f>VLOOKUP(C26,商品定位!$A$27:$C$51,3,FALSE)</f>
        <v>30</v>
      </c>
    </row>
    <row r="27" customHeight="1" spans="1:4">
      <c r="A27" s="25" t="s">
        <v>127</v>
      </c>
      <c r="C27" s="25" t="s">
        <v>56</v>
      </c>
      <c r="D27" s="25">
        <f>VLOOKUP(C27,商品定位!$A$27:$C$51,3,FALSE)</f>
        <v>40</v>
      </c>
    </row>
    <row r="28" customHeight="1" spans="1:4">
      <c r="A28" s="25" t="s">
        <v>128</v>
      </c>
      <c r="C28" s="25" t="s">
        <v>58</v>
      </c>
      <c r="D28" s="25">
        <f>VLOOKUP(C28,商品定位!$A$27:$C$51,3,FALSE)</f>
        <v>60</v>
      </c>
    </row>
    <row r="29" customHeight="1" spans="1:4">
      <c r="A29" s="25" t="s">
        <v>129</v>
      </c>
      <c r="C29" s="25" t="s">
        <v>58</v>
      </c>
      <c r="D29" s="25">
        <f>VLOOKUP(C29,商品定位!$A$27:$C$51,3,FALSE)</f>
        <v>60</v>
      </c>
    </row>
    <row r="31" customHeight="1" spans="1:4">
      <c r="A31" s="25" t="s">
        <v>130</v>
      </c>
      <c r="C31" s="25" t="s">
        <v>62</v>
      </c>
      <c r="D31" s="25">
        <f>VLOOKUP(C31,商品定位!$A$27:$C$51,3,FALSE)</f>
        <v>30</v>
      </c>
    </row>
    <row r="32" customHeight="1" spans="1:4">
      <c r="A32" s="25" t="s">
        <v>131</v>
      </c>
      <c r="C32" s="25" t="s">
        <v>132</v>
      </c>
      <c r="D32" s="67">
        <v>40</v>
      </c>
    </row>
    <row r="33" customHeight="1" spans="1:4">
      <c r="A33" s="25" t="s">
        <v>133</v>
      </c>
      <c r="B33" s="25" t="s">
        <v>134</v>
      </c>
      <c r="C33" s="25" t="s">
        <v>64</v>
      </c>
      <c r="D33" s="25">
        <f>VLOOKUP(C33,商品定位!$A$27:$C$51,3,FALSE)</f>
        <v>50</v>
      </c>
    </row>
    <row r="34" customHeight="1" spans="1:4">
      <c r="A34" s="25" t="s">
        <v>135</v>
      </c>
      <c r="C34" s="25" t="s">
        <v>62</v>
      </c>
      <c r="D34" s="25">
        <f>VLOOKUP(C34,商品定位!$A$27:$C$51,3,FALSE)</f>
        <v>30</v>
      </c>
    </row>
    <row r="35" customHeight="1" spans="1:4">
      <c r="A35" s="25" t="s">
        <v>136</v>
      </c>
      <c r="C35" s="25" t="s">
        <v>64</v>
      </c>
      <c r="D35" s="25">
        <f>VLOOKUP(C35,商品定位!$A$27:$C$51,3,FALSE)</f>
        <v>50</v>
      </c>
    </row>
    <row r="36" customHeight="1" spans="1:4">
      <c r="A36" s="25" t="s">
        <v>137</v>
      </c>
      <c r="C36" s="25" t="s">
        <v>62</v>
      </c>
      <c r="D36" s="25">
        <f>VLOOKUP(C36,商品定位!$A$27:$C$51,3,FALSE)</f>
        <v>30</v>
      </c>
    </row>
    <row r="37" customHeight="1" spans="1:4">
      <c r="A37" s="25" t="s">
        <v>138</v>
      </c>
      <c r="C37" s="25" t="s">
        <v>64</v>
      </c>
      <c r="D37" s="25">
        <f>VLOOKUP(C37,商品定位!$A$27:$C$51,3,FALSE)</f>
        <v>50</v>
      </c>
    </row>
    <row r="38" customHeight="1" spans="1:4">
      <c r="A38" s="25" t="s">
        <v>139</v>
      </c>
      <c r="B38" s="25" t="s">
        <v>140</v>
      </c>
      <c r="C38" s="25" t="s">
        <v>62</v>
      </c>
      <c r="D38" s="25">
        <f>VLOOKUP(C38,商品定位!$A$27:$C$51,3,FALSE)</f>
        <v>30</v>
      </c>
    </row>
    <row r="39" customHeight="1" spans="1:4">
      <c r="A39" s="25" t="s">
        <v>141</v>
      </c>
      <c r="C39" s="25" t="s">
        <v>64</v>
      </c>
      <c r="D39" s="25">
        <f>VLOOKUP(C39,商品定位!$A$27:$C$51,3,FALSE)</f>
        <v>50</v>
      </c>
    </row>
    <row r="40" customHeight="1" spans="1:4">
      <c r="A40" s="25" t="s">
        <v>142</v>
      </c>
      <c r="C40" s="25" t="s">
        <v>66</v>
      </c>
      <c r="D40" s="25">
        <f>VLOOKUP(C40,商品定位!$A$27:$C$51,3,FALSE)</f>
        <v>70</v>
      </c>
    </row>
    <row r="41" customHeight="1" spans="1:4">
      <c r="A41" s="25" t="s">
        <v>143</v>
      </c>
      <c r="C41" s="25" t="s">
        <v>66</v>
      </c>
      <c r="D41" s="25">
        <f>VLOOKUP(C41,商品定位!$A$27:$C$51,3,FALSE)</f>
        <v>70</v>
      </c>
    </row>
    <row r="42" customHeight="1" spans="1:4">
      <c r="A42" s="25" t="s">
        <v>144</v>
      </c>
      <c r="C42" s="25" t="s">
        <v>66</v>
      </c>
      <c r="D42" s="25">
        <f>VLOOKUP(C42,商品定位!$A$27:$C$51,3,FALSE)</f>
        <v>70</v>
      </c>
    </row>
    <row r="44" customHeight="1" spans="1:4">
      <c r="A44" s="25" t="s">
        <v>145</v>
      </c>
      <c r="C44" s="25" t="s">
        <v>69</v>
      </c>
      <c r="D44" s="25">
        <f>VLOOKUP(C44,商品定位!$A$27:$C$51,3,FALSE)</f>
        <v>40</v>
      </c>
    </row>
    <row r="45" customHeight="1" spans="1:4">
      <c r="A45" s="25" t="s">
        <v>146</v>
      </c>
      <c r="C45" s="25" t="s">
        <v>69</v>
      </c>
      <c r="D45" s="25">
        <f>VLOOKUP(C45,商品定位!$A$27:$C$51,3,FALSE)</f>
        <v>40</v>
      </c>
    </row>
    <row r="46" customHeight="1" spans="1:4">
      <c r="A46" s="25" t="s">
        <v>147</v>
      </c>
      <c r="C46" s="25" t="s">
        <v>71</v>
      </c>
      <c r="D46" s="25">
        <f>VLOOKUP(C46,商品定位!$A$27:$C$51,3,FALSE)</f>
        <v>60</v>
      </c>
    </row>
    <row r="47" customHeight="1" spans="1:4">
      <c r="A47" s="25" t="s">
        <v>148</v>
      </c>
      <c r="C47" s="25" t="s">
        <v>71</v>
      </c>
      <c r="D47" s="25">
        <f>VLOOKUP(C47,商品定位!$A$27:$C$51,3,FALSE)</f>
        <v>60</v>
      </c>
    </row>
    <row r="48" customHeight="1" spans="1:4">
      <c r="A48" s="25" t="s">
        <v>149</v>
      </c>
      <c r="C48" s="25" t="s">
        <v>73</v>
      </c>
      <c r="D48" s="25">
        <f>VLOOKUP(C48,商品定位!$A$27:$C$51,3,FALSE)</f>
        <v>80</v>
      </c>
    </row>
    <row r="49" customHeight="1" spans="1:4">
      <c r="A49" s="25" t="s">
        <v>150</v>
      </c>
      <c r="C49" s="25" t="s">
        <v>73</v>
      </c>
      <c r="D49" s="25">
        <f>VLOOKUP(C49,商品定位!$A$27:$C$51,3,FALSE)</f>
        <v>80</v>
      </c>
    </row>
    <row r="51" customHeight="1" spans="1:4">
      <c r="A51" s="25" t="s">
        <v>151</v>
      </c>
      <c r="C51" s="25" t="s">
        <v>85</v>
      </c>
      <c r="D51" s="67">
        <v>60</v>
      </c>
    </row>
    <row r="52" customHeight="1" spans="1:4">
      <c r="A52" s="25" t="s">
        <v>152</v>
      </c>
      <c r="C52" s="25" t="s">
        <v>153</v>
      </c>
      <c r="D52" s="67">
        <v>100</v>
      </c>
    </row>
    <row r="53" customHeight="1" spans="1:4">
      <c r="A53" s="25" t="s">
        <v>154</v>
      </c>
      <c r="C53" s="25" t="s">
        <v>60</v>
      </c>
      <c r="D53" s="25">
        <f>VLOOKUP(C53,商品定位!$A$27:$C$51,3,FALSE)</f>
        <v>80</v>
      </c>
    </row>
    <row r="55" customHeight="1" spans="1:4">
      <c r="A55" s="25" t="s">
        <v>155</v>
      </c>
      <c r="C55" s="25" t="s">
        <v>77</v>
      </c>
      <c r="D55" s="25">
        <f>VLOOKUP(C55,商品定位!$A$27:$C$51,3,FALSE)</f>
        <v>60</v>
      </c>
    </row>
    <row r="56" customHeight="1" spans="1:4">
      <c r="A56" s="25" t="s">
        <v>156</v>
      </c>
      <c r="C56" s="25" t="s">
        <v>77</v>
      </c>
      <c r="D56" s="25">
        <f>VLOOKUP(C56,商品定位!$A$27:$C$51,3,FALSE)</f>
        <v>60</v>
      </c>
    </row>
    <row r="57" customHeight="1" spans="1:4">
      <c r="A57" s="25" t="s">
        <v>157</v>
      </c>
      <c r="C57" s="25" t="s">
        <v>77</v>
      </c>
      <c r="D57" s="25">
        <f>VLOOKUP(C57,商品定位!$A$27:$C$51,3,FALSE)</f>
        <v>60</v>
      </c>
    </row>
    <row r="58" customHeight="1" spans="1:4">
      <c r="A58" s="25" t="s">
        <v>158</v>
      </c>
      <c r="C58" s="25" t="s">
        <v>79</v>
      </c>
      <c r="D58" s="25">
        <f>VLOOKUP(C58,商品定位!$A$27:$C$51,3,FALSE)</f>
        <v>80</v>
      </c>
    </row>
    <row r="59" customHeight="1" spans="1:4">
      <c r="A59" s="25" t="s">
        <v>159</v>
      </c>
      <c r="C59" s="25" t="s">
        <v>79</v>
      </c>
      <c r="D59" s="25">
        <f>VLOOKUP(C59,商品定位!$A$27:$C$51,3,FALSE)</f>
        <v>80</v>
      </c>
    </row>
    <row r="60" customHeight="1" spans="1:4">
      <c r="A60" s="25" t="s">
        <v>160</v>
      </c>
      <c r="C60" s="25" t="s">
        <v>79</v>
      </c>
      <c r="D60" s="25">
        <f>VLOOKUP(C60,商品定位!$A$27:$C$51,3,FALSE)</f>
        <v>80</v>
      </c>
    </row>
    <row r="61" customHeight="1" spans="1:4">
      <c r="A61" s="25" t="s">
        <v>161</v>
      </c>
      <c r="C61" s="25" t="s">
        <v>79</v>
      </c>
      <c r="D61" s="25">
        <f>VLOOKUP(C61,商品定位!$A$27:$C$51,3,FALSE)</f>
        <v>80</v>
      </c>
    </row>
    <row r="62" customHeight="1" spans="1:4">
      <c r="A62" s="25" t="s">
        <v>162</v>
      </c>
      <c r="C62" s="25" t="s">
        <v>81</v>
      </c>
      <c r="D62" s="25">
        <f>VLOOKUP(C62,商品定位!$A$27:$C$51,3,FALSE)</f>
        <v>100</v>
      </c>
    </row>
    <row r="63" customHeight="1" spans="1:4">
      <c r="A63" s="25" t="s">
        <v>163</v>
      </c>
      <c r="C63" s="25" t="s">
        <v>81</v>
      </c>
      <c r="D63" s="25">
        <f>VLOOKUP(C63,商品定位!$A$27:$C$51,3,FALSE)</f>
        <v>100</v>
      </c>
    </row>
    <row r="64" customHeight="1" spans="1:4">
      <c r="A64" s="25" t="s">
        <v>164</v>
      </c>
      <c r="C64" s="25" t="s">
        <v>81</v>
      </c>
      <c r="D64" s="25">
        <f>VLOOKUP(C64,商品定位!$A$27:$C$51,3,FALSE)</f>
        <v>100</v>
      </c>
    </row>
    <row r="65" customHeight="1" spans="1:4">
      <c r="A65" s="25" t="s">
        <v>165</v>
      </c>
      <c r="C65" s="25" t="s">
        <v>56</v>
      </c>
      <c r="D65" s="25">
        <f>VLOOKUP(C65,商品定位!$A$27:$C$51,3,FALSE)</f>
        <v>40</v>
      </c>
    </row>
    <row r="67" customHeight="1" spans="1:3">
      <c r="A67" s="25" t="s">
        <v>166</v>
      </c>
      <c r="C67" s="25" t="s">
        <v>167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8"/>
  <sheetViews>
    <sheetView topLeftCell="A79" workbookViewId="0">
      <selection activeCell="C30" sqref="C30"/>
    </sheetView>
  </sheetViews>
  <sheetFormatPr defaultColWidth="9" defaultRowHeight="20" customHeight="1"/>
  <cols>
    <col min="2" max="2" width="9.625" style="1" customWidth="1"/>
    <col min="3" max="3" width="11.5" style="40" customWidth="1"/>
    <col min="4" max="4" width="17.125" customWidth="1"/>
    <col min="5" max="5" width="12.625" customWidth="1"/>
    <col min="6" max="6" width="11.5" customWidth="1"/>
    <col min="7" max="7" width="19.375" customWidth="1"/>
    <col min="8" max="8" width="17.125" customWidth="1"/>
    <col min="9" max="9" width="8.375" customWidth="1"/>
    <col min="10" max="10" width="12.625" customWidth="1"/>
    <col min="11" max="11" width="9.375" customWidth="1"/>
    <col min="12" max="14" width="14.875" customWidth="1"/>
    <col min="15" max="15" width="12.625" customWidth="1"/>
    <col min="16" max="16" width="13.75" customWidth="1"/>
    <col min="17" max="17" width="7.375" customWidth="1"/>
    <col min="18" max="18" width="17.125" customWidth="1"/>
    <col min="19" max="20" width="13.75" customWidth="1"/>
    <col min="21" max="21" width="19.375" customWidth="1"/>
    <col min="22" max="22" width="17.125" customWidth="1"/>
    <col min="23" max="23" width="9.375" customWidth="1"/>
    <col min="24" max="24" width="12.625" customWidth="1"/>
    <col min="25" max="25" width="9.375" customWidth="1"/>
    <col min="26" max="28" width="14.875" customWidth="1"/>
    <col min="29" max="30" width="13.75" customWidth="1"/>
    <col min="31" max="31" width="9.375" customWidth="1"/>
  </cols>
  <sheetData>
    <row r="1" customFormat="1" customHeight="1" spans="2:3">
      <c r="B1" s="1"/>
      <c r="C1" s="41"/>
    </row>
    <row r="2" s="39" customFormat="1" ht="34" customHeight="1" spans="1:31">
      <c r="A2" s="42" t="s">
        <v>168</v>
      </c>
      <c r="B2" s="43" t="s">
        <v>169</v>
      </c>
      <c r="C2" s="42" t="s">
        <v>170</v>
      </c>
      <c r="D2" s="42" t="s">
        <v>42</v>
      </c>
      <c r="E2" s="42" t="s">
        <v>46</v>
      </c>
      <c r="F2" s="42" t="s">
        <v>51</v>
      </c>
      <c r="G2" s="42" t="s">
        <v>72</v>
      </c>
      <c r="H2" s="42" t="s">
        <v>68</v>
      </c>
      <c r="I2" s="42" t="s">
        <v>61</v>
      </c>
      <c r="J2" s="42" t="s">
        <v>75</v>
      </c>
      <c r="K2" s="42" t="s">
        <v>74</v>
      </c>
      <c r="L2" s="42" t="s">
        <v>82</v>
      </c>
      <c r="M2" s="42" t="s">
        <v>87</v>
      </c>
      <c r="N2" s="42" t="s">
        <v>90</v>
      </c>
      <c r="O2" s="42" t="s">
        <v>92</v>
      </c>
      <c r="P2" s="42" t="s">
        <v>94</v>
      </c>
      <c r="Q2" s="62" t="s">
        <v>99</v>
      </c>
      <c r="R2" s="63" t="s">
        <v>42</v>
      </c>
      <c r="S2" s="64" t="s">
        <v>46</v>
      </c>
      <c r="T2" s="64" t="s">
        <v>51</v>
      </c>
      <c r="U2" s="64" t="s">
        <v>72</v>
      </c>
      <c r="V2" s="64" t="s">
        <v>68</v>
      </c>
      <c r="W2" s="64" t="s">
        <v>61</v>
      </c>
      <c r="X2" s="64" t="s">
        <v>75</v>
      </c>
      <c r="Y2" s="64" t="s">
        <v>74</v>
      </c>
      <c r="Z2" s="64" t="s">
        <v>82</v>
      </c>
      <c r="AA2" s="64" t="s">
        <v>87</v>
      </c>
      <c r="AB2" s="64" t="s">
        <v>90</v>
      </c>
      <c r="AC2" s="64" t="s">
        <v>92</v>
      </c>
      <c r="AD2" s="64" t="s">
        <v>94</v>
      </c>
      <c r="AE2" s="64" t="s">
        <v>99</v>
      </c>
    </row>
    <row r="3" s="39" customFormat="1" customHeight="1" spans="1:31">
      <c r="A3" s="42" t="s">
        <v>171</v>
      </c>
      <c r="B3" s="42" t="s">
        <v>172</v>
      </c>
      <c r="C3" s="42" t="s">
        <v>173</v>
      </c>
      <c r="D3" s="42" t="s">
        <v>174</v>
      </c>
      <c r="E3" s="42" t="s">
        <v>175</v>
      </c>
      <c r="F3" s="42" t="s">
        <v>176</v>
      </c>
      <c r="G3" s="42" t="s">
        <v>177</v>
      </c>
      <c r="H3" s="42" t="s">
        <v>178</v>
      </c>
      <c r="I3" s="42" t="s">
        <v>179</v>
      </c>
      <c r="J3" s="42" t="s">
        <v>139</v>
      </c>
      <c r="K3" s="42" t="s">
        <v>130</v>
      </c>
      <c r="L3" s="42" t="s">
        <v>141</v>
      </c>
      <c r="M3" s="42" t="s">
        <v>180</v>
      </c>
      <c r="N3" s="42" t="s">
        <v>181</v>
      </c>
      <c r="O3" s="42" t="s">
        <v>182</v>
      </c>
      <c r="P3" s="42" t="s">
        <v>183</v>
      </c>
      <c r="Q3" s="62" t="s">
        <v>184</v>
      </c>
      <c r="R3" s="63" t="str">
        <f t="shared" ref="R3:AE3" si="0">D3&amp;"价值"</f>
        <v>简单衣物价值</v>
      </c>
      <c r="S3" s="63" t="str">
        <f t="shared" si="0"/>
        <v>简单物品价值</v>
      </c>
      <c r="T3" s="63" t="str">
        <f t="shared" si="0"/>
        <v>基础食物价值</v>
      </c>
      <c r="U3" s="63" t="str">
        <f t="shared" si="0"/>
        <v>标准衣物价值</v>
      </c>
      <c r="V3" s="63" t="str">
        <f t="shared" si="0"/>
        <v>家庭物品价值</v>
      </c>
      <c r="W3" s="63" t="str">
        <f t="shared" si="0"/>
        <v>取暖价值</v>
      </c>
      <c r="X3" s="63" t="str">
        <f t="shared" si="0"/>
        <v>饮品价值</v>
      </c>
      <c r="Y3" s="63" t="str">
        <f t="shared" si="0"/>
        <v>服务价值</v>
      </c>
      <c r="Z3" s="63" t="str">
        <f t="shared" si="0"/>
        <v>奢侈饮品价值</v>
      </c>
      <c r="AA3" s="63" t="str">
        <f t="shared" si="0"/>
        <v>自由出行价值</v>
      </c>
      <c r="AB3" s="63" t="str">
        <f t="shared" si="0"/>
        <v>交流价值</v>
      </c>
      <c r="AC3" s="63" t="str">
        <f t="shared" si="0"/>
        <v>奢侈食物价值</v>
      </c>
      <c r="AD3" s="63" t="str">
        <f t="shared" si="0"/>
        <v>奢侈物品价值</v>
      </c>
      <c r="AE3" s="63" t="str">
        <f t="shared" si="0"/>
        <v>艺术价值</v>
      </c>
    </row>
    <row r="4" customHeight="1" spans="1:31">
      <c r="A4" s="44">
        <v>1</v>
      </c>
      <c r="B4" s="44">
        <v>0.03</v>
      </c>
      <c r="C4" s="44">
        <f t="shared" ref="C4:C67" si="1">SUM(R4:AE4)</f>
        <v>3250</v>
      </c>
      <c r="D4" s="45">
        <v>23</v>
      </c>
      <c r="E4" s="45"/>
      <c r="F4" s="45">
        <v>90</v>
      </c>
      <c r="G4" s="45"/>
      <c r="H4" s="45"/>
      <c r="I4" s="45">
        <v>15</v>
      </c>
      <c r="J4" s="45">
        <v>23</v>
      </c>
      <c r="K4" s="45"/>
      <c r="L4" s="45"/>
      <c r="M4" s="45"/>
      <c r="N4" s="45"/>
      <c r="O4" s="45"/>
      <c r="P4" s="45"/>
      <c r="Q4" s="45"/>
      <c r="R4">
        <f>IF(D4=0,"",D4*VLOOKUP(R$2,[1]Needs!$A$4:$I$43,9,FALSE))</f>
        <v>460</v>
      </c>
      <c r="S4" t="str">
        <f>IF(E4=0,"",E4*VLOOKUP(S$2,[1]Needs!$A$4:$I$43,9,FALSE))</f>
        <v/>
      </c>
      <c r="T4">
        <f>IF(F4=0,"",F4*VLOOKUP(T$2,[1]Needs!$A$4:$I$43,9,FALSE))</f>
        <v>1800</v>
      </c>
      <c r="U4" t="str">
        <f>IF(G4=0,"",G4*VLOOKUP(U$2,[1]Needs!$A$4:$I$43,9,FALSE))</f>
        <v/>
      </c>
      <c r="V4" t="str">
        <f>IF(H4=0,"",H4*VLOOKUP(V$2,[1]Needs!$A$4:$I$43,9,FALSE))</f>
        <v/>
      </c>
      <c r="W4">
        <f>IF(I4=0,"",I4*VLOOKUP(W$2,[1]Needs!$A$4:$I$43,9,FALSE))</f>
        <v>300</v>
      </c>
      <c r="X4">
        <f>IF(J4=0,"",J4*VLOOKUP(X$2,[1]Needs!$A$4:$I$43,9,FALSE))</f>
        <v>690</v>
      </c>
      <c r="Y4" t="str">
        <f>IF(K4=0,"",K4*VLOOKUP(Y$2,[1]Needs!$A$4:$I$43,9,FALSE))</f>
        <v/>
      </c>
      <c r="Z4" t="str">
        <f>IF(L4=0,"",L4*VLOOKUP(Z$2,[1]Needs!$A$4:$I$43,9,FALSE))</f>
        <v/>
      </c>
      <c r="AA4" t="str">
        <f>IF(M4=0,"",M4*VLOOKUP(AA$2,[1]Needs!$A$4:$I$43,9,FALSE))</f>
        <v/>
      </c>
      <c r="AB4" t="str">
        <f>IF(N4=0,"",N4*VLOOKUP(AB$2,[1]Needs!$A$4:$I$43,9,FALSE))</f>
        <v/>
      </c>
      <c r="AC4" t="str">
        <f>IF(O4=0,"",O4*VLOOKUP(AC$2,[1]Needs!$A$4:$I$43,9,FALSE))</f>
        <v/>
      </c>
      <c r="AD4" t="str">
        <f>IF(P4=0,"",P4*VLOOKUP(AD$2,[1]Needs!$A$4:$I$43,9,FALSE))</f>
        <v/>
      </c>
      <c r="AE4" t="str">
        <f>IF(Q4=0,"",Q4*VLOOKUP(AE$2,[1]Needs!$A$4:$I$43,9,FALSE))</f>
        <v/>
      </c>
    </row>
    <row r="5" customHeight="1" spans="1:31">
      <c r="A5" s="44">
        <v>2</v>
      </c>
      <c r="B5" s="44">
        <v>0.04</v>
      </c>
      <c r="C5" s="44">
        <f t="shared" si="1"/>
        <v>3530</v>
      </c>
      <c r="D5" s="45">
        <v>26</v>
      </c>
      <c r="E5" s="45"/>
      <c r="F5" s="45">
        <v>99</v>
      </c>
      <c r="G5" s="45"/>
      <c r="H5" s="45"/>
      <c r="I5" s="45">
        <v>17</v>
      </c>
      <c r="J5" s="45">
        <v>23</v>
      </c>
      <c r="K5" s="45"/>
      <c r="L5" s="45"/>
      <c r="M5" s="45"/>
      <c r="N5" s="45"/>
      <c r="O5" s="45"/>
      <c r="P5" s="45"/>
      <c r="Q5" s="45"/>
      <c r="R5">
        <f>IF(D5=0,"",D5*VLOOKUP(R$2,[1]Needs!$A$4:$I$43,9,FALSE))</f>
        <v>520</v>
      </c>
      <c r="S5" t="str">
        <f>IF(E5=0,"",E5*VLOOKUP(S$2,[1]Needs!$A$4:$I$43,9,FALSE))</f>
        <v/>
      </c>
      <c r="T5">
        <f>IF(F5=0,"",F5*VLOOKUP(T$2,[1]Needs!$A$4:$I$43,9,FALSE))</f>
        <v>1980</v>
      </c>
      <c r="U5" t="str">
        <f>IF(G5=0,"",G5*VLOOKUP(U$2,[1]Needs!$A$4:$I$43,9,FALSE))</f>
        <v/>
      </c>
      <c r="V5" t="str">
        <f>IF(H5=0,"",H5*VLOOKUP(V$2,[1]Needs!$A$4:$I$43,9,FALSE))</f>
        <v/>
      </c>
      <c r="W5">
        <f>IF(I5=0,"",I5*VLOOKUP(W$2,[1]Needs!$A$4:$I$43,9,FALSE))</f>
        <v>340</v>
      </c>
      <c r="X5">
        <f>IF(J5=0,"",J5*VLOOKUP(X$2,[1]Needs!$A$4:$I$43,9,FALSE))</f>
        <v>690</v>
      </c>
      <c r="Y5" t="str">
        <f>IF(K5=0,"",K5*VLOOKUP(Y$2,[1]Needs!$A$4:$I$43,9,FALSE))</f>
        <v/>
      </c>
      <c r="Z5" t="str">
        <f>IF(L5=0,"",L5*VLOOKUP(Z$2,[1]Needs!$A$4:$I$43,9,FALSE))</f>
        <v/>
      </c>
      <c r="AA5" t="str">
        <f>IF(M5=0,"",M5*VLOOKUP(AA$2,[1]Needs!$A$4:$I$43,9,FALSE))</f>
        <v/>
      </c>
      <c r="AB5" t="str">
        <f>IF(N5=0,"",N5*VLOOKUP(AB$2,[1]Needs!$A$4:$I$43,9,FALSE))</f>
        <v/>
      </c>
      <c r="AC5" t="str">
        <f>IF(O5=0,"",O5*VLOOKUP(AC$2,[1]Needs!$A$4:$I$43,9,FALSE))</f>
        <v/>
      </c>
      <c r="AD5" t="str">
        <f>IF(P5=0,"",P5*VLOOKUP(AD$2,[1]Needs!$A$4:$I$43,9,FALSE))</f>
        <v/>
      </c>
      <c r="AE5" t="str">
        <f>IF(Q5=0,"",Q5*VLOOKUP(AE$2,[1]Needs!$A$4:$I$43,9,FALSE))</f>
        <v/>
      </c>
    </row>
    <row r="6" customHeight="1" spans="1:31">
      <c r="A6" s="44">
        <v>3</v>
      </c>
      <c r="B6" s="44">
        <v>0.05</v>
      </c>
      <c r="C6" s="44">
        <f t="shared" si="1"/>
        <v>3870</v>
      </c>
      <c r="D6" s="45">
        <v>33</v>
      </c>
      <c r="E6" s="45"/>
      <c r="F6" s="45">
        <v>108</v>
      </c>
      <c r="G6" s="45"/>
      <c r="H6" s="45"/>
      <c r="I6" s="45">
        <v>18</v>
      </c>
      <c r="J6" s="45">
        <v>23</v>
      </c>
      <c r="K6" s="45"/>
      <c r="L6" s="45"/>
      <c r="M6" s="45"/>
      <c r="N6" s="45"/>
      <c r="O6" s="45"/>
      <c r="P6" s="45"/>
      <c r="Q6" s="45"/>
      <c r="R6">
        <f>IF(D6=0,"",D6*VLOOKUP(R$2,[1]Needs!$A$4:$I$43,9,FALSE))</f>
        <v>660</v>
      </c>
      <c r="S6" t="str">
        <f>IF(E6=0,"",E6*VLOOKUP(S$2,[1]Needs!$A$4:$I$43,9,FALSE))</f>
        <v/>
      </c>
      <c r="T6">
        <f>IF(F6=0,"",F6*VLOOKUP(T$2,[1]Needs!$A$4:$I$43,9,FALSE))</f>
        <v>2160</v>
      </c>
      <c r="U6" t="str">
        <f>IF(G6=0,"",G6*VLOOKUP(U$2,[1]Needs!$A$4:$I$43,9,FALSE))</f>
        <v/>
      </c>
      <c r="V6" t="str">
        <f>IF(H6=0,"",H6*VLOOKUP(V$2,[1]Needs!$A$4:$I$43,9,FALSE))</f>
        <v/>
      </c>
      <c r="W6">
        <f>IF(I6=0,"",I6*VLOOKUP(W$2,[1]Needs!$A$4:$I$43,9,FALSE))</f>
        <v>360</v>
      </c>
      <c r="X6">
        <f>IF(J6=0,"",J6*VLOOKUP(X$2,[1]Needs!$A$4:$I$43,9,FALSE))</f>
        <v>690</v>
      </c>
      <c r="Y6" t="str">
        <f>IF(K6=0,"",K6*VLOOKUP(Y$2,[1]Needs!$A$4:$I$43,9,FALSE))</f>
        <v/>
      </c>
      <c r="Z6" t="str">
        <f>IF(L6=0,"",L6*VLOOKUP(Z$2,[1]Needs!$A$4:$I$43,9,FALSE))</f>
        <v/>
      </c>
      <c r="AA6" t="str">
        <f>IF(M6=0,"",M6*VLOOKUP(AA$2,[1]Needs!$A$4:$I$43,9,FALSE))</f>
        <v/>
      </c>
      <c r="AB6" t="str">
        <f>IF(N6=0,"",N6*VLOOKUP(AB$2,[1]Needs!$A$4:$I$43,9,FALSE))</f>
        <v/>
      </c>
      <c r="AC6" t="str">
        <f>IF(O6=0,"",O6*VLOOKUP(AC$2,[1]Needs!$A$4:$I$43,9,FALSE))</f>
        <v/>
      </c>
      <c r="AD6" t="str">
        <f>IF(P6=0,"",P6*VLOOKUP(AD$2,[1]Needs!$A$4:$I$43,9,FALSE))</f>
        <v/>
      </c>
      <c r="AE6" t="str">
        <f>IF(Q6=0,"",Q6*VLOOKUP(AE$2,[1]Needs!$A$4:$I$43,9,FALSE))</f>
        <v/>
      </c>
    </row>
    <row r="7" customHeight="1" spans="1:31">
      <c r="A7" s="44">
        <v>4</v>
      </c>
      <c r="B7" s="44">
        <v>0.1</v>
      </c>
      <c r="C7" s="44">
        <f t="shared" si="1"/>
        <v>4230</v>
      </c>
      <c r="D7" s="45">
        <v>36</v>
      </c>
      <c r="E7" s="45"/>
      <c r="F7" s="45">
        <v>121</v>
      </c>
      <c r="G7" s="45"/>
      <c r="H7" s="45"/>
      <c r="I7" s="45">
        <v>20</v>
      </c>
      <c r="J7" s="45">
        <v>23</v>
      </c>
      <c r="K7" s="45"/>
      <c r="L7" s="45"/>
      <c r="M7" s="45"/>
      <c r="N7" s="45"/>
      <c r="O7" s="45"/>
      <c r="P7" s="45"/>
      <c r="Q7" s="45"/>
      <c r="R7">
        <f>IF(D7=0,"",D7*VLOOKUP(R$2,[1]Needs!$A$4:$I$43,9,FALSE))</f>
        <v>720</v>
      </c>
      <c r="S7" t="str">
        <f>IF(E7=0,"",E7*VLOOKUP(S$2,[1]Needs!$A$4:$I$43,9,FALSE))</f>
        <v/>
      </c>
      <c r="T7">
        <f>IF(F7=0,"",F7*VLOOKUP(T$2,[1]Needs!$A$4:$I$43,9,FALSE))</f>
        <v>2420</v>
      </c>
      <c r="U7" t="str">
        <f>IF(G7=0,"",G7*VLOOKUP(U$2,[1]Needs!$A$4:$I$43,9,FALSE))</f>
        <v/>
      </c>
      <c r="V7" t="str">
        <f>IF(H7=0,"",H7*VLOOKUP(V$2,[1]Needs!$A$4:$I$43,9,FALSE))</f>
        <v/>
      </c>
      <c r="W7">
        <f>IF(I7=0,"",I7*VLOOKUP(W$2,[1]Needs!$A$4:$I$43,9,FALSE))</f>
        <v>400</v>
      </c>
      <c r="X7">
        <f>IF(J7=0,"",J7*VLOOKUP(X$2,[1]Needs!$A$4:$I$43,9,FALSE))</f>
        <v>690</v>
      </c>
      <c r="Y7" t="str">
        <f>IF(K7=0,"",K7*VLOOKUP(Y$2,[1]Needs!$A$4:$I$43,9,FALSE))</f>
        <v/>
      </c>
      <c r="Z7" t="str">
        <f>IF(L7=0,"",L7*VLOOKUP(Z$2,[1]Needs!$A$4:$I$43,9,FALSE))</f>
        <v/>
      </c>
      <c r="AA7" t="str">
        <f>IF(M7=0,"",M7*VLOOKUP(AA$2,[1]Needs!$A$4:$I$43,9,FALSE))</f>
        <v/>
      </c>
      <c r="AB7" t="str">
        <f>IF(N7=0,"",N7*VLOOKUP(AB$2,[1]Needs!$A$4:$I$43,9,FALSE))</f>
        <v/>
      </c>
      <c r="AC7" t="str">
        <f>IF(O7=0,"",O7*VLOOKUP(AC$2,[1]Needs!$A$4:$I$43,9,FALSE))</f>
        <v/>
      </c>
      <c r="AD7" t="str">
        <f>IF(P7=0,"",P7*VLOOKUP(AD$2,[1]Needs!$A$4:$I$43,9,FALSE))</f>
        <v/>
      </c>
      <c r="AE7" t="str">
        <f>IF(Q7=0,"",Q7*VLOOKUP(AE$2,[1]Needs!$A$4:$I$43,9,FALSE))</f>
        <v/>
      </c>
    </row>
    <row r="8" customHeight="1" spans="1:31">
      <c r="A8" s="46">
        <v>5</v>
      </c>
      <c r="B8" s="46">
        <v>0.15</v>
      </c>
      <c r="C8" s="46">
        <f t="shared" si="1"/>
        <v>4650</v>
      </c>
      <c r="D8" s="47">
        <v>38</v>
      </c>
      <c r="E8" s="47">
        <v>13</v>
      </c>
      <c r="F8" s="47">
        <v>126</v>
      </c>
      <c r="G8" s="47"/>
      <c r="H8" s="47"/>
      <c r="I8" s="47">
        <v>21</v>
      </c>
      <c r="J8" s="47">
        <v>23</v>
      </c>
      <c r="K8" s="47"/>
      <c r="L8" s="47"/>
      <c r="M8" s="47"/>
      <c r="N8" s="47"/>
      <c r="O8" s="47"/>
      <c r="P8" s="47"/>
      <c r="Q8" s="47"/>
      <c r="R8">
        <f>IF(D8=0,"",D8*VLOOKUP(R$2,[1]Needs!$A$4:$I$43,9,FALSE))</f>
        <v>760</v>
      </c>
      <c r="S8">
        <f>IF(E8=0,"",E8*VLOOKUP(S$2,[1]Needs!$A$4:$I$43,9,FALSE))</f>
        <v>260</v>
      </c>
      <c r="T8">
        <f>IF(F8=0,"",F8*VLOOKUP(T$2,[1]Needs!$A$4:$I$43,9,FALSE))</f>
        <v>2520</v>
      </c>
      <c r="U8" t="str">
        <f>IF(G8=0,"",G8*VLOOKUP(U$2,[1]Needs!$A$4:$I$43,9,FALSE))</f>
        <v/>
      </c>
      <c r="V8" t="str">
        <f>IF(H8=0,"",H8*VLOOKUP(V$2,[1]Needs!$A$4:$I$43,9,FALSE))</f>
        <v/>
      </c>
      <c r="W8">
        <f>IF(I8=0,"",I8*VLOOKUP(W$2,[1]Needs!$A$4:$I$43,9,FALSE))</f>
        <v>420</v>
      </c>
      <c r="X8">
        <f>IF(J8=0,"",J8*VLOOKUP(X$2,[1]Needs!$A$4:$I$43,9,FALSE))</f>
        <v>690</v>
      </c>
      <c r="Y8" t="str">
        <f>IF(K8=0,"",K8*VLOOKUP(Y$2,[1]Needs!$A$4:$I$43,9,FALSE))</f>
        <v/>
      </c>
      <c r="Z8" t="str">
        <f>IF(L8=0,"",L8*VLOOKUP(Z$2,[1]Needs!$A$4:$I$43,9,FALSE))</f>
        <v/>
      </c>
      <c r="AA8" t="str">
        <f>IF(M8=0,"",M8*VLOOKUP(AA$2,[1]Needs!$A$4:$I$43,9,FALSE))</f>
        <v/>
      </c>
      <c r="AB8" t="str">
        <f>IF(N8=0,"",N8*VLOOKUP(AB$2,[1]Needs!$A$4:$I$43,9,FALSE))</f>
        <v/>
      </c>
      <c r="AC8" t="str">
        <f>IF(O8=0,"",O8*VLOOKUP(AC$2,[1]Needs!$A$4:$I$43,9,FALSE))</f>
        <v/>
      </c>
      <c r="AD8" t="str">
        <f>IF(P8=0,"",P8*VLOOKUP(AD$2,[1]Needs!$A$4:$I$43,9,FALSE))</f>
        <v/>
      </c>
      <c r="AE8" t="str">
        <f>IF(Q8=0,"",Q8*VLOOKUP(AE$2,[1]Needs!$A$4:$I$43,9,FALSE))</f>
        <v/>
      </c>
    </row>
    <row r="9" customHeight="1" spans="1:31">
      <c r="A9" s="46">
        <v>6</v>
      </c>
      <c r="B9" s="46">
        <v>0.25</v>
      </c>
      <c r="C9" s="46">
        <f t="shared" si="1"/>
        <v>5050</v>
      </c>
      <c r="D9" s="47">
        <v>43</v>
      </c>
      <c r="E9" s="47">
        <v>19</v>
      </c>
      <c r="F9" s="47">
        <v>132</v>
      </c>
      <c r="G9" s="47"/>
      <c r="H9" s="47"/>
      <c r="I9" s="47">
        <v>24</v>
      </c>
      <c r="J9" s="47">
        <v>23</v>
      </c>
      <c r="K9" s="47"/>
      <c r="L9" s="47"/>
      <c r="M9" s="47"/>
      <c r="N9" s="47"/>
      <c r="O9" s="47"/>
      <c r="P9" s="47"/>
      <c r="Q9" s="47"/>
      <c r="R9">
        <f>IF(D9=0,"",D9*VLOOKUP(R$2,[1]Needs!$A$4:$I$43,9,FALSE))</f>
        <v>860</v>
      </c>
      <c r="S9">
        <f>IF(E9=0,"",E9*VLOOKUP(S$2,[1]Needs!$A$4:$I$43,9,FALSE))</f>
        <v>380</v>
      </c>
      <c r="T9">
        <f>IF(F9=0,"",F9*VLOOKUP(T$2,[1]Needs!$A$4:$I$43,9,FALSE))</f>
        <v>2640</v>
      </c>
      <c r="U9" t="str">
        <f>IF(G9=0,"",G9*VLOOKUP(U$2,[1]Needs!$A$4:$I$43,9,FALSE))</f>
        <v/>
      </c>
      <c r="V9" t="str">
        <f>IF(H9=0,"",H9*VLOOKUP(V$2,[1]Needs!$A$4:$I$43,9,FALSE))</f>
        <v/>
      </c>
      <c r="W9">
        <f>IF(I9=0,"",I9*VLOOKUP(W$2,[1]Needs!$A$4:$I$43,9,FALSE))</f>
        <v>480</v>
      </c>
      <c r="X9">
        <f>IF(J9=0,"",J9*VLOOKUP(X$2,[1]Needs!$A$4:$I$43,9,FALSE))</f>
        <v>690</v>
      </c>
      <c r="Y9" t="str">
        <f>IF(K9=0,"",K9*VLOOKUP(Y$2,[1]Needs!$A$4:$I$43,9,FALSE))</f>
        <v/>
      </c>
      <c r="Z9" t="str">
        <f>IF(L9=0,"",L9*VLOOKUP(Z$2,[1]Needs!$A$4:$I$43,9,FALSE))</f>
        <v/>
      </c>
      <c r="AA9" t="str">
        <f>IF(M9=0,"",M9*VLOOKUP(AA$2,[1]Needs!$A$4:$I$43,9,FALSE))</f>
        <v/>
      </c>
      <c r="AB9" t="str">
        <f>IF(N9=0,"",N9*VLOOKUP(AB$2,[1]Needs!$A$4:$I$43,9,FALSE))</f>
        <v/>
      </c>
      <c r="AC9" t="str">
        <f>IF(O9=0,"",O9*VLOOKUP(AC$2,[1]Needs!$A$4:$I$43,9,FALSE))</f>
        <v/>
      </c>
      <c r="AD9" t="str">
        <f>IF(P9=0,"",P9*VLOOKUP(AD$2,[1]Needs!$A$4:$I$43,9,FALSE))</f>
        <v/>
      </c>
      <c r="AE9" t="str">
        <f>IF(Q9=0,"",Q9*VLOOKUP(AE$2,[1]Needs!$A$4:$I$43,9,FALSE))</f>
        <v/>
      </c>
    </row>
    <row r="10" customHeight="1" spans="1:31">
      <c r="A10" s="46">
        <v>7</v>
      </c>
      <c r="B10" s="46">
        <v>0.35</v>
      </c>
      <c r="C10" s="46">
        <f t="shared" si="1"/>
        <v>5490</v>
      </c>
      <c r="D10" s="47">
        <v>43</v>
      </c>
      <c r="E10" s="47">
        <v>27</v>
      </c>
      <c r="F10" s="47">
        <v>143</v>
      </c>
      <c r="G10" s="47"/>
      <c r="H10" s="47"/>
      <c r="I10" s="47">
        <v>27</v>
      </c>
      <c r="J10" s="47">
        <v>23</v>
      </c>
      <c r="K10" s="47"/>
      <c r="L10" s="47"/>
      <c r="M10" s="47"/>
      <c r="N10" s="47"/>
      <c r="O10" s="47"/>
      <c r="P10" s="47"/>
      <c r="Q10" s="47"/>
      <c r="R10">
        <f>IF(D10=0,"",D10*VLOOKUP(R$2,[1]Needs!$A$4:$I$43,9,FALSE))</f>
        <v>860</v>
      </c>
      <c r="S10">
        <f>IF(E10=0,"",E10*VLOOKUP(S$2,[1]Needs!$A$4:$I$43,9,FALSE))</f>
        <v>540</v>
      </c>
      <c r="T10">
        <f>IF(F10=0,"",F10*VLOOKUP(T$2,[1]Needs!$A$4:$I$43,9,FALSE))</f>
        <v>2860</v>
      </c>
      <c r="U10" t="str">
        <f>IF(G10=0,"",G10*VLOOKUP(U$2,[1]Needs!$A$4:$I$43,9,FALSE))</f>
        <v/>
      </c>
      <c r="V10" t="str">
        <f>IF(H10=0,"",H10*VLOOKUP(V$2,[1]Needs!$A$4:$I$43,9,FALSE))</f>
        <v/>
      </c>
      <c r="W10">
        <f>IF(I10=0,"",I10*VLOOKUP(W$2,[1]Needs!$A$4:$I$43,9,FALSE))</f>
        <v>540</v>
      </c>
      <c r="X10">
        <f>IF(J10=0,"",J10*VLOOKUP(X$2,[1]Needs!$A$4:$I$43,9,FALSE))</f>
        <v>690</v>
      </c>
      <c r="Y10" t="str">
        <f>IF(K10=0,"",K10*VLOOKUP(Y$2,[1]Needs!$A$4:$I$43,9,FALSE))</f>
        <v/>
      </c>
      <c r="Z10" t="str">
        <f>IF(L10=0,"",L10*VLOOKUP(Z$2,[1]Needs!$A$4:$I$43,9,FALSE))</f>
        <v/>
      </c>
      <c r="AA10" t="str">
        <f>IF(M10=0,"",M10*VLOOKUP(AA$2,[1]Needs!$A$4:$I$43,9,FALSE))</f>
        <v/>
      </c>
      <c r="AB10" t="str">
        <f>IF(N10=0,"",N10*VLOOKUP(AB$2,[1]Needs!$A$4:$I$43,9,FALSE))</f>
        <v/>
      </c>
      <c r="AC10" t="str">
        <f>IF(O10=0,"",O10*VLOOKUP(AC$2,[1]Needs!$A$4:$I$43,9,FALSE))</f>
        <v/>
      </c>
      <c r="AD10" t="str">
        <f>IF(P10=0,"",P10*VLOOKUP(AD$2,[1]Needs!$A$4:$I$43,9,FALSE))</f>
        <v/>
      </c>
      <c r="AE10" t="str">
        <f>IF(Q10=0,"",Q10*VLOOKUP(AE$2,[1]Needs!$A$4:$I$43,9,FALSE))</f>
        <v/>
      </c>
    </row>
    <row r="11" customHeight="1" spans="1:31">
      <c r="A11" s="46">
        <v>8</v>
      </c>
      <c r="B11" s="46">
        <v>0.45</v>
      </c>
      <c r="C11" s="46">
        <f t="shared" si="1"/>
        <v>5990</v>
      </c>
      <c r="D11" s="47">
        <v>43</v>
      </c>
      <c r="E11" s="47">
        <v>41</v>
      </c>
      <c r="F11" s="47">
        <v>150</v>
      </c>
      <c r="G11" s="47"/>
      <c r="H11" s="47"/>
      <c r="I11" s="47">
        <v>31</v>
      </c>
      <c r="J11" s="47">
        <v>23</v>
      </c>
      <c r="K11" s="47"/>
      <c r="L11" s="47"/>
      <c r="M11" s="47"/>
      <c r="N11" s="47"/>
      <c r="O11" s="47"/>
      <c r="P11" s="47"/>
      <c r="Q11" s="47"/>
      <c r="R11">
        <f>IF(D11=0,"",D11*VLOOKUP(R$2,[1]Needs!$A$4:$I$43,9,FALSE))</f>
        <v>860</v>
      </c>
      <c r="S11">
        <f>IF(E11=0,"",E11*VLOOKUP(S$2,[1]Needs!$A$4:$I$43,9,FALSE))</f>
        <v>820</v>
      </c>
      <c r="T11">
        <f>IF(F11=0,"",F11*VLOOKUP(T$2,[1]Needs!$A$4:$I$43,9,FALSE))</f>
        <v>3000</v>
      </c>
      <c r="U11" t="str">
        <f>IF(G11=0,"",G11*VLOOKUP(U$2,[1]Needs!$A$4:$I$43,9,FALSE))</f>
        <v/>
      </c>
      <c r="V11" t="str">
        <f>IF(H11=0,"",H11*VLOOKUP(V$2,[1]Needs!$A$4:$I$43,9,FALSE))</f>
        <v/>
      </c>
      <c r="W11">
        <f>IF(I11=0,"",I11*VLOOKUP(W$2,[1]Needs!$A$4:$I$43,9,FALSE))</f>
        <v>620</v>
      </c>
      <c r="X11">
        <f>IF(J11=0,"",J11*VLOOKUP(X$2,[1]Needs!$A$4:$I$43,9,FALSE))</f>
        <v>690</v>
      </c>
      <c r="Y11" t="str">
        <f>IF(K11=0,"",K11*VLOOKUP(Y$2,[1]Needs!$A$4:$I$43,9,FALSE))</f>
        <v/>
      </c>
      <c r="Z11" t="str">
        <f>IF(L11=0,"",L11*VLOOKUP(Z$2,[1]Needs!$A$4:$I$43,9,FALSE))</f>
        <v/>
      </c>
      <c r="AA11" t="str">
        <f>IF(M11=0,"",M11*VLOOKUP(AA$2,[1]Needs!$A$4:$I$43,9,FALSE))</f>
        <v/>
      </c>
      <c r="AB11" t="str">
        <f>IF(N11=0,"",N11*VLOOKUP(AB$2,[1]Needs!$A$4:$I$43,9,FALSE))</f>
        <v/>
      </c>
      <c r="AC11" t="str">
        <f>IF(O11=0,"",O11*VLOOKUP(AC$2,[1]Needs!$A$4:$I$43,9,FALSE))</f>
        <v/>
      </c>
      <c r="AD11" t="str">
        <f>IF(P11=0,"",P11*VLOOKUP(AD$2,[1]Needs!$A$4:$I$43,9,FALSE))</f>
        <v/>
      </c>
      <c r="AE11" t="str">
        <f>IF(Q11=0,"",Q11*VLOOKUP(AE$2,[1]Needs!$A$4:$I$43,9,FALSE))</f>
        <v/>
      </c>
    </row>
    <row r="12" customHeight="1" spans="1:31">
      <c r="A12" s="46">
        <v>9</v>
      </c>
      <c r="B12" s="46">
        <v>0.6</v>
      </c>
      <c r="C12" s="46">
        <f t="shared" si="1"/>
        <v>6330</v>
      </c>
      <c r="D12" s="47">
        <v>43</v>
      </c>
      <c r="E12" s="47">
        <v>53</v>
      </c>
      <c r="F12" s="47">
        <v>150</v>
      </c>
      <c r="G12" s="47"/>
      <c r="H12" s="47"/>
      <c r="I12" s="47">
        <v>36</v>
      </c>
      <c r="J12" s="47">
        <v>23</v>
      </c>
      <c r="K12" s="47"/>
      <c r="L12" s="47"/>
      <c r="M12" s="47"/>
      <c r="N12" s="47"/>
      <c r="O12" s="47"/>
      <c r="P12" s="47"/>
      <c r="Q12" s="47"/>
      <c r="R12">
        <f>IF(D12=0,"",D12*VLOOKUP(R$2,[1]Needs!$A$4:$I$43,9,FALSE))</f>
        <v>860</v>
      </c>
      <c r="S12">
        <f>IF(E12=0,"",E12*VLOOKUP(S$2,[1]Needs!$A$4:$I$43,9,FALSE))</f>
        <v>1060</v>
      </c>
      <c r="T12">
        <f>IF(F12=0,"",F12*VLOOKUP(T$2,[1]Needs!$A$4:$I$43,9,FALSE))</f>
        <v>3000</v>
      </c>
      <c r="U12" t="str">
        <f>IF(G12=0,"",G12*VLOOKUP(U$2,[1]Needs!$A$4:$I$43,9,FALSE))</f>
        <v/>
      </c>
      <c r="V12" t="str">
        <f>IF(H12=0,"",H12*VLOOKUP(V$2,[1]Needs!$A$4:$I$43,9,FALSE))</f>
        <v/>
      </c>
      <c r="W12">
        <f>IF(I12=0,"",I12*VLOOKUP(W$2,[1]Needs!$A$4:$I$43,9,FALSE))</f>
        <v>720</v>
      </c>
      <c r="X12">
        <f>IF(J12=0,"",J12*VLOOKUP(X$2,[1]Needs!$A$4:$I$43,9,FALSE))</f>
        <v>690</v>
      </c>
      <c r="Y12" t="str">
        <f>IF(K12=0,"",K12*VLOOKUP(Y$2,[1]Needs!$A$4:$I$43,9,FALSE))</f>
        <v/>
      </c>
      <c r="Z12" t="str">
        <f>IF(L12=0,"",L12*VLOOKUP(Z$2,[1]Needs!$A$4:$I$43,9,FALSE))</f>
        <v/>
      </c>
      <c r="AA12" t="str">
        <f>IF(M12=0,"",M12*VLOOKUP(AA$2,[1]Needs!$A$4:$I$43,9,FALSE))</f>
        <v/>
      </c>
      <c r="AB12" t="str">
        <f>IF(N12=0,"",N12*VLOOKUP(AB$2,[1]Needs!$A$4:$I$43,9,FALSE))</f>
        <v/>
      </c>
      <c r="AC12" t="str">
        <f>IF(O12=0,"",O12*VLOOKUP(AC$2,[1]Needs!$A$4:$I$43,9,FALSE))</f>
        <v/>
      </c>
      <c r="AD12" t="str">
        <f>IF(P12=0,"",P12*VLOOKUP(AD$2,[1]Needs!$A$4:$I$43,9,FALSE))</f>
        <v/>
      </c>
      <c r="AE12" t="str">
        <f>IF(Q12=0,"",Q12*VLOOKUP(AE$2,[1]Needs!$A$4:$I$43,9,FALSE))</f>
        <v/>
      </c>
    </row>
    <row r="13" customHeight="1" spans="1:31">
      <c r="A13" s="48">
        <v>10</v>
      </c>
      <c r="B13" s="48">
        <v>0.75</v>
      </c>
      <c r="C13" s="48">
        <f t="shared" si="1"/>
        <v>7830</v>
      </c>
      <c r="D13" s="49">
        <v>51</v>
      </c>
      <c r="E13" s="49">
        <v>45</v>
      </c>
      <c r="F13" s="49">
        <v>154</v>
      </c>
      <c r="G13" s="49">
        <v>10</v>
      </c>
      <c r="H13" s="49">
        <v>7</v>
      </c>
      <c r="I13" s="49">
        <v>29</v>
      </c>
      <c r="J13" s="49">
        <v>34</v>
      </c>
      <c r="K13" s="49">
        <v>24</v>
      </c>
      <c r="L13" s="49"/>
      <c r="M13" s="49"/>
      <c r="N13" s="49"/>
      <c r="O13" s="49"/>
      <c r="P13" s="49"/>
      <c r="Q13" s="49"/>
      <c r="R13">
        <f>IF(D13=0,"",D13*VLOOKUP(R$2,[1]Needs!$A$4:$I$43,9,FALSE))</f>
        <v>1020</v>
      </c>
      <c r="S13">
        <f>IF(E13=0,"",E13*VLOOKUP(S$2,[1]Needs!$A$4:$I$43,9,FALSE))</f>
        <v>900</v>
      </c>
      <c r="T13">
        <f>IF(F13=0,"",F13*VLOOKUP(T$2,[1]Needs!$A$4:$I$43,9,FALSE))</f>
        <v>3080</v>
      </c>
      <c r="U13">
        <f>IF(G13=0,"",G13*VLOOKUP(U$2,[1]Needs!$A$4:$I$43,9,FALSE))</f>
        <v>300</v>
      </c>
      <c r="V13">
        <f>IF(H13=0,"",H13*VLOOKUP(V$2,[1]Needs!$A$4:$I$43,9,FALSE))</f>
        <v>210</v>
      </c>
      <c r="W13">
        <f>IF(I13=0,"",I13*VLOOKUP(W$2,[1]Needs!$A$4:$I$43,9,FALSE))</f>
        <v>580</v>
      </c>
      <c r="X13">
        <f>IF(J13=0,"",J13*VLOOKUP(X$2,[1]Needs!$A$4:$I$43,9,FALSE))</f>
        <v>1020</v>
      </c>
      <c r="Y13">
        <f>IF(K13=0,"",K13*VLOOKUP(Y$2,[1]Needs!$A$4:$I$43,9,FALSE))</f>
        <v>720</v>
      </c>
      <c r="Z13" t="str">
        <f>IF(L13=0,"",L13*VLOOKUP(Z$2,[1]Needs!$A$4:$I$43,9,FALSE))</f>
        <v/>
      </c>
      <c r="AA13" t="str">
        <f>IF(M13=0,"",M13*VLOOKUP(AA$2,[1]Needs!$A$4:$I$43,9,FALSE))</f>
        <v/>
      </c>
      <c r="AB13" t="str">
        <f>IF(N13=0,"",N13*VLOOKUP(AB$2,[1]Needs!$A$4:$I$43,9,FALSE))</f>
        <v/>
      </c>
      <c r="AC13" t="str">
        <f>IF(O13=0,"",O13*VLOOKUP(AC$2,[1]Needs!$A$4:$I$43,9,FALSE))</f>
        <v/>
      </c>
      <c r="AD13" t="str">
        <f>IF(P13=0,"",P13*VLOOKUP(AD$2,[1]Needs!$A$4:$I$43,9,FALSE))</f>
        <v/>
      </c>
      <c r="AE13" t="str">
        <f>IF(Q13=0,"",Q13*VLOOKUP(AE$2,[1]Needs!$A$4:$I$43,9,FALSE))</f>
        <v/>
      </c>
    </row>
    <row r="14" customHeight="1" spans="1:31">
      <c r="A14" s="48">
        <v>11</v>
      </c>
      <c r="B14" s="48">
        <v>0.9</v>
      </c>
      <c r="C14" s="48">
        <f t="shared" si="1"/>
        <v>8910</v>
      </c>
      <c r="D14" s="49">
        <v>47</v>
      </c>
      <c r="E14" s="49">
        <v>43</v>
      </c>
      <c r="F14" s="49">
        <v>157</v>
      </c>
      <c r="G14" s="49">
        <v>23</v>
      </c>
      <c r="H14" s="49">
        <v>20</v>
      </c>
      <c r="I14" s="49">
        <v>29</v>
      </c>
      <c r="J14" s="49">
        <v>39</v>
      </c>
      <c r="K14" s="49">
        <v>31</v>
      </c>
      <c r="L14" s="49"/>
      <c r="M14" s="49"/>
      <c r="N14" s="49"/>
      <c r="O14" s="49"/>
      <c r="P14" s="49"/>
      <c r="Q14" s="49"/>
      <c r="R14">
        <f>IF(D14=0,"",D14*VLOOKUP(R$2,[1]Needs!$A$4:$I$43,9,FALSE))</f>
        <v>940</v>
      </c>
      <c r="S14">
        <f>IF(E14=0,"",E14*VLOOKUP(S$2,[1]Needs!$A$4:$I$43,9,FALSE))</f>
        <v>860</v>
      </c>
      <c r="T14">
        <f>IF(F14=0,"",F14*VLOOKUP(T$2,[1]Needs!$A$4:$I$43,9,FALSE))</f>
        <v>3140</v>
      </c>
      <c r="U14">
        <f>IF(G14=0,"",G14*VLOOKUP(U$2,[1]Needs!$A$4:$I$43,9,FALSE))</f>
        <v>690</v>
      </c>
      <c r="V14">
        <f>IF(H14=0,"",H14*VLOOKUP(V$2,[1]Needs!$A$4:$I$43,9,FALSE))</f>
        <v>600</v>
      </c>
      <c r="W14">
        <f>IF(I14=0,"",I14*VLOOKUP(W$2,[1]Needs!$A$4:$I$43,9,FALSE))</f>
        <v>580</v>
      </c>
      <c r="X14">
        <f>IF(J14=0,"",J14*VLOOKUP(X$2,[1]Needs!$A$4:$I$43,9,FALSE))</f>
        <v>1170</v>
      </c>
      <c r="Y14">
        <f>IF(K14=0,"",K14*VLOOKUP(Y$2,[1]Needs!$A$4:$I$43,9,FALSE))</f>
        <v>930</v>
      </c>
      <c r="Z14" t="str">
        <f>IF(L14=0,"",L14*VLOOKUP(Z$2,[1]Needs!$A$4:$I$43,9,FALSE))</f>
        <v/>
      </c>
      <c r="AA14" t="str">
        <f>IF(M14=0,"",M14*VLOOKUP(AA$2,[1]Needs!$A$4:$I$43,9,FALSE))</f>
        <v/>
      </c>
      <c r="AB14" t="str">
        <f>IF(N14=0,"",N14*VLOOKUP(AB$2,[1]Needs!$A$4:$I$43,9,FALSE))</f>
        <v/>
      </c>
      <c r="AC14" t="str">
        <f>IF(O14=0,"",O14*VLOOKUP(AC$2,[1]Needs!$A$4:$I$43,9,FALSE))</f>
        <v/>
      </c>
      <c r="AD14" t="str">
        <f>IF(P14=0,"",P14*VLOOKUP(AD$2,[1]Needs!$A$4:$I$43,9,FALSE))</f>
        <v/>
      </c>
      <c r="AE14" t="str">
        <f>IF(Q14=0,"",Q14*VLOOKUP(AE$2,[1]Needs!$A$4:$I$43,9,FALSE))</f>
        <v/>
      </c>
    </row>
    <row r="15" customHeight="1" spans="1:31">
      <c r="A15" s="48">
        <v>12</v>
      </c>
      <c r="B15" s="48">
        <v>1.4</v>
      </c>
      <c r="C15" s="48">
        <f t="shared" si="1"/>
        <v>10170</v>
      </c>
      <c r="D15" s="49">
        <v>37</v>
      </c>
      <c r="E15" s="49">
        <v>37</v>
      </c>
      <c r="F15" s="49">
        <v>164</v>
      </c>
      <c r="G15" s="49">
        <v>37</v>
      </c>
      <c r="H15" s="49">
        <v>37</v>
      </c>
      <c r="I15" s="49">
        <v>29</v>
      </c>
      <c r="J15" s="49">
        <v>46</v>
      </c>
      <c r="K15" s="49">
        <v>41</v>
      </c>
      <c r="L15" s="49"/>
      <c r="M15" s="49"/>
      <c r="N15" s="49"/>
      <c r="O15" s="49"/>
      <c r="P15" s="49"/>
      <c r="Q15" s="49"/>
      <c r="R15">
        <f>IF(D15=0,"",D15*VLOOKUP(R$2,[1]Needs!$A$4:$I$43,9,FALSE))</f>
        <v>740</v>
      </c>
      <c r="S15">
        <f>IF(E15=0,"",E15*VLOOKUP(S$2,[1]Needs!$A$4:$I$43,9,FALSE))</f>
        <v>740</v>
      </c>
      <c r="T15">
        <f>IF(F15=0,"",F15*VLOOKUP(T$2,[1]Needs!$A$4:$I$43,9,FALSE))</f>
        <v>3280</v>
      </c>
      <c r="U15">
        <f>IF(G15=0,"",G15*VLOOKUP(U$2,[1]Needs!$A$4:$I$43,9,FALSE))</f>
        <v>1110</v>
      </c>
      <c r="V15">
        <f>IF(H15=0,"",H15*VLOOKUP(V$2,[1]Needs!$A$4:$I$43,9,FALSE))</f>
        <v>1110</v>
      </c>
      <c r="W15">
        <f>IF(I15=0,"",I15*VLOOKUP(W$2,[1]Needs!$A$4:$I$43,9,FALSE))</f>
        <v>580</v>
      </c>
      <c r="X15">
        <f>IF(J15=0,"",J15*VLOOKUP(X$2,[1]Needs!$A$4:$I$43,9,FALSE))</f>
        <v>1380</v>
      </c>
      <c r="Y15">
        <f>IF(K15=0,"",K15*VLOOKUP(Y$2,[1]Needs!$A$4:$I$43,9,FALSE))</f>
        <v>1230</v>
      </c>
      <c r="Z15" t="str">
        <f>IF(L15=0,"",L15*VLOOKUP(Z$2,[1]Needs!$A$4:$I$43,9,FALSE))</f>
        <v/>
      </c>
      <c r="AA15" t="str">
        <f>IF(M15=0,"",M15*VLOOKUP(AA$2,[1]Needs!$A$4:$I$43,9,FALSE))</f>
        <v/>
      </c>
      <c r="AB15" t="str">
        <f>IF(N15=0,"",N15*VLOOKUP(AB$2,[1]Needs!$A$4:$I$43,9,FALSE))</f>
        <v/>
      </c>
      <c r="AC15" t="str">
        <f>IF(O15=0,"",O15*VLOOKUP(AC$2,[1]Needs!$A$4:$I$43,9,FALSE))</f>
        <v/>
      </c>
      <c r="AD15" t="str">
        <f>IF(P15=0,"",P15*VLOOKUP(AD$2,[1]Needs!$A$4:$I$43,9,FALSE))</f>
        <v/>
      </c>
      <c r="AE15" t="str">
        <f>IF(Q15=0,"",Q15*VLOOKUP(AE$2,[1]Needs!$A$4:$I$43,9,FALSE))</f>
        <v/>
      </c>
    </row>
    <row r="16" customHeight="1" spans="1:31">
      <c r="A16" s="48">
        <v>13</v>
      </c>
      <c r="B16" s="48">
        <v>1.9</v>
      </c>
      <c r="C16" s="48">
        <f t="shared" si="1"/>
        <v>11620</v>
      </c>
      <c r="D16" s="49">
        <v>20</v>
      </c>
      <c r="E16" s="49">
        <v>20</v>
      </c>
      <c r="F16" s="49">
        <v>173</v>
      </c>
      <c r="G16" s="49">
        <v>69</v>
      </c>
      <c r="H16" s="49">
        <v>59</v>
      </c>
      <c r="I16" s="49">
        <v>29</v>
      </c>
      <c r="J16" s="49">
        <v>49</v>
      </c>
      <c r="K16" s="49">
        <v>49</v>
      </c>
      <c r="L16" s="49"/>
      <c r="M16" s="49"/>
      <c r="N16" s="49"/>
      <c r="O16" s="49"/>
      <c r="P16" s="49"/>
      <c r="Q16" s="49"/>
      <c r="R16">
        <f>IF(D16=0,"",D16*VLOOKUP(R$2,[1]Needs!$A$4:$I$43,9,FALSE))</f>
        <v>400</v>
      </c>
      <c r="S16">
        <f>IF(E16=0,"",E16*VLOOKUP(S$2,[1]Needs!$A$4:$I$43,9,FALSE))</f>
        <v>400</v>
      </c>
      <c r="T16">
        <f>IF(F16=0,"",F16*VLOOKUP(T$2,[1]Needs!$A$4:$I$43,9,FALSE))</f>
        <v>3460</v>
      </c>
      <c r="U16">
        <f>IF(G16=0,"",G16*VLOOKUP(U$2,[1]Needs!$A$4:$I$43,9,FALSE))</f>
        <v>2070</v>
      </c>
      <c r="V16">
        <f>IF(H16=0,"",H16*VLOOKUP(V$2,[1]Needs!$A$4:$I$43,9,FALSE))</f>
        <v>1770</v>
      </c>
      <c r="W16">
        <f>IF(I16=0,"",I16*VLOOKUP(W$2,[1]Needs!$A$4:$I$43,9,FALSE))</f>
        <v>580</v>
      </c>
      <c r="X16">
        <f>IF(J16=0,"",J16*VLOOKUP(X$2,[1]Needs!$A$4:$I$43,9,FALSE))</f>
        <v>1470</v>
      </c>
      <c r="Y16">
        <f>IF(K16=0,"",K16*VLOOKUP(Y$2,[1]Needs!$A$4:$I$43,9,FALSE))</f>
        <v>1470</v>
      </c>
      <c r="Z16" t="str">
        <f>IF(L16=0,"",L16*VLOOKUP(Z$2,[1]Needs!$A$4:$I$43,9,FALSE))</f>
        <v/>
      </c>
      <c r="AA16" t="str">
        <f>IF(M16=0,"",M16*VLOOKUP(AA$2,[1]Needs!$A$4:$I$43,9,FALSE))</f>
        <v/>
      </c>
      <c r="AB16" t="str">
        <f>IF(N16=0,"",N16*VLOOKUP(AB$2,[1]Needs!$A$4:$I$43,9,FALSE))</f>
        <v/>
      </c>
      <c r="AC16" t="str">
        <f>IF(O16=0,"",O16*VLOOKUP(AC$2,[1]Needs!$A$4:$I$43,9,FALSE))</f>
        <v/>
      </c>
      <c r="AD16" t="str">
        <f>IF(P16=0,"",P16*VLOOKUP(AD$2,[1]Needs!$A$4:$I$43,9,FALSE))</f>
        <v/>
      </c>
      <c r="AE16" t="str">
        <f>IF(Q16=0,"",Q16*VLOOKUP(AE$2,[1]Needs!$A$4:$I$43,9,FALSE))</f>
        <v/>
      </c>
    </row>
    <row r="17" customHeight="1" spans="1:31">
      <c r="A17" s="48">
        <v>14</v>
      </c>
      <c r="B17" s="48">
        <v>2.4</v>
      </c>
      <c r="C17" s="48">
        <f t="shared" si="1"/>
        <v>13140</v>
      </c>
      <c r="D17" s="49">
        <v>11</v>
      </c>
      <c r="E17" s="49">
        <v>11</v>
      </c>
      <c r="F17" s="49">
        <v>183</v>
      </c>
      <c r="G17" s="49">
        <v>89</v>
      </c>
      <c r="H17" s="49">
        <v>77</v>
      </c>
      <c r="I17" s="49">
        <v>29</v>
      </c>
      <c r="J17" s="49">
        <v>55</v>
      </c>
      <c r="K17" s="49">
        <v>61</v>
      </c>
      <c r="L17" s="49"/>
      <c r="M17" s="49"/>
      <c r="N17" s="49"/>
      <c r="O17" s="49"/>
      <c r="P17" s="49"/>
      <c r="Q17" s="49"/>
      <c r="R17">
        <f>IF(D17=0,"",D17*VLOOKUP(R$2,[1]Needs!$A$4:$I$43,9,FALSE))</f>
        <v>220</v>
      </c>
      <c r="S17">
        <f>IF(E17=0,"",E17*VLOOKUP(S$2,[1]Needs!$A$4:$I$43,9,FALSE))</f>
        <v>220</v>
      </c>
      <c r="T17">
        <f>IF(F17=0,"",F17*VLOOKUP(T$2,[1]Needs!$A$4:$I$43,9,FALSE))</f>
        <v>3660</v>
      </c>
      <c r="U17">
        <f>IF(G17=0,"",G17*VLOOKUP(U$2,[1]Needs!$A$4:$I$43,9,FALSE))</f>
        <v>2670</v>
      </c>
      <c r="V17">
        <f>IF(H17=0,"",H17*VLOOKUP(V$2,[1]Needs!$A$4:$I$43,9,FALSE))</f>
        <v>2310</v>
      </c>
      <c r="W17">
        <f>IF(I17=0,"",I17*VLOOKUP(W$2,[1]Needs!$A$4:$I$43,9,FALSE))</f>
        <v>580</v>
      </c>
      <c r="X17">
        <f>IF(J17=0,"",J17*VLOOKUP(X$2,[1]Needs!$A$4:$I$43,9,FALSE))</f>
        <v>1650</v>
      </c>
      <c r="Y17">
        <f>IF(K17=0,"",K17*VLOOKUP(Y$2,[1]Needs!$A$4:$I$43,9,FALSE))</f>
        <v>1830</v>
      </c>
      <c r="Z17" t="str">
        <f>IF(L17=0,"",L17*VLOOKUP(Z$2,[1]Needs!$A$4:$I$43,9,FALSE))</f>
        <v/>
      </c>
      <c r="AA17" t="str">
        <f>IF(M17=0,"",M17*VLOOKUP(AA$2,[1]Needs!$A$4:$I$43,9,FALSE))</f>
        <v/>
      </c>
      <c r="AB17" t="str">
        <f>IF(N17=0,"",N17*VLOOKUP(AB$2,[1]Needs!$A$4:$I$43,9,FALSE))</f>
        <v/>
      </c>
      <c r="AC17" t="str">
        <f>IF(O17=0,"",O17*VLOOKUP(AC$2,[1]Needs!$A$4:$I$43,9,FALSE))</f>
        <v/>
      </c>
      <c r="AD17" t="str">
        <f>IF(P17=0,"",P17*VLOOKUP(AD$2,[1]Needs!$A$4:$I$43,9,FALSE))</f>
        <v/>
      </c>
      <c r="AE17" t="str">
        <f>IF(Q17=0,"",Q17*VLOOKUP(AE$2,[1]Needs!$A$4:$I$43,9,FALSE))</f>
        <v/>
      </c>
    </row>
    <row r="18" customHeight="1" spans="1:31">
      <c r="A18" s="50">
        <v>15</v>
      </c>
      <c r="B18" s="50">
        <v>4.6</v>
      </c>
      <c r="C18" s="50">
        <f t="shared" si="1"/>
        <v>15720</v>
      </c>
      <c r="D18" s="51"/>
      <c r="E18" s="51"/>
      <c r="F18" s="51">
        <v>179</v>
      </c>
      <c r="G18" s="51">
        <v>106</v>
      </c>
      <c r="H18" s="51">
        <v>89</v>
      </c>
      <c r="I18" s="51">
        <v>29</v>
      </c>
      <c r="J18" s="51">
        <v>56</v>
      </c>
      <c r="K18" s="51">
        <v>67</v>
      </c>
      <c r="L18" s="51">
        <v>17</v>
      </c>
      <c r="M18" s="51">
        <v>17</v>
      </c>
      <c r="N18" s="51"/>
      <c r="O18" s="51"/>
      <c r="P18" s="51">
        <v>11</v>
      </c>
      <c r="Q18" s="51"/>
      <c r="R18" t="str">
        <f>IF(D18=0,"",D18*VLOOKUP(R$2,[1]Needs!$A$4:$I$43,9,FALSE))</f>
        <v/>
      </c>
      <c r="S18" t="str">
        <f>IF(E18=0,"",E18*VLOOKUP(S$2,[1]Needs!$A$4:$I$43,9,FALSE))</f>
        <v/>
      </c>
      <c r="T18">
        <f>IF(F18=0,"",F18*VLOOKUP(T$2,[1]Needs!$A$4:$I$43,9,FALSE))</f>
        <v>3580</v>
      </c>
      <c r="U18">
        <f>IF(G18=0,"",G18*VLOOKUP(U$2,[1]Needs!$A$4:$I$43,9,FALSE))</f>
        <v>3180</v>
      </c>
      <c r="V18">
        <f>IF(H18=0,"",H18*VLOOKUP(V$2,[1]Needs!$A$4:$I$43,9,FALSE))</f>
        <v>2670</v>
      </c>
      <c r="W18">
        <f>IF(I18=0,"",I18*VLOOKUP(W$2,[1]Needs!$A$4:$I$43,9,FALSE))</f>
        <v>580</v>
      </c>
      <c r="X18">
        <f>IF(J18=0,"",J18*VLOOKUP(X$2,[1]Needs!$A$4:$I$43,9,FALSE))</f>
        <v>1680</v>
      </c>
      <c r="Y18">
        <f>IF(K18=0,"",K18*VLOOKUP(Y$2,[1]Needs!$A$4:$I$43,9,FALSE))</f>
        <v>2010</v>
      </c>
      <c r="Z18">
        <f>IF(L18=0,"",L18*VLOOKUP(Z$2,[1]Needs!$A$4:$I$43,9,FALSE))</f>
        <v>850</v>
      </c>
      <c r="AA18">
        <f>IF(M18=0,"",M18*VLOOKUP(AA$2,[1]Needs!$A$4:$I$43,9,FALSE))</f>
        <v>510</v>
      </c>
      <c r="AB18" t="str">
        <f>IF(N18=0,"",N18*VLOOKUP(AB$2,[1]Needs!$A$4:$I$43,9,FALSE))</f>
        <v/>
      </c>
      <c r="AC18" t="str">
        <f>IF(O18=0,"",O18*VLOOKUP(AC$2,[1]Needs!$A$4:$I$43,9,FALSE))</f>
        <v/>
      </c>
      <c r="AD18">
        <f>IF(P18=0,"",P18*VLOOKUP(AD$2,[1]Needs!$A$4:$I$43,9,FALSE))</f>
        <v>660</v>
      </c>
      <c r="AE18" t="str">
        <f>IF(Q18=0,"",Q18*VLOOKUP(AE$2,[1]Needs!$A$4:$I$43,9,FALSE))</f>
        <v/>
      </c>
    </row>
    <row r="19" customHeight="1" spans="1:31">
      <c r="A19" s="50">
        <v>16</v>
      </c>
      <c r="B19" s="50">
        <v>6.8</v>
      </c>
      <c r="C19" s="50">
        <f t="shared" si="1"/>
        <v>17960</v>
      </c>
      <c r="D19" s="51"/>
      <c r="E19" s="51"/>
      <c r="F19" s="51">
        <v>182</v>
      </c>
      <c r="G19" s="51">
        <v>110</v>
      </c>
      <c r="H19" s="51">
        <v>98</v>
      </c>
      <c r="I19" s="51">
        <v>29</v>
      </c>
      <c r="J19" s="51">
        <v>61</v>
      </c>
      <c r="K19" s="51">
        <v>77</v>
      </c>
      <c r="L19" s="51">
        <v>24</v>
      </c>
      <c r="M19" s="51">
        <v>24</v>
      </c>
      <c r="N19" s="51"/>
      <c r="O19" s="51"/>
      <c r="P19" s="51">
        <v>24</v>
      </c>
      <c r="Q19" s="51"/>
      <c r="R19" t="str">
        <f>IF(D19=0,"",D19*VLOOKUP(R$2,[1]Needs!$A$4:$I$43,9,FALSE))</f>
        <v/>
      </c>
      <c r="S19" t="str">
        <f>IF(E19=0,"",E19*VLOOKUP(S$2,[1]Needs!$A$4:$I$43,9,FALSE))</f>
        <v/>
      </c>
      <c r="T19">
        <f>IF(F19=0,"",F19*VLOOKUP(T$2,[1]Needs!$A$4:$I$43,9,FALSE))</f>
        <v>3640</v>
      </c>
      <c r="U19">
        <f>IF(G19=0,"",G19*VLOOKUP(U$2,[1]Needs!$A$4:$I$43,9,FALSE))</f>
        <v>3300</v>
      </c>
      <c r="V19">
        <f>IF(H19=0,"",H19*VLOOKUP(V$2,[1]Needs!$A$4:$I$43,9,FALSE))</f>
        <v>2940</v>
      </c>
      <c r="W19">
        <f>IF(I19=0,"",I19*VLOOKUP(W$2,[1]Needs!$A$4:$I$43,9,FALSE))</f>
        <v>580</v>
      </c>
      <c r="X19">
        <f>IF(J19=0,"",J19*VLOOKUP(X$2,[1]Needs!$A$4:$I$43,9,FALSE))</f>
        <v>1830</v>
      </c>
      <c r="Y19">
        <f>IF(K19=0,"",K19*VLOOKUP(Y$2,[1]Needs!$A$4:$I$43,9,FALSE))</f>
        <v>2310</v>
      </c>
      <c r="Z19">
        <f>IF(L19=0,"",L19*VLOOKUP(Z$2,[1]Needs!$A$4:$I$43,9,FALSE))</f>
        <v>1200</v>
      </c>
      <c r="AA19">
        <f>IF(M19=0,"",M19*VLOOKUP(AA$2,[1]Needs!$A$4:$I$43,9,FALSE))</f>
        <v>720</v>
      </c>
      <c r="AB19" t="str">
        <f>IF(N19=0,"",N19*VLOOKUP(AB$2,[1]Needs!$A$4:$I$43,9,FALSE))</f>
        <v/>
      </c>
      <c r="AC19" t="str">
        <f>IF(O19=0,"",O19*VLOOKUP(AC$2,[1]Needs!$A$4:$I$43,9,FALSE))</f>
        <v/>
      </c>
      <c r="AD19">
        <f>IF(P19=0,"",P19*VLOOKUP(AD$2,[1]Needs!$A$4:$I$43,9,FALSE))</f>
        <v>1440</v>
      </c>
      <c r="AE19" t="str">
        <f>IF(Q19=0,"",Q19*VLOOKUP(AE$2,[1]Needs!$A$4:$I$43,9,FALSE))</f>
        <v/>
      </c>
    </row>
    <row r="20" customHeight="1" spans="1:31">
      <c r="A20" s="50">
        <v>17</v>
      </c>
      <c r="B20" s="50">
        <v>9</v>
      </c>
      <c r="C20" s="50">
        <f t="shared" si="1"/>
        <v>20710</v>
      </c>
      <c r="D20" s="51"/>
      <c r="E20" s="51"/>
      <c r="F20" s="51">
        <v>182</v>
      </c>
      <c r="G20" s="51">
        <v>114</v>
      </c>
      <c r="H20" s="51">
        <v>107</v>
      </c>
      <c r="I20" s="51">
        <v>29</v>
      </c>
      <c r="J20" s="51">
        <v>67</v>
      </c>
      <c r="K20" s="51">
        <v>88</v>
      </c>
      <c r="L20" s="51">
        <v>40</v>
      </c>
      <c r="M20" s="51">
        <v>27</v>
      </c>
      <c r="N20" s="51"/>
      <c r="O20" s="51"/>
      <c r="P20" s="51">
        <v>40</v>
      </c>
      <c r="Q20" s="51"/>
      <c r="R20" t="str">
        <f>IF(D20=0,"",D20*VLOOKUP(R$2,[1]Needs!$A$4:$I$43,9,FALSE))</f>
        <v/>
      </c>
      <c r="S20" t="str">
        <f>IF(E20=0,"",E20*VLOOKUP(S$2,[1]Needs!$A$4:$I$43,9,FALSE))</f>
        <v/>
      </c>
      <c r="T20">
        <f>IF(F20=0,"",F20*VLOOKUP(T$2,[1]Needs!$A$4:$I$43,9,FALSE))</f>
        <v>3640</v>
      </c>
      <c r="U20">
        <f>IF(G20=0,"",G20*VLOOKUP(U$2,[1]Needs!$A$4:$I$43,9,FALSE))</f>
        <v>3420</v>
      </c>
      <c r="V20">
        <f>IF(H20=0,"",H20*VLOOKUP(V$2,[1]Needs!$A$4:$I$43,9,FALSE))</f>
        <v>3210</v>
      </c>
      <c r="W20">
        <f>IF(I20=0,"",I20*VLOOKUP(W$2,[1]Needs!$A$4:$I$43,9,FALSE))</f>
        <v>580</v>
      </c>
      <c r="X20">
        <f>IF(J20=0,"",J20*VLOOKUP(X$2,[1]Needs!$A$4:$I$43,9,FALSE))</f>
        <v>2010</v>
      </c>
      <c r="Y20">
        <f>IF(K20=0,"",K20*VLOOKUP(Y$2,[1]Needs!$A$4:$I$43,9,FALSE))</f>
        <v>2640</v>
      </c>
      <c r="Z20">
        <f>IF(L20=0,"",L20*VLOOKUP(Z$2,[1]Needs!$A$4:$I$43,9,FALSE))</f>
        <v>2000</v>
      </c>
      <c r="AA20">
        <f>IF(M20=0,"",M20*VLOOKUP(AA$2,[1]Needs!$A$4:$I$43,9,FALSE))</f>
        <v>810</v>
      </c>
      <c r="AB20" t="str">
        <f>IF(N20=0,"",N20*VLOOKUP(AB$2,[1]Needs!$A$4:$I$43,9,FALSE))</f>
        <v/>
      </c>
      <c r="AC20" t="str">
        <f>IF(O20=0,"",O20*VLOOKUP(AC$2,[1]Needs!$A$4:$I$43,9,FALSE))</f>
        <v/>
      </c>
      <c r="AD20">
        <f>IF(P20=0,"",P20*VLOOKUP(AD$2,[1]Needs!$A$4:$I$43,9,FALSE))</f>
        <v>2400</v>
      </c>
      <c r="AE20" t="str">
        <f>IF(Q20=0,"",Q20*VLOOKUP(AE$2,[1]Needs!$A$4:$I$43,9,FALSE))</f>
        <v/>
      </c>
    </row>
    <row r="21" customHeight="1" spans="1:31">
      <c r="A21" s="50">
        <v>18</v>
      </c>
      <c r="B21" s="50">
        <v>12</v>
      </c>
      <c r="C21" s="50">
        <f t="shared" si="1"/>
        <v>23760</v>
      </c>
      <c r="D21" s="51"/>
      <c r="E21" s="51"/>
      <c r="F21" s="51">
        <v>182</v>
      </c>
      <c r="G21" s="51">
        <v>117</v>
      </c>
      <c r="H21" s="51">
        <v>117</v>
      </c>
      <c r="I21" s="51">
        <v>29</v>
      </c>
      <c r="J21" s="51">
        <v>73</v>
      </c>
      <c r="K21" s="51">
        <v>99</v>
      </c>
      <c r="L21" s="51">
        <v>59</v>
      </c>
      <c r="M21" s="51">
        <v>29</v>
      </c>
      <c r="N21" s="51"/>
      <c r="O21" s="51"/>
      <c r="P21" s="51">
        <v>59</v>
      </c>
      <c r="Q21" s="51"/>
      <c r="R21" t="str">
        <f>IF(D21=0,"",D21*VLOOKUP(R$2,[1]Needs!$A$4:$I$43,9,FALSE))</f>
        <v/>
      </c>
      <c r="S21" t="str">
        <f>IF(E21=0,"",E21*VLOOKUP(S$2,[1]Needs!$A$4:$I$43,9,FALSE))</f>
        <v/>
      </c>
      <c r="T21">
        <f>IF(F21=0,"",F21*VLOOKUP(T$2,[1]Needs!$A$4:$I$43,9,FALSE))</f>
        <v>3640</v>
      </c>
      <c r="U21">
        <f>IF(G21=0,"",G21*VLOOKUP(U$2,[1]Needs!$A$4:$I$43,9,FALSE))</f>
        <v>3510</v>
      </c>
      <c r="V21">
        <f>IF(H21=0,"",H21*VLOOKUP(V$2,[1]Needs!$A$4:$I$43,9,FALSE))</f>
        <v>3510</v>
      </c>
      <c r="W21">
        <f>IF(I21=0,"",I21*VLOOKUP(W$2,[1]Needs!$A$4:$I$43,9,FALSE))</f>
        <v>580</v>
      </c>
      <c r="X21">
        <f>IF(J21=0,"",J21*VLOOKUP(X$2,[1]Needs!$A$4:$I$43,9,FALSE))</f>
        <v>2190</v>
      </c>
      <c r="Y21">
        <f>IF(K21=0,"",K21*VLOOKUP(Y$2,[1]Needs!$A$4:$I$43,9,FALSE))</f>
        <v>2970</v>
      </c>
      <c r="Z21">
        <f>IF(L21=0,"",L21*VLOOKUP(Z$2,[1]Needs!$A$4:$I$43,9,FALSE))</f>
        <v>2950</v>
      </c>
      <c r="AA21">
        <f>IF(M21=0,"",M21*VLOOKUP(AA$2,[1]Needs!$A$4:$I$43,9,FALSE))</f>
        <v>870</v>
      </c>
      <c r="AB21" t="str">
        <f>IF(N21=0,"",N21*VLOOKUP(AB$2,[1]Needs!$A$4:$I$43,9,FALSE))</f>
        <v/>
      </c>
      <c r="AC21" t="str">
        <f>IF(O21=0,"",O21*VLOOKUP(AC$2,[1]Needs!$A$4:$I$43,9,FALSE))</f>
        <v/>
      </c>
      <c r="AD21">
        <f>IF(P21=0,"",P21*VLOOKUP(AD$2,[1]Needs!$A$4:$I$43,9,FALSE))</f>
        <v>3540</v>
      </c>
      <c r="AE21" t="str">
        <f>IF(Q21=0,"",Q21*VLOOKUP(AE$2,[1]Needs!$A$4:$I$43,9,FALSE))</f>
        <v/>
      </c>
    </row>
    <row r="22" customHeight="1" spans="1:31">
      <c r="A22" s="50">
        <v>19</v>
      </c>
      <c r="B22" s="50">
        <v>15</v>
      </c>
      <c r="C22" s="50">
        <f t="shared" si="1"/>
        <v>27190</v>
      </c>
      <c r="D22" s="51"/>
      <c r="E22" s="51"/>
      <c r="F22" s="51">
        <v>182</v>
      </c>
      <c r="G22" s="51">
        <v>119</v>
      </c>
      <c r="H22" s="51">
        <v>127</v>
      </c>
      <c r="I22" s="51">
        <v>29</v>
      </c>
      <c r="J22" s="51">
        <v>79</v>
      </c>
      <c r="K22" s="51">
        <v>111</v>
      </c>
      <c r="L22" s="51">
        <v>79</v>
      </c>
      <c r="M22" s="51">
        <v>40</v>
      </c>
      <c r="N22" s="51"/>
      <c r="O22" s="51"/>
      <c r="P22" s="51">
        <v>79</v>
      </c>
      <c r="Q22" s="51"/>
      <c r="R22" t="str">
        <f>IF(D22=0,"",D22*VLOOKUP(R$2,[1]Needs!$A$4:$I$43,9,FALSE))</f>
        <v/>
      </c>
      <c r="S22" t="str">
        <f>IF(E22=0,"",E22*VLOOKUP(S$2,[1]Needs!$A$4:$I$43,9,FALSE))</f>
        <v/>
      </c>
      <c r="T22">
        <f>IF(F22=0,"",F22*VLOOKUP(T$2,[1]Needs!$A$4:$I$43,9,FALSE))</f>
        <v>3640</v>
      </c>
      <c r="U22">
        <f>IF(G22=0,"",G22*VLOOKUP(U$2,[1]Needs!$A$4:$I$43,9,FALSE))</f>
        <v>3570</v>
      </c>
      <c r="V22">
        <f>IF(H22=0,"",H22*VLOOKUP(V$2,[1]Needs!$A$4:$I$43,9,FALSE))</f>
        <v>3810</v>
      </c>
      <c r="W22">
        <f>IF(I22=0,"",I22*VLOOKUP(W$2,[1]Needs!$A$4:$I$43,9,FALSE))</f>
        <v>580</v>
      </c>
      <c r="X22">
        <f>IF(J22=0,"",J22*VLOOKUP(X$2,[1]Needs!$A$4:$I$43,9,FALSE))</f>
        <v>2370</v>
      </c>
      <c r="Y22">
        <f>IF(K22=0,"",K22*VLOOKUP(Y$2,[1]Needs!$A$4:$I$43,9,FALSE))</f>
        <v>3330</v>
      </c>
      <c r="Z22">
        <f>IF(L22=0,"",L22*VLOOKUP(Z$2,[1]Needs!$A$4:$I$43,9,FALSE))</f>
        <v>3950</v>
      </c>
      <c r="AA22">
        <f>IF(M22=0,"",M22*VLOOKUP(AA$2,[1]Needs!$A$4:$I$43,9,FALSE))</f>
        <v>1200</v>
      </c>
      <c r="AB22" t="str">
        <f>IF(N22=0,"",N22*VLOOKUP(AB$2,[1]Needs!$A$4:$I$43,9,FALSE))</f>
        <v/>
      </c>
      <c r="AC22" t="str">
        <f>IF(O22=0,"",O22*VLOOKUP(AC$2,[1]Needs!$A$4:$I$43,9,FALSE))</f>
        <v/>
      </c>
      <c r="AD22">
        <f>IF(P22=0,"",P22*VLOOKUP(AD$2,[1]Needs!$A$4:$I$43,9,FALSE))</f>
        <v>4740</v>
      </c>
      <c r="AE22" t="str">
        <f>IF(Q22=0,"",Q22*VLOOKUP(AE$2,[1]Needs!$A$4:$I$43,9,FALSE))</f>
        <v/>
      </c>
    </row>
    <row r="23" customHeight="1" spans="1:31">
      <c r="A23" s="52">
        <v>20</v>
      </c>
      <c r="B23" s="52">
        <v>18</v>
      </c>
      <c r="C23" s="52">
        <f t="shared" si="1"/>
        <v>30670</v>
      </c>
      <c r="D23" s="53"/>
      <c r="E23" s="53"/>
      <c r="F23" s="53">
        <v>182</v>
      </c>
      <c r="G23" s="53">
        <v>127</v>
      </c>
      <c r="H23" s="53">
        <v>135</v>
      </c>
      <c r="I23" s="53">
        <v>29</v>
      </c>
      <c r="J23" s="53">
        <v>85</v>
      </c>
      <c r="K23" s="53">
        <v>122</v>
      </c>
      <c r="L23" s="53">
        <v>85</v>
      </c>
      <c r="M23" s="53">
        <v>42</v>
      </c>
      <c r="N23" s="53">
        <v>17</v>
      </c>
      <c r="O23" s="53">
        <v>8</v>
      </c>
      <c r="P23" s="53">
        <v>102</v>
      </c>
      <c r="Q23" s="53"/>
      <c r="R23" t="str">
        <f>IF(D23=0,"",D23*VLOOKUP(R$2,[1]Needs!$A$4:$I$43,9,FALSE))</f>
        <v/>
      </c>
      <c r="S23" t="str">
        <f>IF(E23=0,"",E23*VLOOKUP(S$2,[1]Needs!$A$4:$I$43,9,FALSE))</f>
        <v/>
      </c>
      <c r="T23">
        <f>IF(F23=0,"",F23*VLOOKUP(T$2,[1]Needs!$A$4:$I$43,9,FALSE))</f>
        <v>3640</v>
      </c>
      <c r="U23">
        <f>IF(G23=0,"",G23*VLOOKUP(U$2,[1]Needs!$A$4:$I$43,9,FALSE))</f>
        <v>3810</v>
      </c>
      <c r="V23">
        <f>IF(H23=0,"",H23*VLOOKUP(V$2,[1]Needs!$A$4:$I$43,9,FALSE))</f>
        <v>4050</v>
      </c>
      <c r="W23">
        <f>IF(I23=0,"",I23*VLOOKUP(W$2,[1]Needs!$A$4:$I$43,9,FALSE))</f>
        <v>580</v>
      </c>
      <c r="X23">
        <f>IF(J23=0,"",J23*VLOOKUP(X$2,[1]Needs!$A$4:$I$43,9,FALSE))</f>
        <v>2550</v>
      </c>
      <c r="Y23">
        <f>IF(K23=0,"",K23*VLOOKUP(Y$2,[1]Needs!$A$4:$I$43,9,FALSE))</f>
        <v>3660</v>
      </c>
      <c r="Z23">
        <f>IF(L23=0,"",L23*VLOOKUP(Z$2,[1]Needs!$A$4:$I$43,9,FALSE))</f>
        <v>4250</v>
      </c>
      <c r="AA23">
        <f>IF(M23=0,"",M23*VLOOKUP(AA$2,[1]Needs!$A$4:$I$43,9,FALSE))</f>
        <v>1260</v>
      </c>
      <c r="AB23">
        <f>IF(N23=0,"",N23*VLOOKUP(AB$2,[1]Needs!$A$4:$I$43,9,FALSE))</f>
        <v>510</v>
      </c>
      <c r="AC23">
        <f>IF(O23=0,"",O23*VLOOKUP(AC$2,[1]Needs!$A$4:$I$43,9,FALSE))</f>
        <v>240</v>
      </c>
      <c r="AD23">
        <f>IF(P23=0,"",P23*VLOOKUP(AD$2,[1]Needs!$A$4:$I$43,9,FALSE))</f>
        <v>6120</v>
      </c>
      <c r="AE23" t="str">
        <f>IF(Q23=0,"",Q23*VLOOKUP(AE$2,[1]Needs!$A$4:$I$43,9,FALSE))</f>
        <v/>
      </c>
    </row>
    <row r="24" customHeight="1" spans="1:31">
      <c r="A24" s="52">
        <v>21</v>
      </c>
      <c r="B24" s="52">
        <v>23</v>
      </c>
      <c r="C24" s="52">
        <f t="shared" si="1"/>
        <v>34450</v>
      </c>
      <c r="D24" s="53"/>
      <c r="E24" s="53"/>
      <c r="F24" s="53">
        <v>182</v>
      </c>
      <c r="G24" s="53">
        <v>140</v>
      </c>
      <c r="H24" s="53">
        <v>131</v>
      </c>
      <c r="I24" s="53">
        <v>29</v>
      </c>
      <c r="J24" s="53">
        <v>94</v>
      </c>
      <c r="K24" s="53">
        <v>139</v>
      </c>
      <c r="L24" s="53">
        <v>94</v>
      </c>
      <c r="M24" s="53">
        <v>47</v>
      </c>
      <c r="N24" s="53">
        <v>19</v>
      </c>
      <c r="O24" s="53">
        <v>19</v>
      </c>
      <c r="P24" s="53">
        <v>131</v>
      </c>
      <c r="Q24" s="53"/>
      <c r="R24" t="str">
        <f>IF(D24=0,"",D24*VLOOKUP(R$2,[1]Needs!$A$4:$I$43,9,FALSE))</f>
        <v/>
      </c>
      <c r="S24" t="str">
        <f>IF(E24=0,"",E24*VLOOKUP(S$2,[1]Needs!$A$4:$I$43,9,FALSE))</f>
        <v/>
      </c>
      <c r="T24">
        <f>IF(F24=0,"",F24*VLOOKUP(T$2,[1]Needs!$A$4:$I$43,9,FALSE))</f>
        <v>3640</v>
      </c>
      <c r="U24">
        <f>IF(G24=0,"",G24*VLOOKUP(U$2,[1]Needs!$A$4:$I$43,9,FALSE))</f>
        <v>4200</v>
      </c>
      <c r="V24">
        <f>IF(H24=0,"",H24*VLOOKUP(V$2,[1]Needs!$A$4:$I$43,9,FALSE))</f>
        <v>3930</v>
      </c>
      <c r="W24">
        <f>IF(I24=0,"",I24*VLOOKUP(W$2,[1]Needs!$A$4:$I$43,9,FALSE))</f>
        <v>580</v>
      </c>
      <c r="X24">
        <f>IF(J24=0,"",J24*VLOOKUP(X$2,[1]Needs!$A$4:$I$43,9,FALSE))</f>
        <v>2820</v>
      </c>
      <c r="Y24">
        <f>IF(K24=0,"",K24*VLOOKUP(Y$2,[1]Needs!$A$4:$I$43,9,FALSE))</f>
        <v>4170</v>
      </c>
      <c r="Z24">
        <f>IF(L24=0,"",L24*VLOOKUP(Z$2,[1]Needs!$A$4:$I$43,9,FALSE))</f>
        <v>4700</v>
      </c>
      <c r="AA24">
        <f>IF(M24=0,"",M24*VLOOKUP(AA$2,[1]Needs!$A$4:$I$43,9,FALSE))</f>
        <v>1410</v>
      </c>
      <c r="AB24">
        <f>IF(N24=0,"",N24*VLOOKUP(AB$2,[1]Needs!$A$4:$I$43,9,FALSE))</f>
        <v>570</v>
      </c>
      <c r="AC24">
        <f>IF(O24=0,"",O24*VLOOKUP(AC$2,[1]Needs!$A$4:$I$43,9,FALSE))</f>
        <v>570</v>
      </c>
      <c r="AD24">
        <f>IF(P24=0,"",P24*VLOOKUP(AD$2,[1]Needs!$A$4:$I$43,9,FALSE))</f>
        <v>7860</v>
      </c>
      <c r="AE24" t="str">
        <f>IF(Q24=0,"",Q24*VLOOKUP(AE$2,[1]Needs!$A$4:$I$43,9,FALSE))</f>
        <v/>
      </c>
    </row>
    <row r="25" customHeight="1" spans="1:31">
      <c r="A25" s="52">
        <v>22</v>
      </c>
      <c r="B25" s="52">
        <v>28</v>
      </c>
      <c r="C25" s="52">
        <f t="shared" si="1"/>
        <v>38590</v>
      </c>
      <c r="D25" s="53"/>
      <c r="E25" s="53"/>
      <c r="F25" s="53">
        <v>182</v>
      </c>
      <c r="G25" s="53">
        <v>145</v>
      </c>
      <c r="H25" s="53">
        <v>134</v>
      </c>
      <c r="I25" s="53">
        <v>29</v>
      </c>
      <c r="J25" s="53">
        <v>103</v>
      </c>
      <c r="K25" s="53">
        <v>158</v>
      </c>
      <c r="L25" s="53">
        <v>103</v>
      </c>
      <c r="M25" s="53">
        <v>52</v>
      </c>
      <c r="N25" s="53">
        <v>21</v>
      </c>
      <c r="O25" s="53">
        <v>31</v>
      </c>
      <c r="P25" s="53">
        <v>165</v>
      </c>
      <c r="Q25" s="53"/>
      <c r="R25" t="str">
        <f>IF(D25=0,"",D25*VLOOKUP(R$2,[1]Needs!$A$4:$I$43,9,FALSE))</f>
        <v/>
      </c>
      <c r="S25" t="str">
        <f>IF(E25=0,"",E25*VLOOKUP(S$2,[1]Needs!$A$4:$I$43,9,FALSE))</f>
        <v/>
      </c>
      <c r="T25">
        <f>IF(F25=0,"",F25*VLOOKUP(T$2,[1]Needs!$A$4:$I$43,9,FALSE))</f>
        <v>3640</v>
      </c>
      <c r="U25">
        <f>IF(G25=0,"",G25*VLOOKUP(U$2,[1]Needs!$A$4:$I$43,9,FALSE))</f>
        <v>4350</v>
      </c>
      <c r="V25">
        <f>IF(H25=0,"",H25*VLOOKUP(V$2,[1]Needs!$A$4:$I$43,9,FALSE))</f>
        <v>4020</v>
      </c>
      <c r="W25">
        <f>IF(I25=0,"",I25*VLOOKUP(W$2,[1]Needs!$A$4:$I$43,9,FALSE))</f>
        <v>580</v>
      </c>
      <c r="X25">
        <f>IF(J25=0,"",J25*VLOOKUP(X$2,[1]Needs!$A$4:$I$43,9,FALSE))</f>
        <v>3090</v>
      </c>
      <c r="Y25">
        <f>IF(K25=0,"",K25*VLOOKUP(Y$2,[1]Needs!$A$4:$I$43,9,FALSE))</f>
        <v>4740</v>
      </c>
      <c r="Z25">
        <f>IF(L25=0,"",L25*VLOOKUP(Z$2,[1]Needs!$A$4:$I$43,9,FALSE))</f>
        <v>5150</v>
      </c>
      <c r="AA25">
        <f>IF(M25=0,"",M25*VLOOKUP(AA$2,[1]Needs!$A$4:$I$43,9,FALSE))</f>
        <v>1560</v>
      </c>
      <c r="AB25">
        <f>IF(N25=0,"",N25*VLOOKUP(AB$2,[1]Needs!$A$4:$I$43,9,FALSE))</f>
        <v>630</v>
      </c>
      <c r="AC25">
        <f>IF(O25=0,"",O25*VLOOKUP(AC$2,[1]Needs!$A$4:$I$43,9,FALSE))</f>
        <v>930</v>
      </c>
      <c r="AD25">
        <f>IF(P25=0,"",P25*VLOOKUP(AD$2,[1]Needs!$A$4:$I$43,9,FALSE))</f>
        <v>9900</v>
      </c>
      <c r="AE25" t="str">
        <f>IF(Q25=0,"",Q25*VLOOKUP(AE$2,[1]Needs!$A$4:$I$43,9,FALSE))</f>
        <v/>
      </c>
    </row>
    <row r="26" customHeight="1" spans="1:31">
      <c r="A26" s="52">
        <v>23</v>
      </c>
      <c r="B26" s="52">
        <v>33</v>
      </c>
      <c r="C26" s="52">
        <f t="shared" si="1"/>
        <v>43540</v>
      </c>
      <c r="D26" s="53"/>
      <c r="E26" s="53"/>
      <c r="F26" s="53">
        <v>182</v>
      </c>
      <c r="G26" s="53">
        <v>147</v>
      </c>
      <c r="H26" s="53">
        <v>136</v>
      </c>
      <c r="I26" s="53">
        <v>29</v>
      </c>
      <c r="J26" s="53">
        <v>113</v>
      </c>
      <c r="K26" s="53">
        <v>178</v>
      </c>
      <c r="L26" s="53">
        <v>124</v>
      </c>
      <c r="M26" s="53">
        <v>56</v>
      </c>
      <c r="N26" s="53">
        <v>23</v>
      </c>
      <c r="O26" s="53">
        <v>45</v>
      </c>
      <c r="P26" s="53">
        <v>203</v>
      </c>
      <c r="Q26" s="53"/>
      <c r="R26" t="str">
        <f>IF(D26=0,"",D26*VLOOKUP(R$2,[1]Needs!$A$4:$I$43,9,FALSE))</f>
        <v/>
      </c>
      <c r="S26" t="str">
        <f>IF(E26=0,"",E26*VLOOKUP(S$2,[1]Needs!$A$4:$I$43,9,FALSE))</f>
        <v/>
      </c>
      <c r="T26">
        <f>IF(F26=0,"",F26*VLOOKUP(T$2,[1]Needs!$A$4:$I$43,9,FALSE))</f>
        <v>3640</v>
      </c>
      <c r="U26">
        <f>IF(G26=0,"",G26*VLOOKUP(U$2,[1]Needs!$A$4:$I$43,9,FALSE))</f>
        <v>4410</v>
      </c>
      <c r="V26">
        <f>IF(H26=0,"",H26*VLOOKUP(V$2,[1]Needs!$A$4:$I$43,9,FALSE))</f>
        <v>4080</v>
      </c>
      <c r="W26">
        <f>IF(I26=0,"",I26*VLOOKUP(W$2,[1]Needs!$A$4:$I$43,9,FALSE))</f>
        <v>580</v>
      </c>
      <c r="X26">
        <f>IF(J26=0,"",J26*VLOOKUP(X$2,[1]Needs!$A$4:$I$43,9,FALSE))</f>
        <v>3390</v>
      </c>
      <c r="Y26">
        <f>IF(K26=0,"",K26*VLOOKUP(Y$2,[1]Needs!$A$4:$I$43,9,FALSE))</f>
        <v>5340</v>
      </c>
      <c r="Z26">
        <f>IF(L26=0,"",L26*VLOOKUP(Z$2,[1]Needs!$A$4:$I$43,9,FALSE))</f>
        <v>6200</v>
      </c>
      <c r="AA26">
        <f>IF(M26=0,"",M26*VLOOKUP(AA$2,[1]Needs!$A$4:$I$43,9,FALSE))</f>
        <v>1680</v>
      </c>
      <c r="AB26">
        <f>IF(N26=0,"",N26*VLOOKUP(AB$2,[1]Needs!$A$4:$I$43,9,FALSE))</f>
        <v>690</v>
      </c>
      <c r="AC26">
        <f>IF(O26=0,"",O26*VLOOKUP(AC$2,[1]Needs!$A$4:$I$43,9,FALSE))</f>
        <v>1350</v>
      </c>
      <c r="AD26">
        <f>IF(P26=0,"",P26*VLOOKUP(AD$2,[1]Needs!$A$4:$I$43,9,FALSE))</f>
        <v>12180</v>
      </c>
      <c r="AE26" t="str">
        <f>IF(Q26=0,"",Q26*VLOOKUP(AE$2,[1]Needs!$A$4:$I$43,9,FALSE))</f>
        <v/>
      </c>
    </row>
    <row r="27" customHeight="1" spans="1:31">
      <c r="A27" s="52">
        <v>24</v>
      </c>
      <c r="B27" s="52">
        <v>40</v>
      </c>
      <c r="C27" s="52">
        <f t="shared" si="1"/>
        <v>48690</v>
      </c>
      <c r="D27" s="53"/>
      <c r="E27" s="53"/>
      <c r="F27" s="53">
        <v>182</v>
      </c>
      <c r="G27" s="53">
        <v>146</v>
      </c>
      <c r="H27" s="53">
        <v>146</v>
      </c>
      <c r="I27" s="53">
        <v>29</v>
      </c>
      <c r="J27" s="53">
        <v>122</v>
      </c>
      <c r="K27" s="53">
        <v>199</v>
      </c>
      <c r="L27" s="53">
        <v>134</v>
      </c>
      <c r="M27" s="53">
        <v>73</v>
      </c>
      <c r="N27" s="53">
        <v>24</v>
      </c>
      <c r="O27" s="53">
        <v>61</v>
      </c>
      <c r="P27" s="53">
        <v>244</v>
      </c>
      <c r="Q27" s="53"/>
      <c r="R27" t="str">
        <f>IF(D27=0,"",D27*VLOOKUP(R$2,[1]Needs!$A$4:$I$43,9,FALSE))</f>
        <v/>
      </c>
      <c r="S27" t="str">
        <f>IF(E27=0,"",E27*VLOOKUP(S$2,[1]Needs!$A$4:$I$43,9,FALSE))</f>
        <v/>
      </c>
      <c r="T27">
        <f>IF(F27=0,"",F27*VLOOKUP(T$2,[1]Needs!$A$4:$I$43,9,FALSE))</f>
        <v>3640</v>
      </c>
      <c r="U27">
        <f>IF(G27=0,"",G27*VLOOKUP(U$2,[1]Needs!$A$4:$I$43,9,FALSE))</f>
        <v>4380</v>
      </c>
      <c r="V27">
        <f>IF(H27=0,"",H27*VLOOKUP(V$2,[1]Needs!$A$4:$I$43,9,FALSE))</f>
        <v>4380</v>
      </c>
      <c r="W27">
        <f>IF(I27=0,"",I27*VLOOKUP(W$2,[1]Needs!$A$4:$I$43,9,FALSE))</f>
        <v>580</v>
      </c>
      <c r="X27">
        <f>IF(J27=0,"",J27*VLOOKUP(X$2,[1]Needs!$A$4:$I$43,9,FALSE))</f>
        <v>3660</v>
      </c>
      <c r="Y27">
        <f>IF(K27=0,"",K27*VLOOKUP(Y$2,[1]Needs!$A$4:$I$43,9,FALSE))</f>
        <v>5970</v>
      </c>
      <c r="Z27">
        <f>IF(L27=0,"",L27*VLOOKUP(Z$2,[1]Needs!$A$4:$I$43,9,FALSE))</f>
        <v>6700</v>
      </c>
      <c r="AA27">
        <f>IF(M27=0,"",M27*VLOOKUP(AA$2,[1]Needs!$A$4:$I$43,9,FALSE))</f>
        <v>2190</v>
      </c>
      <c r="AB27">
        <f>IF(N27=0,"",N27*VLOOKUP(AB$2,[1]Needs!$A$4:$I$43,9,FALSE))</f>
        <v>720</v>
      </c>
      <c r="AC27">
        <f>IF(O27=0,"",O27*VLOOKUP(AC$2,[1]Needs!$A$4:$I$43,9,FALSE))</f>
        <v>1830</v>
      </c>
      <c r="AD27">
        <f>IF(P27=0,"",P27*VLOOKUP(AD$2,[1]Needs!$A$4:$I$43,9,FALSE))</f>
        <v>14640</v>
      </c>
      <c r="AE27" t="str">
        <f>IF(Q27=0,"",Q27*VLOOKUP(AE$2,[1]Needs!$A$4:$I$43,9,FALSE))</f>
        <v/>
      </c>
    </row>
    <row r="28" customHeight="1" spans="1:31">
      <c r="A28" s="52">
        <v>25</v>
      </c>
      <c r="B28" s="52">
        <v>47</v>
      </c>
      <c r="C28" s="52">
        <f t="shared" si="1"/>
        <v>54580</v>
      </c>
      <c r="D28" s="53"/>
      <c r="E28" s="53"/>
      <c r="F28" s="53">
        <v>181</v>
      </c>
      <c r="G28" s="53">
        <v>161</v>
      </c>
      <c r="H28" s="53">
        <v>155</v>
      </c>
      <c r="I28" s="53">
        <v>29</v>
      </c>
      <c r="J28" s="53">
        <v>129</v>
      </c>
      <c r="K28" s="53">
        <v>215</v>
      </c>
      <c r="L28" s="53">
        <v>155</v>
      </c>
      <c r="M28" s="53">
        <v>90</v>
      </c>
      <c r="N28" s="53">
        <v>26</v>
      </c>
      <c r="O28" s="53">
        <v>77</v>
      </c>
      <c r="P28" s="53">
        <v>284</v>
      </c>
      <c r="Q28" s="53"/>
      <c r="R28" t="str">
        <f>IF(D28=0,"",D28*VLOOKUP(R$2,[1]Needs!$A$4:$I$43,9,FALSE))</f>
        <v/>
      </c>
      <c r="S28" t="str">
        <f>IF(E28=0,"",E28*VLOOKUP(S$2,[1]Needs!$A$4:$I$43,9,FALSE))</f>
        <v/>
      </c>
      <c r="T28">
        <f>IF(F28=0,"",F28*VLOOKUP(T$2,[1]Needs!$A$4:$I$43,9,FALSE))</f>
        <v>3620</v>
      </c>
      <c r="U28">
        <f>IF(G28=0,"",G28*VLOOKUP(U$2,[1]Needs!$A$4:$I$43,9,FALSE))</f>
        <v>4830</v>
      </c>
      <c r="V28">
        <f>IF(H28=0,"",H28*VLOOKUP(V$2,[1]Needs!$A$4:$I$43,9,FALSE))</f>
        <v>4650</v>
      </c>
      <c r="W28">
        <f>IF(I28=0,"",I28*VLOOKUP(W$2,[1]Needs!$A$4:$I$43,9,FALSE))</f>
        <v>580</v>
      </c>
      <c r="X28">
        <f>IF(J28=0,"",J28*VLOOKUP(X$2,[1]Needs!$A$4:$I$43,9,FALSE))</f>
        <v>3870</v>
      </c>
      <c r="Y28">
        <f>IF(K28=0,"",K28*VLOOKUP(Y$2,[1]Needs!$A$4:$I$43,9,FALSE))</f>
        <v>6450</v>
      </c>
      <c r="Z28">
        <f>IF(L28=0,"",L28*VLOOKUP(Z$2,[1]Needs!$A$4:$I$43,9,FALSE))</f>
        <v>7750</v>
      </c>
      <c r="AA28">
        <f>IF(M28=0,"",M28*VLOOKUP(AA$2,[1]Needs!$A$4:$I$43,9,FALSE))</f>
        <v>2700</v>
      </c>
      <c r="AB28">
        <f>IF(N28=0,"",N28*VLOOKUP(AB$2,[1]Needs!$A$4:$I$43,9,FALSE))</f>
        <v>780</v>
      </c>
      <c r="AC28">
        <f>IF(O28=0,"",O28*VLOOKUP(AC$2,[1]Needs!$A$4:$I$43,9,FALSE))</f>
        <v>2310</v>
      </c>
      <c r="AD28">
        <f>IF(P28=0,"",P28*VLOOKUP(AD$2,[1]Needs!$A$4:$I$43,9,FALSE))</f>
        <v>17040</v>
      </c>
      <c r="AE28" t="str">
        <f>IF(Q28=0,"",Q28*VLOOKUP(AE$2,[1]Needs!$A$4:$I$43,9,FALSE))</f>
        <v/>
      </c>
    </row>
    <row r="29" customHeight="1" spans="1:31">
      <c r="A29" s="52">
        <v>26</v>
      </c>
      <c r="B29" s="52">
        <v>52</v>
      </c>
      <c r="C29" s="52">
        <f t="shared" si="1"/>
        <v>61050</v>
      </c>
      <c r="D29" s="53"/>
      <c r="E29" s="53"/>
      <c r="F29" s="53">
        <v>170</v>
      </c>
      <c r="G29" s="53">
        <v>161</v>
      </c>
      <c r="H29" s="53">
        <v>170</v>
      </c>
      <c r="I29" s="53">
        <v>29</v>
      </c>
      <c r="J29" s="53">
        <v>141</v>
      </c>
      <c r="K29" s="53">
        <v>243</v>
      </c>
      <c r="L29" s="53">
        <v>170</v>
      </c>
      <c r="M29" s="53">
        <v>113</v>
      </c>
      <c r="N29" s="53">
        <v>28</v>
      </c>
      <c r="O29" s="53">
        <v>85</v>
      </c>
      <c r="P29" s="53">
        <v>339</v>
      </c>
      <c r="Q29" s="53"/>
      <c r="R29" t="str">
        <f>IF(D29=0,"",D29*VLOOKUP(R$2,[1]Needs!$A$4:$I$43,9,FALSE))</f>
        <v/>
      </c>
      <c r="S29" t="str">
        <f>IF(E29=0,"",E29*VLOOKUP(S$2,[1]Needs!$A$4:$I$43,9,FALSE))</f>
        <v/>
      </c>
      <c r="T29">
        <f>IF(F29=0,"",F29*VLOOKUP(T$2,[1]Needs!$A$4:$I$43,9,FALSE))</f>
        <v>3400</v>
      </c>
      <c r="U29">
        <f>IF(G29=0,"",G29*VLOOKUP(U$2,[1]Needs!$A$4:$I$43,9,FALSE))</f>
        <v>4830</v>
      </c>
      <c r="V29">
        <f>IF(H29=0,"",H29*VLOOKUP(V$2,[1]Needs!$A$4:$I$43,9,FALSE))</f>
        <v>5100</v>
      </c>
      <c r="W29">
        <f>IF(I29=0,"",I29*VLOOKUP(W$2,[1]Needs!$A$4:$I$43,9,FALSE))</f>
        <v>580</v>
      </c>
      <c r="X29">
        <f>IF(J29=0,"",J29*VLOOKUP(X$2,[1]Needs!$A$4:$I$43,9,FALSE))</f>
        <v>4230</v>
      </c>
      <c r="Y29">
        <f>IF(K29=0,"",K29*VLOOKUP(Y$2,[1]Needs!$A$4:$I$43,9,FALSE))</f>
        <v>7290</v>
      </c>
      <c r="Z29">
        <f>IF(L29=0,"",L29*VLOOKUP(Z$2,[1]Needs!$A$4:$I$43,9,FALSE))</f>
        <v>8500</v>
      </c>
      <c r="AA29">
        <f>IF(M29=0,"",M29*VLOOKUP(AA$2,[1]Needs!$A$4:$I$43,9,FALSE))</f>
        <v>3390</v>
      </c>
      <c r="AB29">
        <f>IF(N29=0,"",N29*VLOOKUP(AB$2,[1]Needs!$A$4:$I$43,9,FALSE))</f>
        <v>840</v>
      </c>
      <c r="AC29">
        <f>IF(O29=0,"",O29*VLOOKUP(AC$2,[1]Needs!$A$4:$I$43,9,FALSE))</f>
        <v>2550</v>
      </c>
      <c r="AD29">
        <f>IF(P29=0,"",P29*VLOOKUP(AD$2,[1]Needs!$A$4:$I$43,9,FALSE))</f>
        <v>20340</v>
      </c>
      <c r="AE29" t="str">
        <f>IF(Q29=0,"",Q29*VLOOKUP(AE$2,[1]Needs!$A$4:$I$43,9,FALSE))</f>
        <v/>
      </c>
    </row>
    <row r="30" customHeight="1" spans="1:31">
      <c r="A30" s="52">
        <v>27</v>
      </c>
      <c r="B30" s="52">
        <v>60</v>
      </c>
      <c r="C30" s="52">
        <f t="shared" si="1"/>
        <v>68350</v>
      </c>
      <c r="D30" s="53"/>
      <c r="E30" s="53"/>
      <c r="F30" s="53">
        <v>154</v>
      </c>
      <c r="G30" s="53">
        <v>161</v>
      </c>
      <c r="H30" s="53">
        <v>185</v>
      </c>
      <c r="I30" s="53">
        <v>29</v>
      </c>
      <c r="J30" s="53">
        <v>154</v>
      </c>
      <c r="K30" s="53">
        <v>271</v>
      </c>
      <c r="L30" s="53">
        <v>185</v>
      </c>
      <c r="M30" s="53">
        <v>138</v>
      </c>
      <c r="N30" s="53">
        <v>31</v>
      </c>
      <c r="O30" s="53">
        <v>108</v>
      </c>
      <c r="P30" s="53">
        <v>400</v>
      </c>
      <c r="Q30" s="53"/>
      <c r="R30" t="str">
        <f>IF(D30=0,"",D30*VLOOKUP(R$2,[1]Needs!$A$4:$I$43,9,FALSE))</f>
        <v/>
      </c>
      <c r="S30" t="str">
        <f>IF(E30=0,"",E30*VLOOKUP(S$2,[1]Needs!$A$4:$I$43,9,FALSE))</f>
        <v/>
      </c>
      <c r="T30">
        <f>IF(F30=0,"",F30*VLOOKUP(T$2,[1]Needs!$A$4:$I$43,9,FALSE))</f>
        <v>3080</v>
      </c>
      <c r="U30">
        <f>IF(G30=0,"",G30*VLOOKUP(U$2,[1]Needs!$A$4:$I$43,9,FALSE))</f>
        <v>4830</v>
      </c>
      <c r="V30">
        <f>IF(H30=0,"",H30*VLOOKUP(V$2,[1]Needs!$A$4:$I$43,9,FALSE))</f>
        <v>5550</v>
      </c>
      <c r="W30">
        <f>IF(I30=0,"",I30*VLOOKUP(W$2,[1]Needs!$A$4:$I$43,9,FALSE))</f>
        <v>580</v>
      </c>
      <c r="X30">
        <f>IF(J30=0,"",J30*VLOOKUP(X$2,[1]Needs!$A$4:$I$43,9,FALSE))</f>
        <v>4620</v>
      </c>
      <c r="Y30">
        <f>IF(K30=0,"",K30*VLOOKUP(Y$2,[1]Needs!$A$4:$I$43,9,FALSE))</f>
        <v>8130</v>
      </c>
      <c r="Z30">
        <f>IF(L30=0,"",L30*VLOOKUP(Z$2,[1]Needs!$A$4:$I$43,9,FALSE))</f>
        <v>9250</v>
      </c>
      <c r="AA30">
        <f>IF(M30=0,"",M30*VLOOKUP(AA$2,[1]Needs!$A$4:$I$43,9,FALSE))</f>
        <v>4140</v>
      </c>
      <c r="AB30">
        <f>IF(N30=0,"",N30*VLOOKUP(AB$2,[1]Needs!$A$4:$I$43,9,FALSE))</f>
        <v>930</v>
      </c>
      <c r="AC30">
        <f>IF(O30=0,"",O30*VLOOKUP(AC$2,[1]Needs!$A$4:$I$43,9,FALSE))</f>
        <v>3240</v>
      </c>
      <c r="AD30">
        <f>IF(P30=0,"",P30*VLOOKUP(AD$2,[1]Needs!$A$4:$I$43,9,FALSE))</f>
        <v>24000</v>
      </c>
      <c r="AE30" t="str">
        <f>IF(Q30=0,"",Q30*VLOOKUP(AE$2,[1]Needs!$A$4:$I$43,9,FALSE))</f>
        <v/>
      </c>
    </row>
    <row r="31" customHeight="1" spans="1:31">
      <c r="A31" s="52">
        <v>28</v>
      </c>
      <c r="B31" s="52">
        <v>68</v>
      </c>
      <c r="C31" s="52">
        <f t="shared" si="1"/>
        <v>76230</v>
      </c>
      <c r="D31" s="53"/>
      <c r="E31" s="53"/>
      <c r="F31" s="53">
        <v>132</v>
      </c>
      <c r="G31" s="53">
        <v>161</v>
      </c>
      <c r="H31" s="53">
        <v>199</v>
      </c>
      <c r="I31" s="53">
        <v>29</v>
      </c>
      <c r="J31" s="53">
        <v>166</v>
      </c>
      <c r="K31" s="53">
        <v>300</v>
      </c>
      <c r="L31" s="53">
        <v>199</v>
      </c>
      <c r="M31" s="53">
        <v>166</v>
      </c>
      <c r="N31" s="53">
        <v>33</v>
      </c>
      <c r="O31" s="53">
        <v>149</v>
      </c>
      <c r="P31" s="53">
        <v>464</v>
      </c>
      <c r="Q31" s="53"/>
      <c r="R31" t="str">
        <f>IF(D31=0,"",D31*VLOOKUP(R$2,[1]Needs!$A$4:$I$43,9,FALSE))</f>
        <v/>
      </c>
      <c r="S31" t="str">
        <f>IF(E31=0,"",E31*VLOOKUP(S$2,[1]Needs!$A$4:$I$43,9,FALSE))</f>
        <v/>
      </c>
      <c r="T31">
        <f>IF(F31=0,"",F31*VLOOKUP(T$2,[1]Needs!$A$4:$I$43,9,FALSE))</f>
        <v>2640</v>
      </c>
      <c r="U31">
        <f>IF(G31=0,"",G31*VLOOKUP(U$2,[1]Needs!$A$4:$I$43,9,FALSE))</f>
        <v>4830</v>
      </c>
      <c r="V31">
        <f>IF(H31=0,"",H31*VLOOKUP(V$2,[1]Needs!$A$4:$I$43,9,FALSE))</f>
        <v>5970</v>
      </c>
      <c r="W31">
        <f>IF(I31=0,"",I31*VLOOKUP(W$2,[1]Needs!$A$4:$I$43,9,FALSE))</f>
        <v>580</v>
      </c>
      <c r="X31">
        <f>IF(J31=0,"",J31*VLOOKUP(X$2,[1]Needs!$A$4:$I$43,9,FALSE))</f>
        <v>4980</v>
      </c>
      <c r="Y31">
        <f>IF(K31=0,"",K31*VLOOKUP(Y$2,[1]Needs!$A$4:$I$43,9,FALSE))</f>
        <v>9000</v>
      </c>
      <c r="Z31">
        <f>IF(L31=0,"",L31*VLOOKUP(Z$2,[1]Needs!$A$4:$I$43,9,FALSE))</f>
        <v>9950</v>
      </c>
      <c r="AA31">
        <f>IF(M31=0,"",M31*VLOOKUP(AA$2,[1]Needs!$A$4:$I$43,9,FALSE))</f>
        <v>4980</v>
      </c>
      <c r="AB31">
        <f>IF(N31=0,"",N31*VLOOKUP(AB$2,[1]Needs!$A$4:$I$43,9,FALSE))</f>
        <v>990</v>
      </c>
      <c r="AC31">
        <f>IF(O31=0,"",O31*VLOOKUP(AC$2,[1]Needs!$A$4:$I$43,9,FALSE))</f>
        <v>4470</v>
      </c>
      <c r="AD31">
        <f>IF(P31=0,"",P31*VLOOKUP(AD$2,[1]Needs!$A$4:$I$43,9,FALSE))</f>
        <v>27840</v>
      </c>
      <c r="AE31" t="str">
        <f>IF(Q31=0,"",Q31*VLOOKUP(AE$2,[1]Needs!$A$4:$I$43,9,FALSE))</f>
        <v/>
      </c>
    </row>
    <row r="32" customHeight="1" spans="1:31">
      <c r="A32" s="52">
        <v>29</v>
      </c>
      <c r="B32" s="52">
        <v>76</v>
      </c>
      <c r="C32" s="52">
        <f t="shared" si="1"/>
        <v>85320</v>
      </c>
      <c r="D32" s="53"/>
      <c r="E32" s="53"/>
      <c r="F32" s="53">
        <v>107</v>
      </c>
      <c r="G32" s="53">
        <v>161</v>
      </c>
      <c r="H32" s="53">
        <v>215</v>
      </c>
      <c r="I32" s="53">
        <v>29</v>
      </c>
      <c r="J32" s="53">
        <v>179</v>
      </c>
      <c r="K32" s="53">
        <v>324</v>
      </c>
      <c r="L32" s="53">
        <v>233</v>
      </c>
      <c r="M32" s="53">
        <v>179</v>
      </c>
      <c r="N32" s="53">
        <v>36</v>
      </c>
      <c r="O32" s="53">
        <v>197</v>
      </c>
      <c r="P32" s="53">
        <v>537</v>
      </c>
      <c r="Q32" s="53"/>
      <c r="R32" t="str">
        <f>IF(D32=0,"",D32*VLOOKUP(R$2,[1]Needs!$A$4:$I$43,9,FALSE))</f>
        <v/>
      </c>
      <c r="S32" t="str">
        <f>IF(E32=0,"",E32*VLOOKUP(S$2,[1]Needs!$A$4:$I$43,9,FALSE))</f>
        <v/>
      </c>
      <c r="T32">
        <f>IF(F32=0,"",F32*VLOOKUP(T$2,[1]Needs!$A$4:$I$43,9,FALSE))</f>
        <v>2140</v>
      </c>
      <c r="U32">
        <f>IF(G32=0,"",G32*VLOOKUP(U$2,[1]Needs!$A$4:$I$43,9,FALSE))</f>
        <v>4830</v>
      </c>
      <c r="V32">
        <f>IF(H32=0,"",H32*VLOOKUP(V$2,[1]Needs!$A$4:$I$43,9,FALSE))</f>
        <v>6450</v>
      </c>
      <c r="W32">
        <f>IF(I32=0,"",I32*VLOOKUP(W$2,[1]Needs!$A$4:$I$43,9,FALSE))</f>
        <v>580</v>
      </c>
      <c r="X32">
        <f>IF(J32=0,"",J32*VLOOKUP(X$2,[1]Needs!$A$4:$I$43,9,FALSE))</f>
        <v>5370</v>
      </c>
      <c r="Y32">
        <f>IF(K32=0,"",K32*VLOOKUP(Y$2,[1]Needs!$A$4:$I$43,9,FALSE))</f>
        <v>9720</v>
      </c>
      <c r="Z32">
        <f>IF(L32=0,"",L32*VLOOKUP(Z$2,[1]Needs!$A$4:$I$43,9,FALSE))</f>
        <v>11650</v>
      </c>
      <c r="AA32">
        <f>IF(M32=0,"",M32*VLOOKUP(AA$2,[1]Needs!$A$4:$I$43,9,FALSE))</f>
        <v>5370</v>
      </c>
      <c r="AB32">
        <f>IF(N32=0,"",N32*VLOOKUP(AB$2,[1]Needs!$A$4:$I$43,9,FALSE))</f>
        <v>1080</v>
      </c>
      <c r="AC32">
        <f>IF(O32=0,"",O32*VLOOKUP(AC$2,[1]Needs!$A$4:$I$43,9,FALSE))</f>
        <v>5910</v>
      </c>
      <c r="AD32">
        <f>IF(P32=0,"",P32*VLOOKUP(AD$2,[1]Needs!$A$4:$I$43,9,FALSE))</f>
        <v>32220</v>
      </c>
      <c r="AE32" t="str">
        <f>IF(Q32=0,"",Q32*VLOOKUP(AE$2,[1]Needs!$A$4:$I$43,9,FALSE))</f>
        <v/>
      </c>
    </row>
    <row r="33" customHeight="1" spans="1:31">
      <c r="A33" s="54">
        <v>30</v>
      </c>
      <c r="B33" s="54">
        <v>88</v>
      </c>
      <c r="C33" s="54">
        <f t="shared" si="1"/>
        <v>97310</v>
      </c>
      <c r="D33" s="55"/>
      <c r="E33" s="55"/>
      <c r="F33" s="55"/>
      <c r="G33" s="55">
        <v>161</v>
      </c>
      <c r="H33" s="55">
        <v>207</v>
      </c>
      <c r="I33" s="55">
        <v>29</v>
      </c>
      <c r="J33" s="55">
        <v>216</v>
      </c>
      <c r="K33" s="55">
        <v>374</v>
      </c>
      <c r="L33" s="55">
        <v>269</v>
      </c>
      <c r="M33" s="55">
        <v>207</v>
      </c>
      <c r="N33" s="55">
        <v>62</v>
      </c>
      <c r="O33" s="55">
        <v>269</v>
      </c>
      <c r="P33" s="55">
        <v>640</v>
      </c>
      <c r="Q33" s="55"/>
      <c r="R33" t="str">
        <f>IF(D33=0,"",D33*VLOOKUP(R$2,[1]Needs!$A$4:$I$43,9,FALSE))</f>
        <v/>
      </c>
      <c r="S33" t="str">
        <f>IF(E33=0,"",E33*VLOOKUP(S$2,[1]Needs!$A$4:$I$43,9,FALSE))</f>
        <v/>
      </c>
      <c r="T33" t="str">
        <f>IF(F33=0,"",F33*VLOOKUP(T$2,[1]Needs!$A$4:$I$43,9,FALSE))</f>
        <v/>
      </c>
      <c r="U33">
        <f>IF(G33=0,"",G33*VLOOKUP(U$2,[1]Needs!$A$4:$I$43,9,FALSE))</f>
        <v>4830</v>
      </c>
      <c r="V33">
        <f>IF(H33=0,"",H33*VLOOKUP(V$2,[1]Needs!$A$4:$I$43,9,FALSE))</f>
        <v>6210</v>
      </c>
      <c r="W33">
        <f>IF(I33=0,"",I33*VLOOKUP(W$2,[1]Needs!$A$4:$I$43,9,FALSE))</f>
        <v>580</v>
      </c>
      <c r="X33">
        <f>IF(J33=0,"",J33*VLOOKUP(X$2,[1]Needs!$A$4:$I$43,9,FALSE))</f>
        <v>6480</v>
      </c>
      <c r="Y33">
        <f>IF(K33=0,"",K33*VLOOKUP(Y$2,[1]Needs!$A$4:$I$43,9,FALSE))</f>
        <v>11220</v>
      </c>
      <c r="Z33">
        <f>IF(L33=0,"",L33*VLOOKUP(Z$2,[1]Needs!$A$4:$I$43,9,FALSE))</f>
        <v>13450</v>
      </c>
      <c r="AA33">
        <f>IF(M33=0,"",M33*VLOOKUP(AA$2,[1]Needs!$A$4:$I$43,9,FALSE))</f>
        <v>6210</v>
      </c>
      <c r="AB33">
        <f>IF(N33=0,"",N33*VLOOKUP(AB$2,[1]Needs!$A$4:$I$43,9,FALSE))</f>
        <v>1860</v>
      </c>
      <c r="AC33">
        <f>IF(O33=0,"",O33*VLOOKUP(AC$2,[1]Needs!$A$4:$I$43,9,FALSE))</f>
        <v>8070</v>
      </c>
      <c r="AD33">
        <f>IF(P33=0,"",P33*VLOOKUP(AD$2,[1]Needs!$A$4:$I$43,9,FALSE))</f>
        <v>38400</v>
      </c>
      <c r="AE33" t="str">
        <f>IF(Q33=0,"",Q33*VLOOKUP(AE$2,[1]Needs!$A$4:$I$43,9,FALSE))</f>
        <v/>
      </c>
    </row>
    <row r="34" customHeight="1" spans="1:31">
      <c r="A34" s="54">
        <v>31</v>
      </c>
      <c r="B34" s="54">
        <v>110</v>
      </c>
      <c r="C34" s="54">
        <f t="shared" si="1"/>
        <v>108830</v>
      </c>
      <c r="D34" s="55"/>
      <c r="E34" s="55"/>
      <c r="F34" s="55"/>
      <c r="G34" s="55">
        <v>161</v>
      </c>
      <c r="H34" s="55">
        <v>238</v>
      </c>
      <c r="I34" s="55">
        <v>29</v>
      </c>
      <c r="J34" s="55">
        <v>216</v>
      </c>
      <c r="K34" s="55">
        <v>406</v>
      </c>
      <c r="L34" s="55">
        <v>314</v>
      </c>
      <c r="M34" s="55">
        <v>224</v>
      </c>
      <c r="N34" s="55">
        <v>90</v>
      </c>
      <c r="O34" s="55">
        <v>314</v>
      </c>
      <c r="P34" s="55">
        <v>718</v>
      </c>
      <c r="Q34" s="55"/>
      <c r="R34" t="str">
        <f>IF(D34=0,"",D34*VLOOKUP(R$2,[1]Needs!$A$4:$I$43,9,FALSE))</f>
        <v/>
      </c>
      <c r="S34" t="str">
        <f>IF(E34=0,"",E34*VLOOKUP(S$2,[1]Needs!$A$4:$I$43,9,FALSE))</f>
        <v/>
      </c>
      <c r="T34" t="str">
        <f>IF(F34=0,"",F34*VLOOKUP(T$2,[1]Needs!$A$4:$I$43,9,FALSE))</f>
        <v/>
      </c>
      <c r="U34">
        <f>IF(G34=0,"",G34*VLOOKUP(U$2,[1]Needs!$A$4:$I$43,9,FALSE))</f>
        <v>4830</v>
      </c>
      <c r="V34">
        <f>IF(H34=0,"",H34*VLOOKUP(V$2,[1]Needs!$A$4:$I$43,9,FALSE))</f>
        <v>7140</v>
      </c>
      <c r="W34">
        <f>IF(I34=0,"",I34*VLOOKUP(W$2,[1]Needs!$A$4:$I$43,9,FALSE))</f>
        <v>580</v>
      </c>
      <c r="X34">
        <f>IF(J34=0,"",J34*VLOOKUP(X$2,[1]Needs!$A$4:$I$43,9,FALSE))</f>
        <v>6480</v>
      </c>
      <c r="Y34">
        <f>IF(K34=0,"",K34*VLOOKUP(Y$2,[1]Needs!$A$4:$I$43,9,FALSE))</f>
        <v>12180</v>
      </c>
      <c r="Z34">
        <f>IF(L34=0,"",L34*VLOOKUP(Z$2,[1]Needs!$A$4:$I$43,9,FALSE))</f>
        <v>15700</v>
      </c>
      <c r="AA34">
        <f>IF(M34=0,"",M34*VLOOKUP(AA$2,[1]Needs!$A$4:$I$43,9,FALSE))</f>
        <v>6720</v>
      </c>
      <c r="AB34">
        <f>IF(N34=0,"",N34*VLOOKUP(AB$2,[1]Needs!$A$4:$I$43,9,FALSE))</f>
        <v>2700</v>
      </c>
      <c r="AC34">
        <f>IF(O34=0,"",O34*VLOOKUP(AC$2,[1]Needs!$A$4:$I$43,9,FALSE))</f>
        <v>9420</v>
      </c>
      <c r="AD34">
        <f>IF(P34=0,"",P34*VLOOKUP(AD$2,[1]Needs!$A$4:$I$43,9,FALSE))</f>
        <v>43080</v>
      </c>
      <c r="AE34" t="str">
        <f>IF(Q34=0,"",Q34*VLOOKUP(AE$2,[1]Needs!$A$4:$I$43,9,FALSE))</f>
        <v/>
      </c>
    </row>
    <row r="35" customHeight="1" spans="1:31">
      <c r="A35" s="54">
        <v>32</v>
      </c>
      <c r="B35" s="54">
        <v>120</v>
      </c>
      <c r="C35" s="54">
        <f t="shared" si="1"/>
        <v>120210</v>
      </c>
      <c r="D35" s="55"/>
      <c r="E35" s="55"/>
      <c r="F35" s="55"/>
      <c r="G35" s="55">
        <v>161</v>
      </c>
      <c r="H35" s="55">
        <v>238</v>
      </c>
      <c r="I35" s="55">
        <v>29</v>
      </c>
      <c r="J35" s="55">
        <v>216</v>
      </c>
      <c r="K35" s="55">
        <v>447</v>
      </c>
      <c r="L35" s="55">
        <v>346</v>
      </c>
      <c r="M35" s="55">
        <v>247</v>
      </c>
      <c r="N35" s="55">
        <v>124</v>
      </c>
      <c r="O35" s="55">
        <v>346</v>
      </c>
      <c r="P35" s="55">
        <v>816</v>
      </c>
      <c r="Q35" s="55"/>
      <c r="R35" t="str">
        <f>IF(D35=0,"",D35*VLOOKUP(R$2,[1]Needs!$A$4:$I$43,9,FALSE))</f>
        <v/>
      </c>
      <c r="S35" t="str">
        <f>IF(E35=0,"",E35*VLOOKUP(S$2,[1]Needs!$A$4:$I$43,9,FALSE))</f>
        <v/>
      </c>
      <c r="T35" t="str">
        <f>IF(F35=0,"",F35*VLOOKUP(T$2,[1]Needs!$A$4:$I$43,9,FALSE))</f>
        <v/>
      </c>
      <c r="U35">
        <f>IF(G35=0,"",G35*VLOOKUP(U$2,[1]Needs!$A$4:$I$43,9,FALSE))</f>
        <v>4830</v>
      </c>
      <c r="V35">
        <f>IF(H35=0,"",H35*VLOOKUP(V$2,[1]Needs!$A$4:$I$43,9,FALSE))</f>
        <v>7140</v>
      </c>
      <c r="W35">
        <f>IF(I35=0,"",I35*VLOOKUP(W$2,[1]Needs!$A$4:$I$43,9,FALSE))</f>
        <v>580</v>
      </c>
      <c r="X35">
        <f>IF(J35=0,"",J35*VLOOKUP(X$2,[1]Needs!$A$4:$I$43,9,FALSE))</f>
        <v>6480</v>
      </c>
      <c r="Y35">
        <f>IF(K35=0,"",K35*VLOOKUP(Y$2,[1]Needs!$A$4:$I$43,9,FALSE))</f>
        <v>13410</v>
      </c>
      <c r="Z35">
        <f>IF(L35=0,"",L35*VLOOKUP(Z$2,[1]Needs!$A$4:$I$43,9,FALSE))</f>
        <v>17300</v>
      </c>
      <c r="AA35">
        <f>IF(M35=0,"",M35*VLOOKUP(AA$2,[1]Needs!$A$4:$I$43,9,FALSE))</f>
        <v>7410</v>
      </c>
      <c r="AB35">
        <f>IF(N35=0,"",N35*VLOOKUP(AB$2,[1]Needs!$A$4:$I$43,9,FALSE))</f>
        <v>3720</v>
      </c>
      <c r="AC35">
        <f>IF(O35=0,"",O35*VLOOKUP(AC$2,[1]Needs!$A$4:$I$43,9,FALSE))</f>
        <v>10380</v>
      </c>
      <c r="AD35">
        <f>IF(P35=0,"",P35*VLOOKUP(AD$2,[1]Needs!$A$4:$I$43,9,FALSE))</f>
        <v>48960</v>
      </c>
      <c r="AE35" t="str">
        <f>IF(Q35=0,"",Q35*VLOOKUP(AE$2,[1]Needs!$A$4:$I$43,9,FALSE))</f>
        <v/>
      </c>
    </row>
    <row r="36" customHeight="1" spans="1:31">
      <c r="A36" s="54">
        <v>33</v>
      </c>
      <c r="B36" s="54">
        <v>130</v>
      </c>
      <c r="C36" s="54">
        <f t="shared" si="1"/>
        <v>132970</v>
      </c>
      <c r="D36" s="55"/>
      <c r="E36" s="55"/>
      <c r="F36" s="55"/>
      <c r="G36" s="55">
        <v>161</v>
      </c>
      <c r="H36" s="55">
        <v>238</v>
      </c>
      <c r="I36" s="55">
        <v>29</v>
      </c>
      <c r="J36" s="55">
        <v>216</v>
      </c>
      <c r="K36" s="55">
        <v>497</v>
      </c>
      <c r="L36" s="55">
        <v>384</v>
      </c>
      <c r="M36" s="55">
        <v>274</v>
      </c>
      <c r="N36" s="55">
        <v>137</v>
      </c>
      <c r="O36" s="55">
        <v>384</v>
      </c>
      <c r="P36" s="55">
        <v>933</v>
      </c>
      <c r="Q36" s="55"/>
      <c r="R36" t="str">
        <f>IF(D36=0,"",D36*VLOOKUP(R$2,[1]Needs!$A$4:$I$43,9,FALSE))</f>
        <v/>
      </c>
      <c r="S36" t="str">
        <f>IF(E36=0,"",E36*VLOOKUP(S$2,[1]Needs!$A$4:$I$43,9,FALSE))</f>
        <v/>
      </c>
      <c r="T36" t="str">
        <f>IF(F36=0,"",F36*VLOOKUP(T$2,[1]Needs!$A$4:$I$43,9,FALSE))</f>
        <v/>
      </c>
      <c r="U36">
        <f>IF(G36=0,"",G36*VLOOKUP(U$2,[1]Needs!$A$4:$I$43,9,FALSE))</f>
        <v>4830</v>
      </c>
      <c r="V36">
        <f>IF(H36=0,"",H36*VLOOKUP(V$2,[1]Needs!$A$4:$I$43,9,FALSE))</f>
        <v>7140</v>
      </c>
      <c r="W36">
        <f>IF(I36=0,"",I36*VLOOKUP(W$2,[1]Needs!$A$4:$I$43,9,FALSE))</f>
        <v>580</v>
      </c>
      <c r="X36">
        <f>IF(J36=0,"",J36*VLOOKUP(X$2,[1]Needs!$A$4:$I$43,9,FALSE))</f>
        <v>6480</v>
      </c>
      <c r="Y36">
        <f>IF(K36=0,"",K36*VLOOKUP(Y$2,[1]Needs!$A$4:$I$43,9,FALSE))</f>
        <v>14910</v>
      </c>
      <c r="Z36">
        <f>IF(L36=0,"",L36*VLOOKUP(Z$2,[1]Needs!$A$4:$I$43,9,FALSE))</f>
        <v>19200</v>
      </c>
      <c r="AA36">
        <f>IF(M36=0,"",M36*VLOOKUP(AA$2,[1]Needs!$A$4:$I$43,9,FALSE))</f>
        <v>8220</v>
      </c>
      <c r="AB36">
        <f>IF(N36=0,"",N36*VLOOKUP(AB$2,[1]Needs!$A$4:$I$43,9,FALSE))</f>
        <v>4110</v>
      </c>
      <c r="AC36">
        <f>IF(O36=0,"",O36*VLOOKUP(AC$2,[1]Needs!$A$4:$I$43,9,FALSE))</f>
        <v>11520</v>
      </c>
      <c r="AD36">
        <f>IF(P36=0,"",P36*VLOOKUP(AD$2,[1]Needs!$A$4:$I$43,9,FALSE))</f>
        <v>55980</v>
      </c>
      <c r="AE36" t="str">
        <f>IF(Q36=0,"",Q36*VLOOKUP(AE$2,[1]Needs!$A$4:$I$43,9,FALSE))</f>
        <v/>
      </c>
    </row>
    <row r="37" customHeight="1" spans="1:31">
      <c r="A37" s="54">
        <v>34</v>
      </c>
      <c r="B37" s="54">
        <v>145</v>
      </c>
      <c r="C37" s="54">
        <f t="shared" si="1"/>
        <v>147130</v>
      </c>
      <c r="D37" s="55"/>
      <c r="E37" s="55"/>
      <c r="F37" s="55"/>
      <c r="G37" s="55">
        <v>161</v>
      </c>
      <c r="H37" s="55">
        <v>238</v>
      </c>
      <c r="I37" s="55">
        <v>29</v>
      </c>
      <c r="J37" s="55">
        <v>216</v>
      </c>
      <c r="K37" s="55">
        <v>550</v>
      </c>
      <c r="L37" s="55">
        <v>426</v>
      </c>
      <c r="M37" s="55">
        <v>304</v>
      </c>
      <c r="N37" s="55">
        <v>152</v>
      </c>
      <c r="O37" s="55">
        <v>426</v>
      </c>
      <c r="P37" s="55">
        <v>1064</v>
      </c>
      <c r="Q37" s="55"/>
      <c r="R37" t="str">
        <f>IF(D37=0,"",D37*VLOOKUP(R$2,[1]Needs!$A$4:$I$43,9,FALSE))</f>
        <v/>
      </c>
      <c r="S37" t="str">
        <f>IF(E37=0,"",E37*VLOOKUP(S$2,[1]Needs!$A$4:$I$43,9,FALSE))</f>
        <v/>
      </c>
      <c r="T37" t="str">
        <f>IF(F37=0,"",F37*VLOOKUP(T$2,[1]Needs!$A$4:$I$43,9,FALSE))</f>
        <v/>
      </c>
      <c r="U37">
        <f>IF(G37=0,"",G37*VLOOKUP(U$2,[1]Needs!$A$4:$I$43,9,FALSE))</f>
        <v>4830</v>
      </c>
      <c r="V37">
        <f>IF(H37=0,"",H37*VLOOKUP(V$2,[1]Needs!$A$4:$I$43,9,FALSE))</f>
        <v>7140</v>
      </c>
      <c r="W37">
        <f>IF(I37=0,"",I37*VLOOKUP(W$2,[1]Needs!$A$4:$I$43,9,FALSE))</f>
        <v>580</v>
      </c>
      <c r="X37">
        <f>IF(J37=0,"",J37*VLOOKUP(X$2,[1]Needs!$A$4:$I$43,9,FALSE))</f>
        <v>6480</v>
      </c>
      <c r="Y37">
        <f>IF(K37=0,"",K37*VLOOKUP(Y$2,[1]Needs!$A$4:$I$43,9,FALSE))</f>
        <v>16500</v>
      </c>
      <c r="Z37">
        <f>IF(L37=0,"",L37*VLOOKUP(Z$2,[1]Needs!$A$4:$I$43,9,FALSE))</f>
        <v>21300</v>
      </c>
      <c r="AA37">
        <f>IF(M37=0,"",M37*VLOOKUP(AA$2,[1]Needs!$A$4:$I$43,9,FALSE))</f>
        <v>9120</v>
      </c>
      <c r="AB37">
        <f>IF(N37=0,"",N37*VLOOKUP(AB$2,[1]Needs!$A$4:$I$43,9,FALSE))</f>
        <v>4560</v>
      </c>
      <c r="AC37">
        <f>IF(O37=0,"",O37*VLOOKUP(AC$2,[1]Needs!$A$4:$I$43,9,FALSE))</f>
        <v>12780</v>
      </c>
      <c r="AD37">
        <f>IF(P37=0,"",P37*VLOOKUP(AD$2,[1]Needs!$A$4:$I$43,9,FALSE))</f>
        <v>63840</v>
      </c>
      <c r="AE37" t="str">
        <f>IF(Q37=0,"",Q37*VLOOKUP(AE$2,[1]Needs!$A$4:$I$43,9,FALSE))</f>
        <v/>
      </c>
    </row>
    <row r="38" customHeight="1" spans="1:31">
      <c r="A38" s="54">
        <v>35</v>
      </c>
      <c r="B38" s="54">
        <v>160</v>
      </c>
      <c r="C38" s="54">
        <f t="shared" si="1"/>
        <v>161320</v>
      </c>
      <c r="D38" s="55"/>
      <c r="E38" s="55"/>
      <c r="F38" s="55"/>
      <c r="G38" s="55">
        <v>161</v>
      </c>
      <c r="H38" s="55">
        <v>238</v>
      </c>
      <c r="I38" s="55">
        <v>29</v>
      </c>
      <c r="J38" s="55">
        <v>216</v>
      </c>
      <c r="K38" s="55">
        <v>614</v>
      </c>
      <c r="L38" s="55">
        <v>441</v>
      </c>
      <c r="M38" s="55">
        <v>339</v>
      </c>
      <c r="N38" s="55">
        <v>204</v>
      </c>
      <c r="O38" s="55">
        <v>475</v>
      </c>
      <c r="P38" s="55">
        <v>1188</v>
      </c>
      <c r="Q38" s="55"/>
      <c r="R38" t="str">
        <f>IF(D38=0,"",D38*VLOOKUP(R$2,[1]Needs!$A$4:$I$43,9,FALSE))</f>
        <v/>
      </c>
      <c r="S38" t="str">
        <f>IF(E38=0,"",E38*VLOOKUP(S$2,[1]Needs!$A$4:$I$43,9,FALSE))</f>
        <v/>
      </c>
      <c r="T38" t="str">
        <f>IF(F38=0,"",F38*VLOOKUP(T$2,[1]Needs!$A$4:$I$43,9,FALSE))</f>
        <v/>
      </c>
      <c r="U38">
        <f>IF(G38=0,"",G38*VLOOKUP(U$2,[1]Needs!$A$4:$I$43,9,FALSE))</f>
        <v>4830</v>
      </c>
      <c r="V38">
        <f>IF(H38=0,"",H38*VLOOKUP(V$2,[1]Needs!$A$4:$I$43,9,FALSE))</f>
        <v>7140</v>
      </c>
      <c r="W38">
        <f>IF(I38=0,"",I38*VLOOKUP(W$2,[1]Needs!$A$4:$I$43,9,FALSE))</f>
        <v>580</v>
      </c>
      <c r="X38">
        <f>IF(J38=0,"",J38*VLOOKUP(X$2,[1]Needs!$A$4:$I$43,9,FALSE))</f>
        <v>6480</v>
      </c>
      <c r="Y38">
        <f>IF(K38=0,"",K38*VLOOKUP(Y$2,[1]Needs!$A$4:$I$43,9,FALSE))</f>
        <v>18420</v>
      </c>
      <c r="Z38">
        <f>IF(L38=0,"",L38*VLOOKUP(Z$2,[1]Needs!$A$4:$I$43,9,FALSE))</f>
        <v>22050</v>
      </c>
      <c r="AA38">
        <f>IF(M38=0,"",M38*VLOOKUP(AA$2,[1]Needs!$A$4:$I$43,9,FALSE))</f>
        <v>10170</v>
      </c>
      <c r="AB38">
        <f>IF(N38=0,"",N38*VLOOKUP(AB$2,[1]Needs!$A$4:$I$43,9,FALSE))</f>
        <v>6120</v>
      </c>
      <c r="AC38">
        <f>IF(O38=0,"",O38*VLOOKUP(AC$2,[1]Needs!$A$4:$I$43,9,FALSE))</f>
        <v>14250</v>
      </c>
      <c r="AD38">
        <f>IF(P38=0,"",P38*VLOOKUP(AD$2,[1]Needs!$A$4:$I$43,9,FALSE))</f>
        <v>71280</v>
      </c>
      <c r="AE38" t="str">
        <f>IF(Q38=0,"",Q38*VLOOKUP(AE$2,[1]Needs!$A$4:$I$43,9,FALSE))</f>
        <v/>
      </c>
    </row>
    <row r="39" customHeight="1" spans="1:31">
      <c r="A39" s="54">
        <v>36</v>
      </c>
      <c r="B39" s="54">
        <v>175</v>
      </c>
      <c r="C39" s="54">
        <f t="shared" si="1"/>
        <v>177470</v>
      </c>
      <c r="D39" s="55"/>
      <c r="E39" s="55"/>
      <c r="F39" s="55"/>
      <c r="G39" s="55">
        <v>161</v>
      </c>
      <c r="H39" s="55">
        <v>238</v>
      </c>
      <c r="I39" s="55">
        <v>29</v>
      </c>
      <c r="J39" s="55">
        <v>216</v>
      </c>
      <c r="K39" s="55">
        <v>679</v>
      </c>
      <c r="L39" s="55">
        <v>488</v>
      </c>
      <c r="M39" s="55">
        <v>375</v>
      </c>
      <c r="N39" s="55">
        <v>225</v>
      </c>
      <c r="O39" s="55">
        <v>563</v>
      </c>
      <c r="P39" s="55">
        <v>1313</v>
      </c>
      <c r="Q39" s="55"/>
      <c r="R39" t="str">
        <f>IF(D39=0,"",D39*VLOOKUP(R$2,[1]Needs!$A$4:$I$43,9,FALSE))</f>
        <v/>
      </c>
      <c r="S39" t="str">
        <f>IF(E39=0,"",E39*VLOOKUP(S$2,[1]Needs!$A$4:$I$43,9,FALSE))</f>
        <v/>
      </c>
      <c r="T39" t="str">
        <f>IF(F39=0,"",F39*VLOOKUP(T$2,[1]Needs!$A$4:$I$43,9,FALSE))</f>
        <v/>
      </c>
      <c r="U39">
        <f>IF(G39=0,"",G39*VLOOKUP(U$2,[1]Needs!$A$4:$I$43,9,FALSE))</f>
        <v>4830</v>
      </c>
      <c r="V39">
        <f>IF(H39=0,"",H39*VLOOKUP(V$2,[1]Needs!$A$4:$I$43,9,FALSE))</f>
        <v>7140</v>
      </c>
      <c r="W39">
        <f>IF(I39=0,"",I39*VLOOKUP(W$2,[1]Needs!$A$4:$I$43,9,FALSE))</f>
        <v>580</v>
      </c>
      <c r="X39">
        <f>IF(J39=0,"",J39*VLOOKUP(X$2,[1]Needs!$A$4:$I$43,9,FALSE))</f>
        <v>6480</v>
      </c>
      <c r="Y39">
        <f>IF(K39=0,"",K39*VLOOKUP(Y$2,[1]Needs!$A$4:$I$43,9,FALSE))</f>
        <v>20370</v>
      </c>
      <c r="Z39">
        <f>IF(L39=0,"",L39*VLOOKUP(Z$2,[1]Needs!$A$4:$I$43,9,FALSE))</f>
        <v>24400</v>
      </c>
      <c r="AA39">
        <f>IF(M39=0,"",M39*VLOOKUP(AA$2,[1]Needs!$A$4:$I$43,9,FALSE))</f>
        <v>11250</v>
      </c>
      <c r="AB39">
        <f>IF(N39=0,"",N39*VLOOKUP(AB$2,[1]Needs!$A$4:$I$43,9,FALSE))</f>
        <v>6750</v>
      </c>
      <c r="AC39">
        <f>IF(O39=0,"",O39*VLOOKUP(AC$2,[1]Needs!$A$4:$I$43,9,FALSE))</f>
        <v>16890</v>
      </c>
      <c r="AD39">
        <f>IF(P39=0,"",P39*VLOOKUP(AD$2,[1]Needs!$A$4:$I$43,9,FALSE))</f>
        <v>78780</v>
      </c>
      <c r="AE39" t="str">
        <f>IF(Q39=0,"",Q39*VLOOKUP(AE$2,[1]Needs!$A$4:$I$43,9,FALSE))</f>
        <v/>
      </c>
    </row>
    <row r="40" customHeight="1" spans="1:31">
      <c r="A40" s="54">
        <v>37</v>
      </c>
      <c r="B40" s="54">
        <v>190</v>
      </c>
      <c r="C40" s="54">
        <f t="shared" si="1"/>
        <v>195460</v>
      </c>
      <c r="D40" s="55"/>
      <c r="E40" s="55"/>
      <c r="F40" s="55"/>
      <c r="G40" s="55">
        <v>161</v>
      </c>
      <c r="H40" s="55">
        <v>238</v>
      </c>
      <c r="I40" s="55">
        <v>29</v>
      </c>
      <c r="J40" s="55">
        <v>216</v>
      </c>
      <c r="K40" s="55">
        <v>756</v>
      </c>
      <c r="L40" s="55">
        <v>543</v>
      </c>
      <c r="M40" s="55">
        <v>418</v>
      </c>
      <c r="N40" s="55">
        <v>251</v>
      </c>
      <c r="O40" s="55">
        <v>627</v>
      </c>
      <c r="P40" s="55">
        <v>1462</v>
      </c>
      <c r="Q40" s="55"/>
      <c r="R40" t="str">
        <f>IF(D40=0,"",D40*VLOOKUP(R$2,[1]Needs!$A$4:$I$43,9,FALSE))</f>
        <v/>
      </c>
      <c r="S40" t="str">
        <f>IF(E40=0,"",E40*VLOOKUP(S$2,[1]Needs!$A$4:$I$43,9,FALSE))</f>
        <v/>
      </c>
      <c r="T40" t="str">
        <f>IF(F40=0,"",F40*VLOOKUP(T$2,[1]Needs!$A$4:$I$43,9,FALSE))</f>
        <v/>
      </c>
      <c r="U40">
        <f>IF(G40=0,"",G40*VLOOKUP(U$2,[1]Needs!$A$4:$I$43,9,FALSE))</f>
        <v>4830</v>
      </c>
      <c r="V40">
        <f>IF(H40=0,"",H40*VLOOKUP(V$2,[1]Needs!$A$4:$I$43,9,FALSE))</f>
        <v>7140</v>
      </c>
      <c r="W40">
        <f>IF(I40=0,"",I40*VLOOKUP(W$2,[1]Needs!$A$4:$I$43,9,FALSE))</f>
        <v>580</v>
      </c>
      <c r="X40">
        <f>IF(J40=0,"",J40*VLOOKUP(X$2,[1]Needs!$A$4:$I$43,9,FALSE))</f>
        <v>6480</v>
      </c>
      <c r="Y40">
        <f>IF(K40=0,"",K40*VLOOKUP(Y$2,[1]Needs!$A$4:$I$43,9,FALSE))</f>
        <v>22680</v>
      </c>
      <c r="Z40">
        <f>IF(L40=0,"",L40*VLOOKUP(Z$2,[1]Needs!$A$4:$I$43,9,FALSE))</f>
        <v>27150</v>
      </c>
      <c r="AA40">
        <f>IF(M40=0,"",M40*VLOOKUP(AA$2,[1]Needs!$A$4:$I$43,9,FALSE))</f>
        <v>12540</v>
      </c>
      <c r="AB40">
        <f>IF(N40=0,"",N40*VLOOKUP(AB$2,[1]Needs!$A$4:$I$43,9,FALSE))</f>
        <v>7530</v>
      </c>
      <c r="AC40">
        <f>IF(O40=0,"",O40*VLOOKUP(AC$2,[1]Needs!$A$4:$I$43,9,FALSE))</f>
        <v>18810</v>
      </c>
      <c r="AD40">
        <f>IF(P40=0,"",P40*VLOOKUP(AD$2,[1]Needs!$A$4:$I$43,9,FALSE))</f>
        <v>87720</v>
      </c>
      <c r="AE40" t="str">
        <f>IF(Q40=0,"",Q40*VLOOKUP(AE$2,[1]Needs!$A$4:$I$43,9,FALSE))</f>
        <v/>
      </c>
    </row>
    <row r="41" customHeight="1" spans="1:31">
      <c r="A41" s="54">
        <v>38</v>
      </c>
      <c r="B41" s="54">
        <v>205</v>
      </c>
      <c r="C41" s="54">
        <f t="shared" si="1"/>
        <v>215310</v>
      </c>
      <c r="D41" s="55"/>
      <c r="E41" s="55"/>
      <c r="F41" s="55"/>
      <c r="G41" s="55">
        <v>161</v>
      </c>
      <c r="H41" s="55">
        <v>238</v>
      </c>
      <c r="I41" s="55">
        <v>29</v>
      </c>
      <c r="J41" s="55">
        <v>216</v>
      </c>
      <c r="K41" s="55">
        <v>841</v>
      </c>
      <c r="L41" s="55">
        <v>604</v>
      </c>
      <c r="M41" s="55">
        <v>465</v>
      </c>
      <c r="N41" s="55">
        <v>279</v>
      </c>
      <c r="O41" s="55">
        <v>697</v>
      </c>
      <c r="P41" s="55">
        <v>1627</v>
      </c>
      <c r="Q41" s="55"/>
      <c r="R41" t="str">
        <f>IF(D41=0,"",D41*VLOOKUP(R$2,[1]Needs!$A$4:$I$43,9,FALSE))</f>
        <v/>
      </c>
      <c r="S41" t="str">
        <f>IF(E41=0,"",E41*VLOOKUP(S$2,[1]Needs!$A$4:$I$43,9,FALSE))</f>
        <v/>
      </c>
      <c r="T41" t="str">
        <f>IF(F41=0,"",F41*VLOOKUP(T$2,[1]Needs!$A$4:$I$43,9,FALSE))</f>
        <v/>
      </c>
      <c r="U41">
        <f>IF(G41=0,"",G41*VLOOKUP(U$2,[1]Needs!$A$4:$I$43,9,FALSE))</f>
        <v>4830</v>
      </c>
      <c r="V41">
        <f>IF(H41=0,"",H41*VLOOKUP(V$2,[1]Needs!$A$4:$I$43,9,FALSE))</f>
        <v>7140</v>
      </c>
      <c r="W41">
        <f>IF(I41=0,"",I41*VLOOKUP(W$2,[1]Needs!$A$4:$I$43,9,FALSE))</f>
        <v>580</v>
      </c>
      <c r="X41">
        <f>IF(J41=0,"",J41*VLOOKUP(X$2,[1]Needs!$A$4:$I$43,9,FALSE))</f>
        <v>6480</v>
      </c>
      <c r="Y41">
        <f>IF(K41=0,"",K41*VLOOKUP(Y$2,[1]Needs!$A$4:$I$43,9,FALSE))</f>
        <v>25230</v>
      </c>
      <c r="Z41">
        <f>IF(L41=0,"",L41*VLOOKUP(Z$2,[1]Needs!$A$4:$I$43,9,FALSE))</f>
        <v>30200</v>
      </c>
      <c r="AA41">
        <f>IF(M41=0,"",M41*VLOOKUP(AA$2,[1]Needs!$A$4:$I$43,9,FALSE))</f>
        <v>13950</v>
      </c>
      <c r="AB41">
        <f>IF(N41=0,"",N41*VLOOKUP(AB$2,[1]Needs!$A$4:$I$43,9,FALSE))</f>
        <v>8370</v>
      </c>
      <c r="AC41">
        <f>IF(O41=0,"",O41*VLOOKUP(AC$2,[1]Needs!$A$4:$I$43,9,FALSE))</f>
        <v>20910</v>
      </c>
      <c r="AD41">
        <f>IF(P41=0,"",P41*VLOOKUP(AD$2,[1]Needs!$A$4:$I$43,9,FALSE))</f>
        <v>97620</v>
      </c>
      <c r="AE41" t="str">
        <f>IF(Q41=0,"",Q41*VLOOKUP(AE$2,[1]Needs!$A$4:$I$43,9,FALSE))</f>
        <v/>
      </c>
    </row>
    <row r="42" customHeight="1" spans="1:31">
      <c r="A42" s="54">
        <v>39</v>
      </c>
      <c r="B42" s="54">
        <v>225</v>
      </c>
      <c r="C42" s="54">
        <f t="shared" si="1"/>
        <v>236800</v>
      </c>
      <c r="D42" s="55"/>
      <c r="E42" s="55"/>
      <c r="F42" s="55"/>
      <c r="G42" s="55">
        <v>161</v>
      </c>
      <c r="H42" s="55">
        <v>238</v>
      </c>
      <c r="I42" s="55">
        <v>29</v>
      </c>
      <c r="J42" s="55">
        <v>216</v>
      </c>
      <c r="K42" s="55">
        <v>927</v>
      </c>
      <c r="L42" s="55">
        <v>666</v>
      </c>
      <c r="M42" s="55">
        <v>512</v>
      </c>
      <c r="N42" s="55">
        <v>358</v>
      </c>
      <c r="O42" s="55">
        <v>768</v>
      </c>
      <c r="P42" s="55">
        <v>1792</v>
      </c>
      <c r="Q42" s="55"/>
      <c r="R42" t="str">
        <f>IF(D42=0,"",D42*VLOOKUP(R$2,[1]Needs!$A$4:$I$43,9,FALSE))</f>
        <v/>
      </c>
      <c r="S42" t="str">
        <f>IF(E42=0,"",E42*VLOOKUP(S$2,[1]Needs!$A$4:$I$43,9,FALSE))</f>
        <v/>
      </c>
      <c r="T42" t="str">
        <f>IF(F42=0,"",F42*VLOOKUP(T$2,[1]Needs!$A$4:$I$43,9,FALSE))</f>
        <v/>
      </c>
      <c r="U42">
        <f>IF(G42=0,"",G42*VLOOKUP(U$2,[1]Needs!$A$4:$I$43,9,FALSE))</f>
        <v>4830</v>
      </c>
      <c r="V42">
        <f>IF(H42=0,"",H42*VLOOKUP(V$2,[1]Needs!$A$4:$I$43,9,FALSE))</f>
        <v>7140</v>
      </c>
      <c r="W42">
        <f>IF(I42=0,"",I42*VLOOKUP(W$2,[1]Needs!$A$4:$I$43,9,FALSE))</f>
        <v>580</v>
      </c>
      <c r="X42">
        <f>IF(J42=0,"",J42*VLOOKUP(X$2,[1]Needs!$A$4:$I$43,9,FALSE))</f>
        <v>6480</v>
      </c>
      <c r="Y42">
        <f>IF(K42=0,"",K42*VLOOKUP(Y$2,[1]Needs!$A$4:$I$43,9,FALSE))</f>
        <v>27810</v>
      </c>
      <c r="Z42">
        <f>IF(L42=0,"",L42*VLOOKUP(Z$2,[1]Needs!$A$4:$I$43,9,FALSE))</f>
        <v>33300</v>
      </c>
      <c r="AA42">
        <f>IF(M42=0,"",M42*VLOOKUP(AA$2,[1]Needs!$A$4:$I$43,9,FALSE))</f>
        <v>15360</v>
      </c>
      <c r="AB42">
        <f>IF(N42=0,"",N42*VLOOKUP(AB$2,[1]Needs!$A$4:$I$43,9,FALSE))</f>
        <v>10740</v>
      </c>
      <c r="AC42">
        <f>IF(O42=0,"",O42*VLOOKUP(AC$2,[1]Needs!$A$4:$I$43,9,FALSE))</f>
        <v>23040</v>
      </c>
      <c r="AD42">
        <f>IF(P42=0,"",P42*VLOOKUP(AD$2,[1]Needs!$A$4:$I$43,9,FALSE))</f>
        <v>107520</v>
      </c>
      <c r="AE42" t="str">
        <f>IF(Q42=0,"",Q42*VLOOKUP(AE$2,[1]Needs!$A$4:$I$43,9,FALSE))</f>
        <v/>
      </c>
    </row>
    <row r="43" customHeight="1" spans="1:31">
      <c r="A43" s="56">
        <v>40</v>
      </c>
      <c r="B43" s="56">
        <v>245</v>
      </c>
      <c r="C43" s="56">
        <f t="shared" si="1"/>
        <v>262600</v>
      </c>
      <c r="D43" s="57"/>
      <c r="E43" s="57"/>
      <c r="F43" s="57"/>
      <c r="G43" s="57"/>
      <c r="H43" s="57">
        <v>238</v>
      </c>
      <c r="I43" s="57">
        <v>29</v>
      </c>
      <c r="J43" s="57">
        <v>216</v>
      </c>
      <c r="K43" s="57">
        <v>964</v>
      </c>
      <c r="L43" s="57">
        <v>681</v>
      </c>
      <c r="M43" s="57">
        <v>567</v>
      </c>
      <c r="N43" s="57">
        <v>454</v>
      </c>
      <c r="O43" s="57">
        <v>851</v>
      </c>
      <c r="P43" s="57">
        <v>2098</v>
      </c>
      <c r="Q43" s="57">
        <v>113</v>
      </c>
      <c r="R43" t="str">
        <f>IF(D43=0,"",D43*VLOOKUP(R$2,[1]Needs!$A$4:$I$43,9,FALSE))</f>
        <v/>
      </c>
      <c r="S43" t="str">
        <f>IF(E43=0,"",E43*VLOOKUP(S$2,[1]Needs!$A$4:$I$43,9,FALSE))</f>
        <v/>
      </c>
      <c r="T43" t="str">
        <f>IF(F43=0,"",F43*VLOOKUP(T$2,[1]Needs!$A$4:$I$43,9,FALSE))</f>
        <v/>
      </c>
      <c r="U43" t="str">
        <f>IF(G43=0,"",G43*VLOOKUP(U$2,[1]Needs!$A$4:$I$43,9,FALSE))</f>
        <v/>
      </c>
      <c r="V43">
        <f>IF(H43=0,"",H43*VLOOKUP(V$2,[1]Needs!$A$4:$I$43,9,FALSE))</f>
        <v>7140</v>
      </c>
      <c r="W43">
        <f>IF(I43=0,"",I43*VLOOKUP(W$2,[1]Needs!$A$4:$I$43,9,FALSE))</f>
        <v>580</v>
      </c>
      <c r="X43">
        <f>IF(J43=0,"",J43*VLOOKUP(X$2,[1]Needs!$A$4:$I$43,9,FALSE))</f>
        <v>6480</v>
      </c>
      <c r="Y43">
        <f>IF(K43=0,"",K43*VLOOKUP(Y$2,[1]Needs!$A$4:$I$43,9,FALSE))</f>
        <v>28920</v>
      </c>
      <c r="Z43">
        <f>IF(L43=0,"",L43*VLOOKUP(Z$2,[1]Needs!$A$4:$I$43,9,FALSE))</f>
        <v>34050</v>
      </c>
      <c r="AA43">
        <f>IF(M43=0,"",M43*VLOOKUP(AA$2,[1]Needs!$A$4:$I$43,9,FALSE))</f>
        <v>17010</v>
      </c>
      <c r="AB43">
        <f>IF(N43=0,"",N43*VLOOKUP(AB$2,[1]Needs!$A$4:$I$43,9,FALSE))</f>
        <v>13620</v>
      </c>
      <c r="AC43">
        <f>IF(O43=0,"",O43*VLOOKUP(AC$2,[1]Needs!$A$4:$I$43,9,FALSE))</f>
        <v>25530</v>
      </c>
      <c r="AD43">
        <f>IF(P43=0,"",P43*VLOOKUP(AD$2,[1]Needs!$A$4:$I$43,9,FALSE))</f>
        <v>125880</v>
      </c>
      <c r="AE43">
        <f>IF(Q43=0,"",Q43*VLOOKUP(AE$2,[1]Needs!$A$4:$I$43,9,FALSE))</f>
        <v>3390</v>
      </c>
    </row>
    <row r="44" customHeight="1" spans="1:31">
      <c r="A44" s="56">
        <v>41</v>
      </c>
      <c r="B44" s="56">
        <v>265</v>
      </c>
      <c r="C44" s="56">
        <f t="shared" si="1"/>
        <v>290440</v>
      </c>
      <c r="D44" s="57"/>
      <c r="E44" s="57"/>
      <c r="F44" s="57"/>
      <c r="G44" s="57"/>
      <c r="H44" s="57">
        <v>238</v>
      </c>
      <c r="I44" s="57">
        <v>29</v>
      </c>
      <c r="J44" s="57">
        <v>216</v>
      </c>
      <c r="K44" s="57">
        <v>995</v>
      </c>
      <c r="L44" s="57">
        <v>747</v>
      </c>
      <c r="M44" s="57">
        <v>622</v>
      </c>
      <c r="N44" s="57">
        <v>560</v>
      </c>
      <c r="O44" s="57">
        <v>871</v>
      </c>
      <c r="P44" s="57">
        <v>2364</v>
      </c>
      <c r="Q44" s="57">
        <v>187</v>
      </c>
      <c r="R44" t="str">
        <f>IF(D44=0,"",D44*VLOOKUP(R$2,[1]Needs!$A$4:$I$43,9,FALSE))</f>
        <v/>
      </c>
      <c r="S44" t="str">
        <f>IF(E44=0,"",E44*VLOOKUP(S$2,[1]Needs!$A$4:$I$43,9,FALSE))</f>
        <v/>
      </c>
      <c r="T44" t="str">
        <f>IF(F44=0,"",F44*VLOOKUP(T$2,[1]Needs!$A$4:$I$43,9,FALSE))</f>
        <v/>
      </c>
      <c r="U44" t="str">
        <f>IF(G44=0,"",G44*VLOOKUP(U$2,[1]Needs!$A$4:$I$43,9,FALSE))</f>
        <v/>
      </c>
      <c r="V44">
        <f>IF(H44=0,"",H44*VLOOKUP(V$2,[1]Needs!$A$4:$I$43,9,FALSE))</f>
        <v>7140</v>
      </c>
      <c r="W44">
        <f>IF(I44=0,"",I44*VLOOKUP(W$2,[1]Needs!$A$4:$I$43,9,FALSE))</f>
        <v>580</v>
      </c>
      <c r="X44">
        <f>IF(J44=0,"",J44*VLOOKUP(X$2,[1]Needs!$A$4:$I$43,9,FALSE))</f>
        <v>6480</v>
      </c>
      <c r="Y44">
        <f>IF(K44=0,"",K44*VLOOKUP(Y$2,[1]Needs!$A$4:$I$43,9,FALSE))</f>
        <v>29850</v>
      </c>
      <c r="Z44">
        <f>IF(L44=0,"",L44*VLOOKUP(Z$2,[1]Needs!$A$4:$I$43,9,FALSE))</f>
        <v>37350</v>
      </c>
      <c r="AA44">
        <f>IF(M44=0,"",M44*VLOOKUP(AA$2,[1]Needs!$A$4:$I$43,9,FALSE))</f>
        <v>18660</v>
      </c>
      <c r="AB44">
        <f>IF(N44=0,"",N44*VLOOKUP(AB$2,[1]Needs!$A$4:$I$43,9,FALSE))</f>
        <v>16800</v>
      </c>
      <c r="AC44">
        <f>IF(O44=0,"",O44*VLOOKUP(AC$2,[1]Needs!$A$4:$I$43,9,FALSE))</f>
        <v>26130</v>
      </c>
      <c r="AD44">
        <f>IF(P44=0,"",P44*VLOOKUP(AD$2,[1]Needs!$A$4:$I$43,9,FALSE))</f>
        <v>141840</v>
      </c>
      <c r="AE44">
        <f>IF(Q44=0,"",Q44*VLOOKUP(AE$2,[1]Needs!$A$4:$I$43,9,FALSE))</f>
        <v>5610</v>
      </c>
    </row>
    <row r="45" customHeight="1" spans="1:31">
      <c r="A45" s="56">
        <v>42</v>
      </c>
      <c r="B45" s="56">
        <v>285</v>
      </c>
      <c r="C45" s="56">
        <f t="shared" si="1"/>
        <v>321160</v>
      </c>
      <c r="D45" s="57"/>
      <c r="E45" s="57"/>
      <c r="F45" s="57"/>
      <c r="G45" s="57"/>
      <c r="H45" s="57">
        <v>238</v>
      </c>
      <c r="I45" s="57">
        <v>29</v>
      </c>
      <c r="J45" s="57">
        <v>216</v>
      </c>
      <c r="K45" s="57">
        <v>1023</v>
      </c>
      <c r="L45" s="57">
        <v>819</v>
      </c>
      <c r="M45" s="57">
        <v>682</v>
      </c>
      <c r="N45" s="57">
        <v>682</v>
      </c>
      <c r="O45" s="57">
        <v>887</v>
      </c>
      <c r="P45" s="57">
        <v>2660</v>
      </c>
      <c r="Q45" s="57">
        <v>273</v>
      </c>
      <c r="R45" t="str">
        <f>IF(D45=0,"",D45*VLOOKUP(R$2,[1]Needs!$A$4:$I$43,9,FALSE))</f>
        <v/>
      </c>
      <c r="S45" t="str">
        <f>IF(E45=0,"",E45*VLOOKUP(S$2,[1]Needs!$A$4:$I$43,9,FALSE))</f>
        <v/>
      </c>
      <c r="T45" t="str">
        <f>IF(F45=0,"",F45*VLOOKUP(T$2,[1]Needs!$A$4:$I$43,9,FALSE))</f>
        <v/>
      </c>
      <c r="U45" t="str">
        <f>IF(G45=0,"",G45*VLOOKUP(U$2,[1]Needs!$A$4:$I$43,9,FALSE))</f>
        <v/>
      </c>
      <c r="V45">
        <f>IF(H45=0,"",H45*VLOOKUP(V$2,[1]Needs!$A$4:$I$43,9,FALSE))</f>
        <v>7140</v>
      </c>
      <c r="W45">
        <f>IF(I45=0,"",I45*VLOOKUP(W$2,[1]Needs!$A$4:$I$43,9,FALSE))</f>
        <v>580</v>
      </c>
      <c r="X45">
        <f>IF(J45=0,"",J45*VLOOKUP(X$2,[1]Needs!$A$4:$I$43,9,FALSE))</f>
        <v>6480</v>
      </c>
      <c r="Y45">
        <f>IF(K45=0,"",K45*VLOOKUP(Y$2,[1]Needs!$A$4:$I$43,9,FALSE))</f>
        <v>30690</v>
      </c>
      <c r="Z45">
        <f>IF(L45=0,"",L45*VLOOKUP(Z$2,[1]Needs!$A$4:$I$43,9,FALSE))</f>
        <v>40950</v>
      </c>
      <c r="AA45">
        <f>IF(M45=0,"",M45*VLOOKUP(AA$2,[1]Needs!$A$4:$I$43,9,FALSE))</f>
        <v>20460</v>
      </c>
      <c r="AB45">
        <f>IF(N45=0,"",N45*VLOOKUP(AB$2,[1]Needs!$A$4:$I$43,9,FALSE))</f>
        <v>20460</v>
      </c>
      <c r="AC45">
        <f>IF(O45=0,"",O45*VLOOKUP(AC$2,[1]Needs!$A$4:$I$43,9,FALSE))</f>
        <v>26610</v>
      </c>
      <c r="AD45">
        <f>IF(P45=0,"",P45*VLOOKUP(AD$2,[1]Needs!$A$4:$I$43,9,FALSE))</f>
        <v>159600</v>
      </c>
      <c r="AE45">
        <f>IF(Q45=0,"",Q45*VLOOKUP(AE$2,[1]Needs!$A$4:$I$43,9,FALSE))</f>
        <v>8190</v>
      </c>
    </row>
    <row r="46" customHeight="1" spans="1:31">
      <c r="A46" s="56">
        <v>43</v>
      </c>
      <c r="B46" s="56">
        <v>305</v>
      </c>
      <c r="C46" s="56">
        <f t="shared" si="1"/>
        <v>354210</v>
      </c>
      <c r="D46" s="57"/>
      <c r="E46" s="57"/>
      <c r="F46" s="57"/>
      <c r="G46" s="57"/>
      <c r="H46" s="57">
        <v>238</v>
      </c>
      <c r="I46" s="57">
        <v>29</v>
      </c>
      <c r="J46" s="57">
        <v>216</v>
      </c>
      <c r="K46" s="57">
        <v>1111</v>
      </c>
      <c r="L46" s="57">
        <v>889</v>
      </c>
      <c r="M46" s="57">
        <v>741</v>
      </c>
      <c r="N46" s="57">
        <v>741</v>
      </c>
      <c r="O46" s="57">
        <v>963</v>
      </c>
      <c r="P46" s="57">
        <v>2963</v>
      </c>
      <c r="Q46" s="57">
        <v>370</v>
      </c>
      <c r="R46" t="str">
        <f>IF(D46=0,"",D46*VLOOKUP(R$2,[1]Needs!$A$4:$I$43,9,FALSE))</f>
        <v/>
      </c>
      <c r="S46" t="str">
        <f>IF(E46=0,"",E46*VLOOKUP(S$2,[1]Needs!$A$4:$I$43,9,FALSE))</f>
        <v/>
      </c>
      <c r="T46" t="str">
        <f>IF(F46=0,"",F46*VLOOKUP(T$2,[1]Needs!$A$4:$I$43,9,FALSE))</f>
        <v/>
      </c>
      <c r="U46" t="str">
        <f>IF(G46=0,"",G46*VLOOKUP(U$2,[1]Needs!$A$4:$I$43,9,FALSE))</f>
        <v/>
      </c>
      <c r="V46">
        <f>IF(H46=0,"",H46*VLOOKUP(V$2,[1]Needs!$A$4:$I$43,9,FALSE))</f>
        <v>7140</v>
      </c>
      <c r="W46">
        <f>IF(I46=0,"",I46*VLOOKUP(W$2,[1]Needs!$A$4:$I$43,9,FALSE))</f>
        <v>580</v>
      </c>
      <c r="X46">
        <f>IF(J46=0,"",J46*VLOOKUP(X$2,[1]Needs!$A$4:$I$43,9,FALSE))</f>
        <v>6480</v>
      </c>
      <c r="Y46">
        <f>IF(K46=0,"",K46*VLOOKUP(Y$2,[1]Needs!$A$4:$I$43,9,FALSE))</f>
        <v>33330</v>
      </c>
      <c r="Z46">
        <f>IF(L46=0,"",L46*VLOOKUP(Z$2,[1]Needs!$A$4:$I$43,9,FALSE))</f>
        <v>44450</v>
      </c>
      <c r="AA46">
        <f>IF(M46=0,"",M46*VLOOKUP(AA$2,[1]Needs!$A$4:$I$43,9,FALSE))</f>
        <v>22230</v>
      </c>
      <c r="AB46">
        <f>IF(N46=0,"",N46*VLOOKUP(AB$2,[1]Needs!$A$4:$I$43,9,FALSE))</f>
        <v>22230</v>
      </c>
      <c r="AC46">
        <f>IF(O46=0,"",O46*VLOOKUP(AC$2,[1]Needs!$A$4:$I$43,9,FALSE))</f>
        <v>28890</v>
      </c>
      <c r="AD46">
        <f>IF(P46=0,"",P46*VLOOKUP(AD$2,[1]Needs!$A$4:$I$43,9,FALSE))</f>
        <v>177780</v>
      </c>
      <c r="AE46">
        <f>IF(Q46=0,"",Q46*VLOOKUP(AE$2,[1]Needs!$A$4:$I$43,9,FALSE))</f>
        <v>11100</v>
      </c>
    </row>
    <row r="47" customHeight="1" spans="1:31">
      <c r="A47" s="56">
        <v>44</v>
      </c>
      <c r="B47" s="56">
        <v>325</v>
      </c>
      <c r="C47" s="56">
        <f t="shared" si="1"/>
        <v>390050</v>
      </c>
      <c r="D47" s="57"/>
      <c r="E47" s="57"/>
      <c r="F47" s="57"/>
      <c r="G47" s="57"/>
      <c r="H47" s="57">
        <v>238</v>
      </c>
      <c r="I47" s="57">
        <v>29</v>
      </c>
      <c r="J47" s="57">
        <v>216</v>
      </c>
      <c r="K47" s="57">
        <v>1228</v>
      </c>
      <c r="L47" s="57">
        <v>983</v>
      </c>
      <c r="M47" s="57">
        <v>819</v>
      </c>
      <c r="N47" s="57">
        <v>819</v>
      </c>
      <c r="O47" s="57">
        <v>1065</v>
      </c>
      <c r="P47" s="57">
        <v>3275</v>
      </c>
      <c r="Q47" s="57">
        <v>409</v>
      </c>
      <c r="R47" t="str">
        <f>IF(D47=0,"",D47*VLOOKUP(R$2,[1]Needs!$A$4:$I$43,9,FALSE))</f>
        <v/>
      </c>
      <c r="S47" t="str">
        <f>IF(E47=0,"",E47*VLOOKUP(S$2,[1]Needs!$A$4:$I$43,9,FALSE))</f>
        <v/>
      </c>
      <c r="T47" t="str">
        <f>IF(F47=0,"",F47*VLOOKUP(T$2,[1]Needs!$A$4:$I$43,9,FALSE))</f>
        <v/>
      </c>
      <c r="U47" t="str">
        <f>IF(G47=0,"",G47*VLOOKUP(U$2,[1]Needs!$A$4:$I$43,9,FALSE))</f>
        <v/>
      </c>
      <c r="V47">
        <f>IF(H47=0,"",H47*VLOOKUP(V$2,[1]Needs!$A$4:$I$43,9,FALSE))</f>
        <v>7140</v>
      </c>
      <c r="W47">
        <f>IF(I47=0,"",I47*VLOOKUP(W$2,[1]Needs!$A$4:$I$43,9,FALSE))</f>
        <v>580</v>
      </c>
      <c r="X47">
        <f>IF(J47=0,"",J47*VLOOKUP(X$2,[1]Needs!$A$4:$I$43,9,FALSE))</f>
        <v>6480</v>
      </c>
      <c r="Y47">
        <f>IF(K47=0,"",K47*VLOOKUP(Y$2,[1]Needs!$A$4:$I$43,9,FALSE))</f>
        <v>36840</v>
      </c>
      <c r="Z47">
        <f>IF(L47=0,"",L47*VLOOKUP(Z$2,[1]Needs!$A$4:$I$43,9,FALSE))</f>
        <v>49150</v>
      </c>
      <c r="AA47">
        <f>IF(M47=0,"",M47*VLOOKUP(AA$2,[1]Needs!$A$4:$I$43,9,FALSE))</f>
        <v>24570</v>
      </c>
      <c r="AB47">
        <f>IF(N47=0,"",N47*VLOOKUP(AB$2,[1]Needs!$A$4:$I$43,9,FALSE))</f>
        <v>24570</v>
      </c>
      <c r="AC47">
        <f>IF(O47=0,"",O47*VLOOKUP(AC$2,[1]Needs!$A$4:$I$43,9,FALSE))</f>
        <v>31950</v>
      </c>
      <c r="AD47">
        <f>IF(P47=0,"",P47*VLOOKUP(AD$2,[1]Needs!$A$4:$I$43,9,FALSE))</f>
        <v>196500</v>
      </c>
      <c r="AE47">
        <f>IF(Q47=0,"",Q47*VLOOKUP(AE$2,[1]Needs!$A$4:$I$43,9,FALSE))</f>
        <v>12270</v>
      </c>
    </row>
    <row r="48" customHeight="1" spans="1:31">
      <c r="A48" s="58">
        <v>45</v>
      </c>
      <c r="B48" s="58">
        <v>350</v>
      </c>
      <c r="C48" s="58">
        <f t="shared" si="1"/>
        <v>430920</v>
      </c>
      <c r="D48" s="59"/>
      <c r="E48" s="59"/>
      <c r="F48" s="59"/>
      <c r="G48" s="59"/>
      <c r="H48" s="59"/>
      <c r="I48" s="59">
        <v>29</v>
      </c>
      <c r="J48" s="59">
        <v>216</v>
      </c>
      <c r="K48" s="59">
        <v>1400</v>
      </c>
      <c r="L48" s="59">
        <v>1027</v>
      </c>
      <c r="M48" s="59">
        <v>934</v>
      </c>
      <c r="N48" s="59">
        <v>934</v>
      </c>
      <c r="O48" s="59">
        <v>1214</v>
      </c>
      <c r="P48" s="59">
        <v>3734</v>
      </c>
      <c r="Q48" s="59">
        <v>467</v>
      </c>
      <c r="R48" t="str">
        <f>IF(D48=0,"",D48*VLOOKUP(R$2,[1]Needs!$A$4:$I$43,9,FALSE))</f>
        <v/>
      </c>
      <c r="S48" t="str">
        <f>IF(E48=0,"",E48*VLOOKUP(S$2,[1]Needs!$A$4:$I$43,9,FALSE))</f>
        <v/>
      </c>
      <c r="T48" t="str">
        <f>IF(F48=0,"",F48*VLOOKUP(T$2,[1]Needs!$A$4:$I$43,9,FALSE))</f>
        <v/>
      </c>
      <c r="U48" t="str">
        <f>IF(G48=0,"",G48*VLOOKUP(U$2,[1]Needs!$A$4:$I$43,9,FALSE))</f>
        <v/>
      </c>
      <c r="V48" t="str">
        <f>IF(H48=0,"",H48*VLOOKUP(V$2,[1]Needs!$A$4:$I$43,9,FALSE))</f>
        <v/>
      </c>
      <c r="W48">
        <f>IF(I48=0,"",I48*VLOOKUP(W$2,[1]Needs!$A$4:$I$43,9,FALSE))</f>
        <v>580</v>
      </c>
      <c r="X48">
        <f>IF(J48=0,"",J48*VLOOKUP(X$2,[1]Needs!$A$4:$I$43,9,FALSE))</f>
        <v>6480</v>
      </c>
      <c r="Y48">
        <f>IF(K48=0,"",K48*VLOOKUP(Y$2,[1]Needs!$A$4:$I$43,9,FALSE))</f>
        <v>42000</v>
      </c>
      <c r="Z48">
        <f>IF(L48=0,"",L48*VLOOKUP(Z$2,[1]Needs!$A$4:$I$43,9,FALSE))</f>
        <v>51350</v>
      </c>
      <c r="AA48">
        <f>IF(M48=0,"",M48*VLOOKUP(AA$2,[1]Needs!$A$4:$I$43,9,FALSE))</f>
        <v>28020</v>
      </c>
      <c r="AB48">
        <f>IF(N48=0,"",N48*VLOOKUP(AB$2,[1]Needs!$A$4:$I$43,9,FALSE))</f>
        <v>28020</v>
      </c>
      <c r="AC48">
        <f>IF(O48=0,"",O48*VLOOKUP(AC$2,[1]Needs!$A$4:$I$43,9,FALSE))</f>
        <v>36420</v>
      </c>
      <c r="AD48">
        <f>IF(P48=0,"",P48*VLOOKUP(AD$2,[1]Needs!$A$4:$I$43,9,FALSE))</f>
        <v>224040</v>
      </c>
      <c r="AE48">
        <f>IF(Q48=0,"",Q48*VLOOKUP(AE$2,[1]Needs!$A$4:$I$43,9,FALSE))</f>
        <v>14010</v>
      </c>
    </row>
    <row r="49" customHeight="1" spans="1:31">
      <c r="A49" s="58">
        <v>46</v>
      </c>
      <c r="B49" s="58">
        <v>375</v>
      </c>
      <c r="C49" s="58">
        <f t="shared" si="1"/>
        <v>474270</v>
      </c>
      <c r="D49" s="59"/>
      <c r="E49" s="59"/>
      <c r="F49" s="59"/>
      <c r="G49" s="59"/>
      <c r="H49" s="59"/>
      <c r="I49" s="59">
        <v>29</v>
      </c>
      <c r="J49" s="59">
        <v>216</v>
      </c>
      <c r="K49" s="59">
        <v>1544</v>
      </c>
      <c r="L49" s="59">
        <v>1132</v>
      </c>
      <c r="M49" s="59">
        <v>1029</v>
      </c>
      <c r="N49" s="59">
        <v>1029</v>
      </c>
      <c r="O49" s="59">
        <v>1338</v>
      </c>
      <c r="P49" s="59">
        <v>4116</v>
      </c>
      <c r="Q49" s="59">
        <v>515</v>
      </c>
      <c r="R49" t="str">
        <f>IF(D49=0,"",D49*VLOOKUP(R$2,[1]Needs!$A$4:$I$43,9,FALSE))</f>
        <v/>
      </c>
      <c r="S49" t="str">
        <f>IF(E49=0,"",E49*VLOOKUP(S$2,[1]Needs!$A$4:$I$43,9,FALSE))</f>
        <v/>
      </c>
      <c r="T49" t="str">
        <f>IF(F49=0,"",F49*VLOOKUP(T$2,[1]Needs!$A$4:$I$43,9,FALSE))</f>
        <v/>
      </c>
      <c r="U49" t="str">
        <f>IF(G49=0,"",G49*VLOOKUP(U$2,[1]Needs!$A$4:$I$43,9,FALSE))</f>
        <v/>
      </c>
      <c r="V49" t="str">
        <f>IF(H49=0,"",H49*VLOOKUP(V$2,[1]Needs!$A$4:$I$43,9,FALSE))</f>
        <v/>
      </c>
      <c r="W49">
        <f>IF(I49=0,"",I49*VLOOKUP(W$2,[1]Needs!$A$4:$I$43,9,FALSE))</f>
        <v>580</v>
      </c>
      <c r="X49">
        <f>IF(J49=0,"",J49*VLOOKUP(X$2,[1]Needs!$A$4:$I$43,9,FALSE))</f>
        <v>6480</v>
      </c>
      <c r="Y49">
        <f>IF(K49=0,"",K49*VLOOKUP(Y$2,[1]Needs!$A$4:$I$43,9,FALSE))</f>
        <v>46320</v>
      </c>
      <c r="Z49">
        <f>IF(L49=0,"",L49*VLOOKUP(Z$2,[1]Needs!$A$4:$I$43,9,FALSE))</f>
        <v>56600</v>
      </c>
      <c r="AA49">
        <f>IF(M49=0,"",M49*VLOOKUP(AA$2,[1]Needs!$A$4:$I$43,9,FALSE))</f>
        <v>30870</v>
      </c>
      <c r="AB49">
        <f>IF(N49=0,"",N49*VLOOKUP(AB$2,[1]Needs!$A$4:$I$43,9,FALSE))</f>
        <v>30870</v>
      </c>
      <c r="AC49">
        <f>IF(O49=0,"",O49*VLOOKUP(AC$2,[1]Needs!$A$4:$I$43,9,FALSE))</f>
        <v>40140</v>
      </c>
      <c r="AD49">
        <f>IF(P49=0,"",P49*VLOOKUP(AD$2,[1]Needs!$A$4:$I$43,9,FALSE))</f>
        <v>246960</v>
      </c>
      <c r="AE49">
        <f>IF(Q49=0,"",Q49*VLOOKUP(AE$2,[1]Needs!$A$4:$I$43,9,FALSE))</f>
        <v>15450</v>
      </c>
    </row>
    <row r="50" customHeight="1" spans="1:31">
      <c r="A50" s="58">
        <v>47</v>
      </c>
      <c r="B50" s="58">
        <v>400</v>
      </c>
      <c r="C50" s="58">
        <f t="shared" si="1"/>
        <v>521980</v>
      </c>
      <c r="D50" s="59"/>
      <c r="E50" s="59"/>
      <c r="F50" s="59"/>
      <c r="G50" s="59"/>
      <c r="H50" s="59"/>
      <c r="I50" s="59">
        <v>29</v>
      </c>
      <c r="J50" s="59">
        <v>216</v>
      </c>
      <c r="K50" s="59">
        <v>1701</v>
      </c>
      <c r="L50" s="59">
        <v>1248</v>
      </c>
      <c r="M50" s="59">
        <v>1134</v>
      </c>
      <c r="N50" s="59">
        <v>1134</v>
      </c>
      <c r="O50" s="59">
        <v>1474</v>
      </c>
      <c r="P50" s="59">
        <v>4537</v>
      </c>
      <c r="Q50" s="59">
        <v>567</v>
      </c>
      <c r="R50" t="str">
        <f>IF(D50=0,"",D50*VLOOKUP(R$2,[1]Needs!$A$4:$I$43,9,FALSE))</f>
        <v/>
      </c>
      <c r="S50" t="str">
        <f>IF(E50=0,"",E50*VLOOKUP(S$2,[1]Needs!$A$4:$I$43,9,FALSE))</f>
        <v/>
      </c>
      <c r="T50" t="str">
        <f>IF(F50=0,"",F50*VLOOKUP(T$2,[1]Needs!$A$4:$I$43,9,FALSE))</f>
        <v/>
      </c>
      <c r="U50" t="str">
        <f>IF(G50=0,"",G50*VLOOKUP(U$2,[1]Needs!$A$4:$I$43,9,FALSE))</f>
        <v/>
      </c>
      <c r="V50" t="str">
        <f>IF(H50=0,"",H50*VLOOKUP(V$2,[1]Needs!$A$4:$I$43,9,FALSE))</f>
        <v/>
      </c>
      <c r="W50">
        <f>IF(I50=0,"",I50*VLOOKUP(W$2,[1]Needs!$A$4:$I$43,9,FALSE))</f>
        <v>580</v>
      </c>
      <c r="X50">
        <f>IF(J50=0,"",J50*VLOOKUP(X$2,[1]Needs!$A$4:$I$43,9,FALSE))</f>
        <v>6480</v>
      </c>
      <c r="Y50">
        <f>IF(K50=0,"",K50*VLOOKUP(Y$2,[1]Needs!$A$4:$I$43,9,FALSE))</f>
        <v>51030</v>
      </c>
      <c r="Z50">
        <f>IF(L50=0,"",L50*VLOOKUP(Z$2,[1]Needs!$A$4:$I$43,9,FALSE))</f>
        <v>62400</v>
      </c>
      <c r="AA50">
        <f>IF(M50=0,"",M50*VLOOKUP(AA$2,[1]Needs!$A$4:$I$43,9,FALSE))</f>
        <v>34020</v>
      </c>
      <c r="AB50">
        <f>IF(N50=0,"",N50*VLOOKUP(AB$2,[1]Needs!$A$4:$I$43,9,FALSE))</f>
        <v>34020</v>
      </c>
      <c r="AC50">
        <f>IF(O50=0,"",O50*VLOOKUP(AC$2,[1]Needs!$A$4:$I$43,9,FALSE))</f>
        <v>44220</v>
      </c>
      <c r="AD50">
        <f>IF(P50=0,"",P50*VLOOKUP(AD$2,[1]Needs!$A$4:$I$43,9,FALSE))</f>
        <v>272220</v>
      </c>
      <c r="AE50">
        <f>IF(Q50=0,"",Q50*VLOOKUP(AE$2,[1]Needs!$A$4:$I$43,9,FALSE))</f>
        <v>17010</v>
      </c>
    </row>
    <row r="51" customHeight="1" spans="1:31">
      <c r="A51" s="58">
        <v>48</v>
      </c>
      <c r="B51" s="58">
        <v>425</v>
      </c>
      <c r="C51" s="58">
        <f t="shared" si="1"/>
        <v>574500</v>
      </c>
      <c r="D51" s="59"/>
      <c r="E51" s="59"/>
      <c r="F51" s="59"/>
      <c r="G51" s="59"/>
      <c r="H51" s="59"/>
      <c r="I51" s="59">
        <v>29</v>
      </c>
      <c r="J51" s="59">
        <v>216</v>
      </c>
      <c r="K51" s="59">
        <v>1875</v>
      </c>
      <c r="L51" s="59">
        <v>1375</v>
      </c>
      <c r="M51" s="59">
        <v>1250</v>
      </c>
      <c r="N51" s="59">
        <v>1250</v>
      </c>
      <c r="O51" s="59">
        <v>1625</v>
      </c>
      <c r="P51" s="59">
        <v>4999</v>
      </c>
      <c r="Q51" s="59">
        <v>625</v>
      </c>
      <c r="R51" t="str">
        <f>IF(D51=0,"",D51*VLOOKUP(R$2,[1]Needs!$A$4:$I$43,9,FALSE))</f>
        <v/>
      </c>
      <c r="S51" t="str">
        <f>IF(E51=0,"",E51*VLOOKUP(S$2,[1]Needs!$A$4:$I$43,9,FALSE))</f>
        <v/>
      </c>
      <c r="T51" t="str">
        <f>IF(F51=0,"",F51*VLOOKUP(T$2,[1]Needs!$A$4:$I$43,9,FALSE))</f>
        <v/>
      </c>
      <c r="U51" t="str">
        <f>IF(G51=0,"",G51*VLOOKUP(U$2,[1]Needs!$A$4:$I$43,9,FALSE))</f>
        <v/>
      </c>
      <c r="V51" t="str">
        <f>IF(H51=0,"",H51*VLOOKUP(V$2,[1]Needs!$A$4:$I$43,9,FALSE))</f>
        <v/>
      </c>
      <c r="W51">
        <f>IF(I51=0,"",I51*VLOOKUP(W$2,[1]Needs!$A$4:$I$43,9,FALSE))</f>
        <v>580</v>
      </c>
      <c r="X51">
        <f>IF(J51=0,"",J51*VLOOKUP(X$2,[1]Needs!$A$4:$I$43,9,FALSE))</f>
        <v>6480</v>
      </c>
      <c r="Y51">
        <f>IF(K51=0,"",K51*VLOOKUP(Y$2,[1]Needs!$A$4:$I$43,9,FALSE))</f>
        <v>56250</v>
      </c>
      <c r="Z51">
        <f>IF(L51=0,"",L51*VLOOKUP(Z$2,[1]Needs!$A$4:$I$43,9,FALSE))</f>
        <v>68750</v>
      </c>
      <c r="AA51">
        <f>IF(M51=0,"",M51*VLOOKUP(AA$2,[1]Needs!$A$4:$I$43,9,FALSE))</f>
        <v>37500</v>
      </c>
      <c r="AB51">
        <f>IF(N51=0,"",N51*VLOOKUP(AB$2,[1]Needs!$A$4:$I$43,9,FALSE))</f>
        <v>37500</v>
      </c>
      <c r="AC51">
        <f>IF(O51=0,"",O51*VLOOKUP(AC$2,[1]Needs!$A$4:$I$43,9,FALSE))</f>
        <v>48750</v>
      </c>
      <c r="AD51">
        <f>IF(P51=0,"",P51*VLOOKUP(AD$2,[1]Needs!$A$4:$I$43,9,FALSE))</f>
        <v>299940</v>
      </c>
      <c r="AE51">
        <f>IF(Q51=0,"",Q51*VLOOKUP(AE$2,[1]Needs!$A$4:$I$43,9,FALSE))</f>
        <v>18750</v>
      </c>
    </row>
    <row r="52" customHeight="1" spans="1:31">
      <c r="A52" s="58">
        <v>49</v>
      </c>
      <c r="B52" s="58">
        <v>450</v>
      </c>
      <c r="C52" s="58">
        <f t="shared" si="1"/>
        <v>630370</v>
      </c>
      <c r="D52" s="59"/>
      <c r="E52" s="59"/>
      <c r="F52" s="59"/>
      <c r="G52" s="59"/>
      <c r="H52" s="59"/>
      <c r="I52" s="59">
        <v>29</v>
      </c>
      <c r="J52" s="59">
        <v>216</v>
      </c>
      <c r="K52" s="59">
        <v>2046</v>
      </c>
      <c r="L52" s="59">
        <v>1500</v>
      </c>
      <c r="M52" s="59">
        <v>1364</v>
      </c>
      <c r="N52" s="59">
        <v>1364</v>
      </c>
      <c r="O52" s="59">
        <v>1773</v>
      </c>
      <c r="P52" s="59">
        <v>5456</v>
      </c>
      <c r="Q52" s="59">
        <v>818</v>
      </c>
      <c r="R52" t="str">
        <f>IF(D52=0,"",D52*VLOOKUP(R$2,[1]Needs!$A$4:$I$43,9,FALSE))</f>
        <v/>
      </c>
      <c r="S52" t="str">
        <f>IF(E52=0,"",E52*VLOOKUP(S$2,[1]Needs!$A$4:$I$43,9,FALSE))</f>
        <v/>
      </c>
      <c r="T52" t="str">
        <f>IF(F52=0,"",F52*VLOOKUP(T$2,[1]Needs!$A$4:$I$43,9,FALSE))</f>
        <v/>
      </c>
      <c r="U52" t="str">
        <f>IF(G52=0,"",G52*VLOOKUP(U$2,[1]Needs!$A$4:$I$43,9,FALSE))</f>
        <v/>
      </c>
      <c r="V52" t="str">
        <f>IF(H52=0,"",H52*VLOOKUP(V$2,[1]Needs!$A$4:$I$43,9,FALSE))</f>
        <v/>
      </c>
      <c r="W52">
        <f>IF(I52=0,"",I52*VLOOKUP(W$2,[1]Needs!$A$4:$I$43,9,FALSE))</f>
        <v>580</v>
      </c>
      <c r="X52">
        <f>IF(J52=0,"",J52*VLOOKUP(X$2,[1]Needs!$A$4:$I$43,9,FALSE))</f>
        <v>6480</v>
      </c>
      <c r="Y52">
        <f>IF(K52=0,"",K52*VLOOKUP(Y$2,[1]Needs!$A$4:$I$43,9,FALSE))</f>
        <v>61380</v>
      </c>
      <c r="Z52">
        <f>IF(L52=0,"",L52*VLOOKUP(Z$2,[1]Needs!$A$4:$I$43,9,FALSE))</f>
        <v>75000</v>
      </c>
      <c r="AA52">
        <f>IF(M52=0,"",M52*VLOOKUP(AA$2,[1]Needs!$A$4:$I$43,9,FALSE))</f>
        <v>40920</v>
      </c>
      <c r="AB52">
        <f>IF(N52=0,"",N52*VLOOKUP(AB$2,[1]Needs!$A$4:$I$43,9,FALSE))</f>
        <v>40920</v>
      </c>
      <c r="AC52">
        <f>IF(O52=0,"",O52*VLOOKUP(AC$2,[1]Needs!$A$4:$I$43,9,FALSE))</f>
        <v>53190</v>
      </c>
      <c r="AD52">
        <f>IF(P52=0,"",P52*VLOOKUP(AD$2,[1]Needs!$A$4:$I$43,9,FALSE))</f>
        <v>327360</v>
      </c>
      <c r="AE52">
        <f>IF(Q52=0,"",Q52*VLOOKUP(AE$2,[1]Needs!$A$4:$I$43,9,FALSE))</f>
        <v>24540</v>
      </c>
    </row>
    <row r="53" customHeight="1" spans="1:31">
      <c r="A53" s="58">
        <v>50</v>
      </c>
      <c r="B53" s="58">
        <v>475</v>
      </c>
      <c r="C53" s="58">
        <f t="shared" si="1"/>
        <v>690820</v>
      </c>
      <c r="D53" s="59"/>
      <c r="E53" s="59"/>
      <c r="F53" s="59"/>
      <c r="G53" s="59"/>
      <c r="H53" s="59"/>
      <c r="I53" s="59">
        <v>29</v>
      </c>
      <c r="J53" s="59">
        <v>216</v>
      </c>
      <c r="K53" s="59">
        <v>2254</v>
      </c>
      <c r="L53" s="59">
        <v>1503</v>
      </c>
      <c r="M53" s="59">
        <v>1503</v>
      </c>
      <c r="N53" s="59">
        <v>1503</v>
      </c>
      <c r="O53" s="59">
        <v>1953</v>
      </c>
      <c r="P53" s="59">
        <v>6011</v>
      </c>
      <c r="Q53" s="59">
        <v>1052</v>
      </c>
      <c r="R53" t="str">
        <f>IF(D53=0,"",D53*VLOOKUP(R$2,[1]Needs!$A$4:$I$43,9,FALSE))</f>
        <v/>
      </c>
      <c r="S53" t="str">
        <f>IF(E53=0,"",E53*VLOOKUP(S$2,[1]Needs!$A$4:$I$43,9,FALSE))</f>
        <v/>
      </c>
      <c r="T53" t="str">
        <f>IF(F53=0,"",F53*VLOOKUP(T$2,[1]Needs!$A$4:$I$43,9,FALSE))</f>
        <v/>
      </c>
      <c r="U53" t="str">
        <f>IF(G53=0,"",G53*VLOOKUP(U$2,[1]Needs!$A$4:$I$43,9,FALSE))</f>
        <v/>
      </c>
      <c r="V53" t="str">
        <f>IF(H53=0,"",H53*VLOOKUP(V$2,[1]Needs!$A$4:$I$43,9,FALSE))</f>
        <v/>
      </c>
      <c r="W53">
        <f>IF(I53=0,"",I53*VLOOKUP(W$2,[1]Needs!$A$4:$I$43,9,FALSE))</f>
        <v>580</v>
      </c>
      <c r="X53">
        <f>IF(J53=0,"",J53*VLOOKUP(X$2,[1]Needs!$A$4:$I$43,9,FALSE))</f>
        <v>6480</v>
      </c>
      <c r="Y53">
        <f>IF(K53=0,"",K53*VLOOKUP(Y$2,[1]Needs!$A$4:$I$43,9,FALSE))</f>
        <v>67620</v>
      </c>
      <c r="Z53">
        <f>IF(L53=0,"",L53*VLOOKUP(Z$2,[1]Needs!$A$4:$I$43,9,FALSE))</f>
        <v>75150</v>
      </c>
      <c r="AA53">
        <f>IF(M53=0,"",M53*VLOOKUP(AA$2,[1]Needs!$A$4:$I$43,9,FALSE))</f>
        <v>45090</v>
      </c>
      <c r="AB53">
        <f>IF(N53=0,"",N53*VLOOKUP(AB$2,[1]Needs!$A$4:$I$43,9,FALSE))</f>
        <v>45090</v>
      </c>
      <c r="AC53">
        <f>IF(O53=0,"",O53*VLOOKUP(AC$2,[1]Needs!$A$4:$I$43,9,FALSE))</f>
        <v>58590</v>
      </c>
      <c r="AD53">
        <f>IF(P53=0,"",P53*VLOOKUP(AD$2,[1]Needs!$A$4:$I$43,9,FALSE))</f>
        <v>360660</v>
      </c>
      <c r="AE53">
        <f>IF(Q53=0,"",Q53*VLOOKUP(AE$2,[1]Needs!$A$4:$I$43,9,FALSE))</f>
        <v>31560</v>
      </c>
    </row>
    <row r="54" customHeight="1" spans="1:31">
      <c r="A54" s="58">
        <v>51</v>
      </c>
      <c r="B54" s="58">
        <v>500</v>
      </c>
      <c r="C54" s="58">
        <f t="shared" si="1"/>
        <v>758090</v>
      </c>
      <c r="D54" s="59"/>
      <c r="E54" s="59"/>
      <c r="F54" s="59"/>
      <c r="G54" s="59"/>
      <c r="H54" s="59"/>
      <c r="I54" s="59">
        <v>29</v>
      </c>
      <c r="J54" s="59">
        <v>216</v>
      </c>
      <c r="K54" s="59">
        <v>2459</v>
      </c>
      <c r="L54" s="59">
        <v>1640</v>
      </c>
      <c r="M54" s="59">
        <v>1640</v>
      </c>
      <c r="N54" s="59">
        <v>1640</v>
      </c>
      <c r="O54" s="59">
        <v>1968</v>
      </c>
      <c r="P54" s="59">
        <v>6559</v>
      </c>
      <c r="Q54" s="59">
        <v>1476</v>
      </c>
      <c r="R54" t="str">
        <f>IF(D54=0,"",D54*VLOOKUP(R$2,[1]Needs!$A$4:$I$43,9,FALSE))</f>
        <v/>
      </c>
      <c r="S54" t="str">
        <f>IF(E54=0,"",E54*VLOOKUP(S$2,[1]Needs!$A$4:$I$43,9,FALSE))</f>
        <v/>
      </c>
      <c r="T54" t="str">
        <f>IF(F54=0,"",F54*VLOOKUP(T$2,[1]Needs!$A$4:$I$43,9,FALSE))</f>
        <v/>
      </c>
      <c r="U54" t="str">
        <f>IF(G54=0,"",G54*VLOOKUP(U$2,[1]Needs!$A$4:$I$43,9,FALSE))</f>
        <v/>
      </c>
      <c r="V54" t="str">
        <f>IF(H54=0,"",H54*VLOOKUP(V$2,[1]Needs!$A$4:$I$43,9,FALSE))</f>
        <v/>
      </c>
      <c r="W54">
        <f>IF(I54=0,"",I54*VLOOKUP(W$2,[1]Needs!$A$4:$I$43,9,FALSE))</f>
        <v>580</v>
      </c>
      <c r="X54">
        <f>IF(J54=0,"",J54*VLOOKUP(X$2,[1]Needs!$A$4:$I$43,9,FALSE))</f>
        <v>6480</v>
      </c>
      <c r="Y54">
        <f>IF(K54=0,"",K54*VLOOKUP(Y$2,[1]Needs!$A$4:$I$43,9,FALSE))</f>
        <v>73770</v>
      </c>
      <c r="Z54">
        <f>IF(L54=0,"",L54*VLOOKUP(Z$2,[1]Needs!$A$4:$I$43,9,FALSE))</f>
        <v>82000</v>
      </c>
      <c r="AA54">
        <f>IF(M54=0,"",M54*VLOOKUP(AA$2,[1]Needs!$A$4:$I$43,9,FALSE))</f>
        <v>49200</v>
      </c>
      <c r="AB54">
        <f>IF(N54=0,"",N54*VLOOKUP(AB$2,[1]Needs!$A$4:$I$43,9,FALSE))</f>
        <v>49200</v>
      </c>
      <c r="AC54">
        <f>IF(O54=0,"",O54*VLOOKUP(AC$2,[1]Needs!$A$4:$I$43,9,FALSE))</f>
        <v>59040</v>
      </c>
      <c r="AD54">
        <f>IF(P54=0,"",P54*VLOOKUP(AD$2,[1]Needs!$A$4:$I$43,9,FALSE))</f>
        <v>393540</v>
      </c>
      <c r="AE54">
        <f>IF(Q54=0,"",Q54*VLOOKUP(AE$2,[1]Needs!$A$4:$I$43,9,FALSE))</f>
        <v>44280</v>
      </c>
    </row>
    <row r="55" customHeight="1" spans="1:31">
      <c r="A55" s="58">
        <v>52</v>
      </c>
      <c r="B55" s="58">
        <v>525</v>
      </c>
      <c r="C55" s="58">
        <f t="shared" si="1"/>
        <v>829630</v>
      </c>
      <c r="D55" s="59"/>
      <c r="E55" s="59"/>
      <c r="F55" s="59"/>
      <c r="G55" s="59"/>
      <c r="H55" s="59"/>
      <c r="I55" s="59">
        <v>29</v>
      </c>
      <c r="J55" s="59">
        <v>216</v>
      </c>
      <c r="K55" s="59">
        <v>2659</v>
      </c>
      <c r="L55" s="59">
        <v>1773</v>
      </c>
      <c r="M55" s="59">
        <v>1773</v>
      </c>
      <c r="N55" s="59">
        <v>1773</v>
      </c>
      <c r="O55" s="59">
        <v>2127</v>
      </c>
      <c r="P55" s="59">
        <v>7091</v>
      </c>
      <c r="Q55" s="59">
        <v>1950</v>
      </c>
      <c r="R55" t="str">
        <f>IF(D55=0,"",D55*VLOOKUP(R$2,[1]Needs!$A$4:$I$43,9,FALSE))</f>
        <v/>
      </c>
      <c r="S55" t="str">
        <f>IF(E55=0,"",E55*VLOOKUP(S$2,[1]Needs!$A$4:$I$43,9,FALSE))</f>
        <v/>
      </c>
      <c r="T55" t="str">
        <f>IF(F55=0,"",F55*VLOOKUP(T$2,[1]Needs!$A$4:$I$43,9,FALSE))</f>
        <v/>
      </c>
      <c r="U55" t="str">
        <f>IF(G55=0,"",G55*VLOOKUP(U$2,[1]Needs!$A$4:$I$43,9,FALSE))</f>
        <v/>
      </c>
      <c r="V55" t="str">
        <f>IF(H55=0,"",H55*VLOOKUP(V$2,[1]Needs!$A$4:$I$43,9,FALSE))</f>
        <v/>
      </c>
      <c r="W55">
        <f>IF(I55=0,"",I55*VLOOKUP(W$2,[1]Needs!$A$4:$I$43,9,FALSE))</f>
        <v>580</v>
      </c>
      <c r="X55">
        <f>IF(J55=0,"",J55*VLOOKUP(X$2,[1]Needs!$A$4:$I$43,9,FALSE))</f>
        <v>6480</v>
      </c>
      <c r="Y55">
        <f>IF(K55=0,"",K55*VLOOKUP(Y$2,[1]Needs!$A$4:$I$43,9,FALSE))</f>
        <v>79770</v>
      </c>
      <c r="Z55">
        <f>IF(L55=0,"",L55*VLOOKUP(Z$2,[1]Needs!$A$4:$I$43,9,FALSE))</f>
        <v>88650</v>
      </c>
      <c r="AA55">
        <f>IF(M55=0,"",M55*VLOOKUP(AA$2,[1]Needs!$A$4:$I$43,9,FALSE))</f>
        <v>53190</v>
      </c>
      <c r="AB55">
        <f>IF(N55=0,"",N55*VLOOKUP(AB$2,[1]Needs!$A$4:$I$43,9,FALSE))</f>
        <v>53190</v>
      </c>
      <c r="AC55">
        <f>IF(O55=0,"",O55*VLOOKUP(AC$2,[1]Needs!$A$4:$I$43,9,FALSE))</f>
        <v>63810</v>
      </c>
      <c r="AD55">
        <f>IF(P55=0,"",P55*VLOOKUP(AD$2,[1]Needs!$A$4:$I$43,9,FALSE))</f>
        <v>425460</v>
      </c>
      <c r="AE55">
        <f>IF(Q55=0,"",Q55*VLOOKUP(AE$2,[1]Needs!$A$4:$I$43,9,FALSE))</f>
        <v>58500</v>
      </c>
    </row>
    <row r="56" customHeight="1" spans="1:31">
      <c r="A56" s="58">
        <v>53</v>
      </c>
      <c r="B56" s="58">
        <v>550</v>
      </c>
      <c r="C56" s="58">
        <f t="shared" si="1"/>
        <v>908020</v>
      </c>
      <c r="D56" s="59"/>
      <c r="E56" s="59"/>
      <c r="F56" s="59"/>
      <c r="G56" s="59"/>
      <c r="H56" s="59"/>
      <c r="I56" s="59">
        <v>29</v>
      </c>
      <c r="J56" s="59">
        <v>216</v>
      </c>
      <c r="K56" s="59">
        <v>2875</v>
      </c>
      <c r="L56" s="59">
        <v>1917</v>
      </c>
      <c r="M56" s="59">
        <v>1917</v>
      </c>
      <c r="N56" s="59">
        <v>1917</v>
      </c>
      <c r="O56" s="59">
        <v>2300</v>
      </c>
      <c r="P56" s="59">
        <v>7668</v>
      </c>
      <c r="Q56" s="59">
        <v>2492</v>
      </c>
      <c r="R56" t="str">
        <f>IF(D56=0,"",D56*VLOOKUP(R$2,[1]Needs!$A$4:$I$43,9,FALSE))</f>
        <v/>
      </c>
      <c r="S56" t="str">
        <f>IF(E56=0,"",E56*VLOOKUP(S$2,[1]Needs!$A$4:$I$43,9,FALSE))</f>
        <v/>
      </c>
      <c r="T56" t="str">
        <f>IF(F56=0,"",F56*VLOOKUP(T$2,[1]Needs!$A$4:$I$43,9,FALSE))</f>
        <v/>
      </c>
      <c r="U56" t="str">
        <f>IF(G56=0,"",G56*VLOOKUP(U$2,[1]Needs!$A$4:$I$43,9,FALSE))</f>
        <v/>
      </c>
      <c r="V56" t="str">
        <f>IF(H56=0,"",H56*VLOOKUP(V$2,[1]Needs!$A$4:$I$43,9,FALSE))</f>
        <v/>
      </c>
      <c r="W56">
        <f>IF(I56=0,"",I56*VLOOKUP(W$2,[1]Needs!$A$4:$I$43,9,FALSE))</f>
        <v>580</v>
      </c>
      <c r="X56">
        <f>IF(J56=0,"",J56*VLOOKUP(X$2,[1]Needs!$A$4:$I$43,9,FALSE))</f>
        <v>6480</v>
      </c>
      <c r="Y56">
        <f>IF(K56=0,"",K56*VLOOKUP(Y$2,[1]Needs!$A$4:$I$43,9,FALSE))</f>
        <v>86250</v>
      </c>
      <c r="Z56">
        <f>IF(L56=0,"",L56*VLOOKUP(Z$2,[1]Needs!$A$4:$I$43,9,FALSE))</f>
        <v>95850</v>
      </c>
      <c r="AA56">
        <f>IF(M56=0,"",M56*VLOOKUP(AA$2,[1]Needs!$A$4:$I$43,9,FALSE))</f>
        <v>57510</v>
      </c>
      <c r="AB56">
        <f>IF(N56=0,"",N56*VLOOKUP(AB$2,[1]Needs!$A$4:$I$43,9,FALSE))</f>
        <v>57510</v>
      </c>
      <c r="AC56">
        <f>IF(O56=0,"",O56*VLOOKUP(AC$2,[1]Needs!$A$4:$I$43,9,FALSE))</f>
        <v>69000</v>
      </c>
      <c r="AD56">
        <f>IF(P56=0,"",P56*VLOOKUP(AD$2,[1]Needs!$A$4:$I$43,9,FALSE))</f>
        <v>460080</v>
      </c>
      <c r="AE56">
        <f>IF(Q56=0,"",Q56*VLOOKUP(AE$2,[1]Needs!$A$4:$I$43,9,FALSE))</f>
        <v>74760</v>
      </c>
    </row>
    <row r="57" customHeight="1" spans="1:31">
      <c r="A57" s="58">
        <v>54</v>
      </c>
      <c r="B57" s="58">
        <v>575</v>
      </c>
      <c r="C57" s="58">
        <f t="shared" si="1"/>
        <v>993910</v>
      </c>
      <c r="D57" s="59"/>
      <c r="E57" s="59"/>
      <c r="F57" s="59"/>
      <c r="G57" s="59"/>
      <c r="H57" s="59"/>
      <c r="I57" s="59">
        <v>29</v>
      </c>
      <c r="J57" s="59">
        <v>216</v>
      </c>
      <c r="K57" s="59">
        <v>3110</v>
      </c>
      <c r="L57" s="59">
        <v>2073</v>
      </c>
      <c r="M57" s="59">
        <v>2073</v>
      </c>
      <c r="N57" s="59">
        <v>2073</v>
      </c>
      <c r="O57" s="59">
        <v>2488</v>
      </c>
      <c r="P57" s="59">
        <v>8293</v>
      </c>
      <c r="Q57" s="59">
        <v>3110</v>
      </c>
      <c r="R57" t="str">
        <f>IF(D57=0,"",D57*VLOOKUP(R$2,[1]Needs!$A$4:$I$43,9,FALSE))</f>
        <v/>
      </c>
      <c r="S57" t="str">
        <f>IF(E57=0,"",E57*VLOOKUP(S$2,[1]Needs!$A$4:$I$43,9,FALSE))</f>
        <v/>
      </c>
      <c r="T57" t="str">
        <f>IF(F57=0,"",F57*VLOOKUP(T$2,[1]Needs!$A$4:$I$43,9,FALSE))</f>
        <v/>
      </c>
      <c r="U57" t="str">
        <f>IF(G57=0,"",G57*VLOOKUP(U$2,[1]Needs!$A$4:$I$43,9,FALSE))</f>
        <v/>
      </c>
      <c r="V57" t="str">
        <f>IF(H57=0,"",H57*VLOOKUP(V$2,[1]Needs!$A$4:$I$43,9,FALSE))</f>
        <v/>
      </c>
      <c r="W57">
        <f>IF(I57=0,"",I57*VLOOKUP(W$2,[1]Needs!$A$4:$I$43,9,FALSE))</f>
        <v>580</v>
      </c>
      <c r="X57">
        <f>IF(J57=0,"",J57*VLOOKUP(X$2,[1]Needs!$A$4:$I$43,9,FALSE))</f>
        <v>6480</v>
      </c>
      <c r="Y57">
        <f>IF(K57=0,"",K57*VLOOKUP(Y$2,[1]Needs!$A$4:$I$43,9,FALSE))</f>
        <v>93300</v>
      </c>
      <c r="Z57">
        <f>IF(L57=0,"",L57*VLOOKUP(Z$2,[1]Needs!$A$4:$I$43,9,FALSE))</f>
        <v>103650</v>
      </c>
      <c r="AA57">
        <f>IF(M57=0,"",M57*VLOOKUP(AA$2,[1]Needs!$A$4:$I$43,9,FALSE))</f>
        <v>62190</v>
      </c>
      <c r="AB57">
        <f>IF(N57=0,"",N57*VLOOKUP(AB$2,[1]Needs!$A$4:$I$43,9,FALSE))</f>
        <v>62190</v>
      </c>
      <c r="AC57">
        <f>IF(O57=0,"",O57*VLOOKUP(AC$2,[1]Needs!$A$4:$I$43,9,FALSE))</f>
        <v>74640</v>
      </c>
      <c r="AD57">
        <f>IF(P57=0,"",P57*VLOOKUP(AD$2,[1]Needs!$A$4:$I$43,9,FALSE))</f>
        <v>497580</v>
      </c>
      <c r="AE57">
        <f>IF(Q57=0,"",Q57*VLOOKUP(AE$2,[1]Needs!$A$4:$I$43,9,FALSE))</f>
        <v>93300</v>
      </c>
    </row>
    <row r="58" customHeight="1" spans="1:31">
      <c r="A58" s="60">
        <v>55</v>
      </c>
      <c r="B58" s="60">
        <v>600</v>
      </c>
      <c r="C58" s="60">
        <f t="shared" si="1"/>
        <v>1090750</v>
      </c>
      <c r="D58" s="61"/>
      <c r="E58" s="61"/>
      <c r="F58" s="61"/>
      <c r="G58" s="61"/>
      <c r="H58" s="61"/>
      <c r="I58" s="61">
        <v>29</v>
      </c>
      <c r="J58" s="61">
        <v>216</v>
      </c>
      <c r="K58" s="61">
        <v>3394</v>
      </c>
      <c r="L58" s="61">
        <v>2262</v>
      </c>
      <c r="M58" s="61">
        <v>2262</v>
      </c>
      <c r="N58" s="61">
        <v>2262</v>
      </c>
      <c r="O58" s="61">
        <v>2489</v>
      </c>
      <c r="P58" s="61">
        <v>9050</v>
      </c>
      <c r="Q58" s="61">
        <v>3846</v>
      </c>
      <c r="S58" t="str">
        <f>IF(E58=0,"",E58*VLOOKUP(S$2,[1]Needs!$A$4:$I$43,9,FALSE))</f>
        <v/>
      </c>
      <c r="T58" t="str">
        <f>IF(F58=0,"",F58*VLOOKUP(T$2,[1]Needs!$A$4:$I$43,9,FALSE))</f>
        <v/>
      </c>
      <c r="U58" t="str">
        <f>IF(G58=0,"",G58*VLOOKUP(U$2,[1]Needs!$A$4:$I$43,9,FALSE))</f>
        <v/>
      </c>
      <c r="V58" t="str">
        <f>IF(H58=0,"",H58*VLOOKUP(V$2,[1]Needs!$A$4:$I$43,9,FALSE))</f>
        <v/>
      </c>
      <c r="W58">
        <f>IF(I58=0,"",I58*VLOOKUP(W$2,[1]Needs!$A$4:$I$43,9,FALSE))</f>
        <v>580</v>
      </c>
      <c r="X58">
        <f>IF(J58=0,"",J58*VLOOKUP(X$2,[1]Needs!$A$4:$I$43,9,FALSE))</f>
        <v>6480</v>
      </c>
      <c r="Y58">
        <f>IF(K58=0,"",K58*VLOOKUP(Y$2,[1]Needs!$A$4:$I$43,9,FALSE))</f>
        <v>101820</v>
      </c>
      <c r="Z58">
        <f>IF(L58=0,"",L58*VLOOKUP(Z$2,[1]Needs!$A$4:$I$43,9,FALSE))</f>
        <v>113100</v>
      </c>
      <c r="AA58">
        <f>IF(M58=0,"",M58*VLOOKUP(AA$2,[1]Needs!$A$4:$I$43,9,FALSE))</f>
        <v>67860</v>
      </c>
      <c r="AB58">
        <f>IF(N58=0,"",N58*VLOOKUP(AB$2,[1]Needs!$A$4:$I$43,9,FALSE))</f>
        <v>67860</v>
      </c>
      <c r="AC58">
        <f>IF(O58=0,"",O58*VLOOKUP(AC$2,[1]Needs!$A$4:$I$43,9,FALSE))</f>
        <v>74670</v>
      </c>
      <c r="AD58">
        <f>IF(P58=0,"",P58*VLOOKUP(AD$2,[1]Needs!$A$4:$I$43,9,FALSE))</f>
        <v>543000</v>
      </c>
      <c r="AE58">
        <f>IF(Q58=0,"",Q58*VLOOKUP(AE$2,[1]Needs!$A$4:$I$43,9,FALSE))</f>
        <v>115380</v>
      </c>
    </row>
    <row r="59" customHeight="1" spans="1:31">
      <c r="A59" s="60">
        <v>56</v>
      </c>
      <c r="B59" s="60">
        <v>620</v>
      </c>
      <c r="C59" s="60">
        <f t="shared" si="1"/>
        <v>1194130</v>
      </c>
      <c r="D59" s="61"/>
      <c r="E59" s="61"/>
      <c r="F59" s="61"/>
      <c r="G59" s="61"/>
      <c r="H59" s="61"/>
      <c r="I59" s="61">
        <v>29</v>
      </c>
      <c r="J59" s="61">
        <v>216</v>
      </c>
      <c r="K59" s="61">
        <v>3671</v>
      </c>
      <c r="L59" s="61">
        <v>2448</v>
      </c>
      <c r="M59" s="61">
        <v>2448</v>
      </c>
      <c r="N59" s="61">
        <v>2448</v>
      </c>
      <c r="O59" s="61">
        <v>2692</v>
      </c>
      <c r="P59" s="61">
        <v>9790</v>
      </c>
      <c r="Q59" s="61">
        <v>4650</v>
      </c>
      <c r="R59" t="str">
        <f>IF(D59=0,"",D59*VLOOKUP(R$2,[1]Needs!$A$4:$I$43,9,FALSE))</f>
        <v/>
      </c>
      <c r="S59" t="str">
        <f>IF(E59=0,"",E59*VLOOKUP(S$2,[1]Needs!$A$4:$I$43,9,FALSE))</f>
        <v/>
      </c>
      <c r="T59" t="str">
        <f>IF(F59=0,"",F59*VLOOKUP(T$2,[1]Needs!$A$4:$I$43,9,FALSE))</f>
        <v/>
      </c>
      <c r="U59" t="str">
        <f>IF(G59=0,"",G59*VLOOKUP(U$2,[1]Needs!$A$4:$I$43,9,FALSE))</f>
        <v/>
      </c>
      <c r="V59" t="str">
        <f>IF(H59=0,"",H59*VLOOKUP(V$2,[1]Needs!$A$4:$I$43,9,FALSE))</f>
        <v/>
      </c>
      <c r="W59">
        <f>IF(I59=0,"",I59*VLOOKUP(W$2,[1]Needs!$A$4:$I$43,9,FALSE))</f>
        <v>580</v>
      </c>
      <c r="X59">
        <f>IF(J59=0,"",J59*VLOOKUP(X$2,[1]Needs!$A$4:$I$43,9,FALSE))</f>
        <v>6480</v>
      </c>
      <c r="Y59">
        <f>IF(K59=0,"",K59*VLOOKUP(Y$2,[1]Needs!$A$4:$I$43,9,FALSE))</f>
        <v>110130</v>
      </c>
      <c r="Z59">
        <f>IF(L59=0,"",L59*VLOOKUP(Z$2,[1]Needs!$A$4:$I$43,9,FALSE))</f>
        <v>122400</v>
      </c>
      <c r="AA59">
        <f>IF(M59=0,"",M59*VLOOKUP(AA$2,[1]Needs!$A$4:$I$43,9,FALSE))</f>
        <v>73440</v>
      </c>
      <c r="AB59">
        <f>IF(N59=0,"",N59*VLOOKUP(AB$2,[1]Needs!$A$4:$I$43,9,FALSE))</f>
        <v>73440</v>
      </c>
      <c r="AC59">
        <f>IF(O59=0,"",O59*VLOOKUP(AC$2,[1]Needs!$A$4:$I$43,9,FALSE))</f>
        <v>80760</v>
      </c>
      <c r="AD59">
        <f>IF(P59=0,"",P59*VLOOKUP(AD$2,[1]Needs!$A$4:$I$43,9,FALSE))</f>
        <v>587400</v>
      </c>
      <c r="AE59">
        <f>IF(Q59=0,"",Q59*VLOOKUP(AE$2,[1]Needs!$A$4:$I$43,9,FALSE))</f>
        <v>139500</v>
      </c>
    </row>
    <row r="60" customHeight="1" spans="1:31">
      <c r="A60" s="60">
        <v>57</v>
      </c>
      <c r="B60" s="60">
        <v>640</v>
      </c>
      <c r="C60" s="60">
        <f t="shared" si="1"/>
        <v>1307420</v>
      </c>
      <c r="D60" s="61"/>
      <c r="E60" s="61"/>
      <c r="F60" s="61"/>
      <c r="G60" s="61"/>
      <c r="H60" s="61"/>
      <c r="I60" s="61">
        <v>29</v>
      </c>
      <c r="J60" s="61">
        <v>216</v>
      </c>
      <c r="K60" s="61">
        <v>3973</v>
      </c>
      <c r="L60" s="61">
        <v>2648</v>
      </c>
      <c r="M60" s="61">
        <v>2648</v>
      </c>
      <c r="N60" s="61">
        <v>2648</v>
      </c>
      <c r="O60" s="61">
        <v>2913</v>
      </c>
      <c r="P60" s="61">
        <v>10594</v>
      </c>
      <c r="Q60" s="61">
        <v>5562</v>
      </c>
      <c r="R60" t="str">
        <f>IF(D60=0,"",D60*VLOOKUP(R$2,[1]Needs!$A$4:$I$43,9,FALSE))</f>
        <v/>
      </c>
      <c r="S60" t="str">
        <f>IF(E60=0,"",E60*VLOOKUP(S$2,[1]Needs!$A$4:$I$43,9,FALSE))</f>
        <v/>
      </c>
      <c r="T60" t="str">
        <f>IF(F60=0,"",F60*VLOOKUP(T$2,[1]Needs!$A$4:$I$43,9,FALSE))</f>
        <v/>
      </c>
      <c r="U60" t="str">
        <f>IF(G60=0,"",G60*VLOOKUP(U$2,[1]Needs!$A$4:$I$43,9,FALSE))</f>
        <v/>
      </c>
      <c r="V60" t="str">
        <f>IF(H60=0,"",H60*VLOOKUP(V$2,[1]Needs!$A$4:$I$43,9,FALSE))</f>
        <v/>
      </c>
      <c r="W60">
        <f>IF(I60=0,"",I60*VLOOKUP(W$2,[1]Needs!$A$4:$I$43,9,FALSE))</f>
        <v>580</v>
      </c>
      <c r="X60">
        <f>IF(J60=0,"",J60*VLOOKUP(X$2,[1]Needs!$A$4:$I$43,9,FALSE))</f>
        <v>6480</v>
      </c>
      <c r="Y60">
        <f>IF(K60=0,"",K60*VLOOKUP(Y$2,[1]Needs!$A$4:$I$43,9,FALSE))</f>
        <v>119190</v>
      </c>
      <c r="Z60">
        <f>IF(L60=0,"",L60*VLOOKUP(Z$2,[1]Needs!$A$4:$I$43,9,FALSE))</f>
        <v>132400</v>
      </c>
      <c r="AA60">
        <f>IF(M60=0,"",M60*VLOOKUP(AA$2,[1]Needs!$A$4:$I$43,9,FALSE))</f>
        <v>79440</v>
      </c>
      <c r="AB60">
        <f>IF(N60=0,"",N60*VLOOKUP(AB$2,[1]Needs!$A$4:$I$43,9,FALSE))</f>
        <v>79440</v>
      </c>
      <c r="AC60">
        <f>IF(O60=0,"",O60*VLOOKUP(AC$2,[1]Needs!$A$4:$I$43,9,FALSE))</f>
        <v>87390</v>
      </c>
      <c r="AD60">
        <f>IF(P60=0,"",P60*VLOOKUP(AD$2,[1]Needs!$A$4:$I$43,9,FALSE))</f>
        <v>635640</v>
      </c>
      <c r="AE60">
        <f>IF(Q60=0,"",Q60*VLOOKUP(AE$2,[1]Needs!$A$4:$I$43,9,FALSE))</f>
        <v>166860</v>
      </c>
    </row>
    <row r="61" customHeight="1" spans="1:31">
      <c r="A61" s="60">
        <v>58</v>
      </c>
      <c r="B61" s="60">
        <v>660</v>
      </c>
      <c r="C61" s="60">
        <f t="shared" si="1"/>
        <v>1431600</v>
      </c>
      <c r="D61" s="61"/>
      <c r="E61" s="61"/>
      <c r="F61" s="61"/>
      <c r="G61" s="61"/>
      <c r="H61" s="61"/>
      <c r="I61" s="61">
        <v>29</v>
      </c>
      <c r="J61" s="61">
        <v>216</v>
      </c>
      <c r="K61" s="61">
        <v>4300</v>
      </c>
      <c r="L61" s="61">
        <v>2866</v>
      </c>
      <c r="M61" s="61">
        <v>2866</v>
      </c>
      <c r="N61" s="61">
        <v>2866</v>
      </c>
      <c r="O61" s="61">
        <v>3153</v>
      </c>
      <c r="P61" s="61">
        <v>11465</v>
      </c>
      <c r="Q61" s="61">
        <v>6593</v>
      </c>
      <c r="R61" t="str">
        <f>IF(D61=0,"",D61*VLOOKUP(R$2,[1]Needs!$A$4:$I$43,9,FALSE))</f>
        <v/>
      </c>
      <c r="S61" t="str">
        <f>IF(E61=0,"",E61*VLOOKUP(S$2,[1]Needs!$A$4:$I$43,9,FALSE))</f>
        <v/>
      </c>
      <c r="T61" t="str">
        <f>IF(F61=0,"",F61*VLOOKUP(T$2,[1]Needs!$A$4:$I$43,9,FALSE))</f>
        <v/>
      </c>
      <c r="U61" t="str">
        <f>IF(G61=0,"",G61*VLOOKUP(U$2,[1]Needs!$A$4:$I$43,9,FALSE))</f>
        <v/>
      </c>
      <c r="V61" t="str">
        <f>IF(H61=0,"",H61*VLOOKUP(V$2,[1]Needs!$A$4:$I$43,9,FALSE))</f>
        <v/>
      </c>
      <c r="W61">
        <f>IF(I61=0,"",I61*VLOOKUP(W$2,[1]Needs!$A$4:$I$43,9,FALSE))</f>
        <v>580</v>
      </c>
      <c r="X61">
        <f>IF(J61=0,"",J61*VLOOKUP(X$2,[1]Needs!$A$4:$I$43,9,FALSE))</f>
        <v>6480</v>
      </c>
      <c r="Y61">
        <f>IF(K61=0,"",K61*VLOOKUP(Y$2,[1]Needs!$A$4:$I$43,9,FALSE))</f>
        <v>129000</v>
      </c>
      <c r="Z61">
        <f>IF(L61=0,"",L61*VLOOKUP(Z$2,[1]Needs!$A$4:$I$43,9,FALSE))</f>
        <v>143300</v>
      </c>
      <c r="AA61">
        <f>IF(M61=0,"",M61*VLOOKUP(AA$2,[1]Needs!$A$4:$I$43,9,FALSE))</f>
        <v>85980</v>
      </c>
      <c r="AB61">
        <f>IF(N61=0,"",N61*VLOOKUP(AB$2,[1]Needs!$A$4:$I$43,9,FALSE))</f>
        <v>85980</v>
      </c>
      <c r="AC61">
        <f>IF(O61=0,"",O61*VLOOKUP(AC$2,[1]Needs!$A$4:$I$43,9,FALSE))</f>
        <v>94590</v>
      </c>
      <c r="AD61">
        <f>IF(P61=0,"",P61*VLOOKUP(AD$2,[1]Needs!$A$4:$I$43,9,FALSE))</f>
        <v>687900</v>
      </c>
      <c r="AE61">
        <f>IF(Q61=0,"",Q61*VLOOKUP(AE$2,[1]Needs!$A$4:$I$43,9,FALSE))</f>
        <v>197790</v>
      </c>
    </row>
    <row r="62" customHeight="1" spans="1:31">
      <c r="A62" s="60">
        <v>59</v>
      </c>
      <c r="B62" s="60">
        <v>680</v>
      </c>
      <c r="C62" s="60">
        <f t="shared" si="1"/>
        <v>1567770</v>
      </c>
      <c r="D62" s="61"/>
      <c r="E62" s="61"/>
      <c r="F62" s="61"/>
      <c r="G62" s="61"/>
      <c r="H62" s="61"/>
      <c r="I62" s="61">
        <v>29</v>
      </c>
      <c r="J62" s="61">
        <v>216</v>
      </c>
      <c r="K62" s="61">
        <v>4654</v>
      </c>
      <c r="L62" s="61">
        <v>3103</v>
      </c>
      <c r="M62" s="61">
        <v>3103</v>
      </c>
      <c r="N62" s="61">
        <v>3103</v>
      </c>
      <c r="O62" s="61">
        <v>3413</v>
      </c>
      <c r="P62" s="61">
        <v>12411</v>
      </c>
      <c r="Q62" s="61">
        <v>7757</v>
      </c>
      <c r="R62" t="str">
        <f>IF(D62=0,"",D62*VLOOKUP(R$2,[1]Needs!$A$4:$I$43,9,FALSE))</f>
        <v/>
      </c>
      <c r="S62" t="str">
        <f>IF(E62=0,"",E62*VLOOKUP(S$2,[1]Needs!$A$4:$I$43,9,FALSE))</f>
        <v/>
      </c>
      <c r="T62" t="str">
        <f>IF(F62=0,"",F62*VLOOKUP(T$2,[1]Needs!$A$4:$I$43,9,FALSE))</f>
        <v/>
      </c>
      <c r="U62" t="str">
        <f>IF(G62=0,"",G62*VLOOKUP(U$2,[1]Needs!$A$4:$I$43,9,FALSE))</f>
        <v/>
      </c>
      <c r="V62" t="str">
        <f>IF(H62=0,"",H62*VLOOKUP(V$2,[1]Needs!$A$4:$I$43,9,FALSE))</f>
        <v/>
      </c>
      <c r="W62">
        <f>IF(I62=0,"",I62*VLOOKUP(W$2,[1]Needs!$A$4:$I$43,9,FALSE))</f>
        <v>580</v>
      </c>
      <c r="X62">
        <f>IF(J62=0,"",J62*VLOOKUP(X$2,[1]Needs!$A$4:$I$43,9,FALSE))</f>
        <v>6480</v>
      </c>
      <c r="Y62">
        <f>IF(K62=0,"",K62*VLOOKUP(Y$2,[1]Needs!$A$4:$I$43,9,FALSE))</f>
        <v>139620</v>
      </c>
      <c r="Z62">
        <f>IF(L62=0,"",L62*VLOOKUP(Z$2,[1]Needs!$A$4:$I$43,9,FALSE))</f>
        <v>155150</v>
      </c>
      <c r="AA62">
        <f>IF(M62=0,"",M62*VLOOKUP(AA$2,[1]Needs!$A$4:$I$43,9,FALSE))</f>
        <v>93090</v>
      </c>
      <c r="AB62">
        <f>IF(N62=0,"",N62*VLOOKUP(AB$2,[1]Needs!$A$4:$I$43,9,FALSE))</f>
        <v>93090</v>
      </c>
      <c r="AC62">
        <f>IF(O62=0,"",O62*VLOOKUP(AC$2,[1]Needs!$A$4:$I$43,9,FALSE))</f>
        <v>102390</v>
      </c>
      <c r="AD62">
        <f>IF(P62=0,"",P62*VLOOKUP(AD$2,[1]Needs!$A$4:$I$43,9,FALSE))</f>
        <v>744660</v>
      </c>
      <c r="AE62">
        <f>IF(Q62=0,"",Q62*VLOOKUP(AE$2,[1]Needs!$A$4:$I$43,9,FALSE))</f>
        <v>232710</v>
      </c>
    </row>
    <row r="63" customHeight="1" spans="1:31">
      <c r="A63" s="60">
        <v>60</v>
      </c>
      <c r="B63" s="60">
        <v>700</v>
      </c>
      <c r="C63" s="60">
        <f t="shared" si="1"/>
        <v>1720870</v>
      </c>
      <c r="D63" s="61"/>
      <c r="E63" s="61"/>
      <c r="F63" s="61"/>
      <c r="G63" s="61"/>
      <c r="H63" s="61"/>
      <c r="I63" s="61">
        <v>29</v>
      </c>
      <c r="J63" s="61">
        <v>216</v>
      </c>
      <c r="K63" s="61">
        <v>5080</v>
      </c>
      <c r="L63" s="61">
        <v>3387</v>
      </c>
      <c r="M63" s="61">
        <v>3387</v>
      </c>
      <c r="N63" s="61">
        <v>3387</v>
      </c>
      <c r="O63" s="61">
        <v>3387</v>
      </c>
      <c r="P63" s="61">
        <v>13548</v>
      </c>
      <c r="Q63" s="61">
        <v>9145</v>
      </c>
      <c r="R63" t="str">
        <f>IF(D63=0,"",D63*VLOOKUP(R$2,[1]Needs!$A$4:$I$43,9,FALSE))</f>
        <v/>
      </c>
      <c r="S63" t="str">
        <f>IF(E63=0,"",E63*VLOOKUP(S$2,[1]Needs!$A$4:$I$43,9,FALSE))</f>
        <v/>
      </c>
      <c r="T63" t="str">
        <f>IF(F63=0,"",F63*VLOOKUP(T$2,[1]Needs!$A$4:$I$43,9,FALSE))</f>
        <v/>
      </c>
      <c r="U63" t="str">
        <f>IF(G63=0,"",G63*VLOOKUP(U$2,[1]Needs!$A$4:$I$43,9,FALSE))</f>
        <v/>
      </c>
      <c r="V63" t="str">
        <f>IF(H63=0,"",H63*VLOOKUP(V$2,[1]Needs!$A$4:$I$43,9,FALSE))</f>
        <v/>
      </c>
      <c r="W63">
        <f>IF(I63=0,"",I63*VLOOKUP(W$2,[1]Needs!$A$4:$I$43,9,FALSE))</f>
        <v>580</v>
      </c>
      <c r="X63">
        <f>IF(J63=0,"",J63*VLOOKUP(X$2,[1]Needs!$A$4:$I$43,9,FALSE))</f>
        <v>6480</v>
      </c>
      <c r="Y63">
        <f>IF(K63=0,"",K63*VLOOKUP(Y$2,[1]Needs!$A$4:$I$43,9,FALSE))</f>
        <v>152400</v>
      </c>
      <c r="Z63">
        <f>IF(L63=0,"",L63*VLOOKUP(Z$2,[1]Needs!$A$4:$I$43,9,FALSE))</f>
        <v>169350</v>
      </c>
      <c r="AA63">
        <f>IF(M63=0,"",M63*VLOOKUP(AA$2,[1]Needs!$A$4:$I$43,9,FALSE))</f>
        <v>101610</v>
      </c>
      <c r="AB63">
        <f>IF(N63=0,"",N63*VLOOKUP(AB$2,[1]Needs!$A$4:$I$43,9,FALSE))</f>
        <v>101610</v>
      </c>
      <c r="AC63">
        <f>IF(O63=0,"",O63*VLOOKUP(AC$2,[1]Needs!$A$4:$I$43,9,FALSE))</f>
        <v>101610</v>
      </c>
      <c r="AD63">
        <f>IF(P63=0,"",P63*VLOOKUP(AD$2,[1]Needs!$A$4:$I$43,9,FALSE))</f>
        <v>812880</v>
      </c>
      <c r="AE63">
        <f>IF(Q63=0,"",Q63*VLOOKUP(AE$2,[1]Needs!$A$4:$I$43,9,FALSE))</f>
        <v>274350</v>
      </c>
    </row>
    <row r="64" customHeight="1" spans="1:31">
      <c r="A64" s="60">
        <v>61</v>
      </c>
      <c r="B64" s="60">
        <v>720</v>
      </c>
      <c r="C64" s="60">
        <f t="shared" si="1"/>
        <v>1880690</v>
      </c>
      <c r="D64" s="61"/>
      <c r="E64" s="61"/>
      <c r="F64" s="61"/>
      <c r="G64" s="61"/>
      <c r="H64" s="61"/>
      <c r="I64" s="61">
        <v>29</v>
      </c>
      <c r="J64" s="61">
        <v>216</v>
      </c>
      <c r="K64" s="61">
        <v>5457</v>
      </c>
      <c r="L64" s="61">
        <v>3638</v>
      </c>
      <c r="M64" s="61">
        <v>3638</v>
      </c>
      <c r="N64" s="61">
        <v>3638</v>
      </c>
      <c r="O64" s="61">
        <v>3638</v>
      </c>
      <c r="P64" s="61">
        <v>14553</v>
      </c>
      <c r="Q64" s="61">
        <v>10914</v>
      </c>
      <c r="R64" t="str">
        <f>IF(D64=0,"",D64*VLOOKUP(R$2,[1]Needs!$A$4:$I$43,9,FALSE))</f>
        <v/>
      </c>
      <c r="S64" t="str">
        <f>IF(E64=0,"",E64*VLOOKUP(S$2,[1]Needs!$A$4:$I$43,9,FALSE))</f>
        <v/>
      </c>
      <c r="T64" t="str">
        <f>IF(F64=0,"",F64*VLOOKUP(T$2,[1]Needs!$A$4:$I$43,9,FALSE))</f>
        <v/>
      </c>
      <c r="U64" t="str">
        <f>IF(G64=0,"",G64*VLOOKUP(U$2,[1]Needs!$A$4:$I$43,9,FALSE))</f>
        <v/>
      </c>
      <c r="V64" t="str">
        <f>IF(H64=0,"",H64*VLOOKUP(V$2,[1]Needs!$A$4:$I$43,9,FALSE))</f>
        <v/>
      </c>
      <c r="W64">
        <f>IF(I64=0,"",I64*VLOOKUP(W$2,[1]Needs!$A$4:$I$43,9,FALSE))</f>
        <v>580</v>
      </c>
      <c r="X64">
        <f>IF(J64=0,"",J64*VLOOKUP(X$2,[1]Needs!$A$4:$I$43,9,FALSE))</f>
        <v>6480</v>
      </c>
      <c r="Y64">
        <f>IF(K64=0,"",K64*VLOOKUP(Y$2,[1]Needs!$A$4:$I$43,9,FALSE))</f>
        <v>163710</v>
      </c>
      <c r="Z64">
        <f>IF(L64=0,"",L64*VLOOKUP(Z$2,[1]Needs!$A$4:$I$43,9,FALSE))</f>
        <v>181900</v>
      </c>
      <c r="AA64">
        <f>IF(M64=0,"",M64*VLOOKUP(AA$2,[1]Needs!$A$4:$I$43,9,FALSE))</f>
        <v>109140</v>
      </c>
      <c r="AB64">
        <f>IF(N64=0,"",N64*VLOOKUP(AB$2,[1]Needs!$A$4:$I$43,9,FALSE))</f>
        <v>109140</v>
      </c>
      <c r="AC64">
        <f>IF(O64=0,"",O64*VLOOKUP(AC$2,[1]Needs!$A$4:$I$43,9,FALSE))</f>
        <v>109140</v>
      </c>
      <c r="AD64">
        <f>IF(P64=0,"",P64*VLOOKUP(AD$2,[1]Needs!$A$4:$I$43,9,FALSE))</f>
        <v>873180</v>
      </c>
      <c r="AE64">
        <f>IF(Q64=0,"",Q64*VLOOKUP(AE$2,[1]Needs!$A$4:$I$43,9,FALSE))</f>
        <v>327420</v>
      </c>
    </row>
    <row r="65" customHeight="1" spans="1:31">
      <c r="A65" s="60">
        <v>62</v>
      </c>
      <c r="B65" s="60">
        <v>740</v>
      </c>
      <c r="C65" s="60">
        <f t="shared" si="1"/>
        <v>2064490</v>
      </c>
      <c r="D65" s="61"/>
      <c r="E65" s="61"/>
      <c r="F65" s="61"/>
      <c r="G65" s="61"/>
      <c r="H65" s="61"/>
      <c r="I65" s="61">
        <v>29</v>
      </c>
      <c r="J65" s="61">
        <v>216</v>
      </c>
      <c r="K65" s="61">
        <v>5958</v>
      </c>
      <c r="L65" s="61">
        <v>3972</v>
      </c>
      <c r="M65" s="61">
        <v>3972</v>
      </c>
      <c r="N65" s="61">
        <v>3972</v>
      </c>
      <c r="O65" s="61">
        <v>3972</v>
      </c>
      <c r="P65" s="61">
        <v>15887</v>
      </c>
      <c r="Q65" s="61">
        <v>12313</v>
      </c>
      <c r="R65" t="str">
        <f>IF(D65=0,"",D65*VLOOKUP(R$2,[1]Needs!$A$4:$I$43,9,FALSE))</f>
        <v/>
      </c>
      <c r="S65" t="str">
        <f>IF(E65=0,"",E65*VLOOKUP(S$2,[1]Needs!$A$4:$I$43,9,FALSE))</f>
        <v/>
      </c>
      <c r="T65" t="str">
        <f>IF(F65=0,"",F65*VLOOKUP(T$2,[1]Needs!$A$4:$I$43,9,FALSE))</f>
        <v/>
      </c>
      <c r="U65" t="str">
        <f>IF(G65=0,"",G65*VLOOKUP(U$2,[1]Needs!$A$4:$I$43,9,FALSE))</f>
        <v/>
      </c>
      <c r="V65" t="str">
        <f>IF(H65=0,"",H65*VLOOKUP(V$2,[1]Needs!$A$4:$I$43,9,FALSE))</f>
        <v/>
      </c>
      <c r="W65">
        <f>IF(I65=0,"",I65*VLOOKUP(W$2,[1]Needs!$A$4:$I$43,9,FALSE))</f>
        <v>580</v>
      </c>
      <c r="X65">
        <f>IF(J65=0,"",J65*VLOOKUP(X$2,[1]Needs!$A$4:$I$43,9,FALSE))</f>
        <v>6480</v>
      </c>
      <c r="Y65">
        <f>IF(K65=0,"",K65*VLOOKUP(Y$2,[1]Needs!$A$4:$I$43,9,FALSE))</f>
        <v>178740</v>
      </c>
      <c r="Z65">
        <f>IF(L65=0,"",L65*VLOOKUP(Z$2,[1]Needs!$A$4:$I$43,9,FALSE))</f>
        <v>198600</v>
      </c>
      <c r="AA65">
        <f>IF(M65=0,"",M65*VLOOKUP(AA$2,[1]Needs!$A$4:$I$43,9,FALSE))</f>
        <v>119160</v>
      </c>
      <c r="AB65">
        <f>IF(N65=0,"",N65*VLOOKUP(AB$2,[1]Needs!$A$4:$I$43,9,FALSE))</f>
        <v>119160</v>
      </c>
      <c r="AC65">
        <f>IF(O65=0,"",O65*VLOOKUP(AC$2,[1]Needs!$A$4:$I$43,9,FALSE))</f>
        <v>119160</v>
      </c>
      <c r="AD65">
        <f>IF(P65=0,"",P65*VLOOKUP(AD$2,[1]Needs!$A$4:$I$43,9,FALSE))</f>
        <v>953220</v>
      </c>
      <c r="AE65">
        <f>IF(Q65=0,"",Q65*VLOOKUP(AE$2,[1]Needs!$A$4:$I$43,9,FALSE))</f>
        <v>369390</v>
      </c>
    </row>
    <row r="66" customHeight="1" spans="1:31">
      <c r="A66" s="60">
        <v>63</v>
      </c>
      <c r="B66" s="60">
        <v>760</v>
      </c>
      <c r="C66" s="60">
        <f t="shared" si="1"/>
        <v>2266200</v>
      </c>
      <c r="D66" s="61"/>
      <c r="E66" s="61"/>
      <c r="F66" s="61"/>
      <c r="G66" s="61"/>
      <c r="H66" s="61"/>
      <c r="I66" s="61">
        <v>29</v>
      </c>
      <c r="J66" s="61">
        <v>216</v>
      </c>
      <c r="K66" s="61">
        <v>6504</v>
      </c>
      <c r="L66" s="61">
        <v>4336</v>
      </c>
      <c r="M66" s="61">
        <v>4336</v>
      </c>
      <c r="N66" s="61">
        <v>4336</v>
      </c>
      <c r="O66" s="61">
        <v>4336</v>
      </c>
      <c r="P66" s="61">
        <v>17345</v>
      </c>
      <c r="Q66" s="61">
        <v>13876</v>
      </c>
      <c r="R66" t="str">
        <f>IF(D66=0,"",D66*VLOOKUP(R$2,[1]Needs!$A$4:$I$43,9,FALSE))</f>
        <v/>
      </c>
      <c r="S66" t="str">
        <f>IF(E66=0,"",E66*VLOOKUP(S$2,[1]Needs!$A$4:$I$43,9,FALSE))</f>
        <v/>
      </c>
      <c r="T66" t="str">
        <f>IF(F66=0,"",F66*VLOOKUP(T$2,[1]Needs!$A$4:$I$43,9,FALSE))</f>
        <v/>
      </c>
      <c r="U66" t="str">
        <f>IF(G66=0,"",G66*VLOOKUP(U$2,[1]Needs!$A$4:$I$43,9,FALSE))</f>
        <v/>
      </c>
      <c r="V66" t="str">
        <f>IF(H66=0,"",H66*VLOOKUP(V$2,[1]Needs!$A$4:$I$43,9,FALSE))</f>
        <v/>
      </c>
      <c r="W66">
        <f>IF(I66=0,"",I66*VLOOKUP(W$2,[1]Needs!$A$4:$I$43,9,FALSE))</f>
        <v>580</v>
      </c>
      <c r="X66">
        <f>IF(J66=0,"",J66*VLOOKUP(X$2,[1]Needs!$A$4:$I$43,9,FALSE))</f>
        <v>6480</v>
      </c>
      <c r="Y66">
        <f>IF(K66=0,"",K66*VLOOKUP(Y$2,[1]Needs!$A$4:$I$43,9,FALSE))</f>
        <v>195120</v>
      </c>
      <c r="Z66">
        <f>IF(L66=0,"",L66*VLOOKUP(Z$2,[1]Needs!$A$4:$I$43,9,FALSE))</f>
        <v>216800</v>
      </c>
      <c r="AA66">
        <f>IF(M66=0,"",M66*VLOOKUP(AA$2,[1]Needs!$A$4:$I$43,9,FALSE))</f>
        <v>130080</v>
      </c>
      <c r="AB66">
        <f>IF(N66=0,"",N66*VLOOKUP(AB$2,[1]Needs!$A$4:$I$43,9,FALSE))</f>
        <v>130080</v>
      </c>
      <c r="AC66">
        <f>IF(O66=0,"",O66*VLOOKUP(AC$2,[1]Needs!$A$4:$I$43,9,FALSE))</f>
        <v>130080</v>
      </c>
      <c r="AD66">
        <f>IF(P66=0,"",P66*VLOOKUP(AD$2,[1]Needs!$A$4:$I$43,9,FALSE))</f>
        <v>1040700</v>
      </c>
      <c r="AE66">
        <f>IF(Q66=0,"",Q66*VLOOKUP(AE$2,[1]Needs!$A$4:$I$43,9,FALSE))</f>
        <v>416280</v>
      </c>
    </row>
    <row r="67" customHeight="1" spans="1:31">
      <c r="A67" s="60">
        <v>64</v>
      </c>
      <c r="B67" s="60">
        <v>780</v>
      </c>
      <c r="C67" s="60">
        <f t="shared" si="1"/>
        <v>2487760</v>
      </c>
      <c r="D67" s="61"/>
      <c r="E67" s="61"/>
      <c r="F67" s="61"/>
      <c r="G67" s="61"/>
      <c r="H67" s="61"/>
      <c r="I67" s="61">
        <v>29</v>
      </c>
      <c r="J67" s="61">
        <v>216</v>
      </c>
      <c r="K67" s="61">
        <v>7101</v>
      </c>
      <c r="L67" s="61">
        <v>4734</v>
      </c>
      <c r="M67" s="61">
        <v>4734</v>
      </c>
      <c r="N67" s="61">
        <v>4734</v>
      </c>
      <c r="O67" s="61">
        <v>4734</v>
      </c>
      <c r="P67" s="61">
        <v>18937</v>
      </c>
      <c r="Q67" s="61">
        <v>15623</v>
      </c>
      <c r="R67" t="str">
        <f>IF(D67=0,"",D67*VLOOKUP(R$2,[1]Needs!$A$4:$I$43,9,FALSE))</f>
        <v/>
      </c>
      <c r="S67" t="str">
        <f>IF(E67=0,"",E67*VLOOKUP(S$2,[1]Needs!$A$4:$I$43,9,FALSE))</f>
        <v/>
      </c>
      <c r="T67" t="str">
        <f>IF(F67=0,"",F67*VLOOKUP(T$2,[1]Needs!$A$4:$I$43,9,FALSE))</f>
        <v/>
      </c>
      <c r="U67" t="str">
        <f>IF(G67=0,"",G67*VLOOKUP(U$2,[1]Needs!$A$4:$I$43,9,FALSE))</f>
        <v/>
      </c>
      <c r="V67" t="str">
        <f>IF(H67=0,"",H67*VLOOKUP(V$2,[1]Needs!$A$4:$I$43,9,FALSE))</f>
        <v/>
      </c>
      <c r="W67">
        <f>IF(I67=0,"",I67*VLOOKUP(W$2,[1]Needs!$A$4:$I$43,9,FALSE))</f>
        <v>580</v>
      </c>
      <c r="X67">
        <f>IF(J67=0,"",J67*VLOOKUP(X$2,[1]Needs!$A$4:$I$43,9,FALSE))</f>
        <v>6480</v>
      </c>
      <c r="Y67">
        <f>IF(K67=0,"",K67*VLOOKUP(Y$2,[1]Needs!$A$4:$I$43,9,FALSE))</f>
        <v>213030</v>
      </c>
      <c r="Z67">
        <f>IF(L67=0,"",L67*VLOOKUP(Z$2,[1]Needs!$A$4:$I$43,9,FALSE))</f>
        <v>236700</v>
      </c>
      <c r="AA67">
        <f>IF(M67=0,"",M67*VLOOKUP(AA$2,[1]Needs!$A$4:$I$43,9,FALSE))</f>
        <v>142020</v>
      </c>
      <c r="AB67">
        <f>IF(N67=0,"",N67*VLOOKUP(AB$2,[1]Needs!$A$4:$I$43,9,FALSE))</f>
        <v>142020</v>
      </c>
      <c r="AC67">
        <f>IF(O67=0,"",O67*VLOOKUP(AC$2,[1]Needs!$A$4:$I$43,9,FALSE))</f>
        <v>142020</v>
      </c>
      <c r="AD67">
        <f>IF(P67=0,"",P67*VLOOKUP(AD$2,[1]Needs!$A$4:$I$43,9,FALSE))</f>
        <v>1136220</v>
      </c>
      <c r="AE67">
        <f>IF(Q67=0,"",Q67*VLOOKUP(AE$2,[1]Needs!$A$4:$I$43,9,FALSE))</f>
        <v>468690</v>
      </c>
    </row>
    <row r="68" customHeight="1" spans="1:31">
      <c r="A68" s="60">
        <v>65</v>
      </c>
      <c r="B68" s="60">
        <v>800</v>
      </c>
      <c r="C68" s="60">
        <f t="shared" ref="C68:C102" si="2">SUM(R68:AE68)</f>
        <v>2731090</v>
      </c>
      <c r="D68" s="61"/>
      <c r="E68" s="61"/>
      <c r="F68" s="61"/>
      <c r="G68" s="61"/>
      <c r="H68" s="61"/>
      <c r="I68" s="61">
        <v>29</v>
      </c>
      <c r="J68" s="61">
        <v>216</v>
      </c>
      <c r="K68" s="61">
        <v>7753</v>
      </c>
      <c r="L68" s="61">
        <v>5169</v>
      </c>
      <c r="M68" s="61">
        <v>5169</v>
      </c>
      <c r="N68" s="61">
        <v>5169</v>
      </c>
      <c r="O68" s="61">
        <v>5169</v>
      </c>
      <c r="P68" s="61">
        <v>20676</v>
      </c>
      <c r="Q68" s="61">
        <v>17574</v>
      </c>
      <c r="R68" t="str">
        <f>IF(D68=0,"",D68*VLOOKUP(R$2,[1]Needs!$A$4:$I$43,9,FALSE))</f>
        <v/>
      </c>
      <c r="S68" t="str">
        <f>IF(E68=0,"",E68*VLOOKUP(S$2,[1]Needs!$A$4:$I$43,9,FALSE))</f>
        <v/>
      </c>
      <c r="T68" t="str">
        <f>IF(F68=0,"",F68*VLOOKUP(T$2,[1]Needs!$A$4:$I$43,9,FALSE))</f>
        <v/>
      </c>
      <c r="U68" t="str">
        <f>IF(G68=0,"",G68*VLOOKUP(U$2,[1]Needs!$A$4:$I$43,9,FALSE))</f>
        <v/>
      </c>
      <c r="V68" t="str">
        <f>IF(H68=0,"",H68*VLOOKUP(V$2,[1]Needs!$A$4:$I$43,9,FALSE))</f>
        <v/>
      </c>
      <c r="W68">
        <f>IF(I68=0,"",I68*VLOOKUP(W$2,[1]Needs!$A$4:$I$43,9,FALSE))</f>
        <v>580</v>
      </c>
      <c r="X68">
        <f>IF(J68=0,"",J68*VLOOKUP(X$2,[1]Needs!$A$4:$I$43,9,FALSE))</f>
        <v>6480</v>
      </c>
      <c r="Y68">
        <f>IF(K68=0,"",K68*VLOOKUP(Y$2,[1]Needs!$A$4:$I$43,9,FALSE))</f>
        <v>232590</v>
      </c>
      <c r="Z68">
        <f>IF(L68=0,"",L68*VLOOKUP(Z$2,[1]Needs!$A$4:$I$43,9,FALSE))</f>
        <v>258450</v>
      </c>
      <c r="AA68">
        <f>IF(M68=0,"",M68*VLOOKUP(AA$2,[1]Needs!$A$4:$I$43,9,FALSE))</f>
        <v>155070</v>
      </c>
      <c r="AB68">
        <f>IF(N68=0,"",N68*VLOOKUP(AB$2,[1]Needs!$A$4:$I$43,9,FALSE))</f>
        <v>155070</v>
      </c>
      <c r="AC68">
        <f>IF(O68=0,"",O68*VLOOKUP(AC$2,[1]Needs!$A$4:$I$43,9,FALSE))</f>
        <v>155070</v>
      </c>
      <c r="AD68">
        <f>IF(P68=0,"",P68*VLOOKUP(AD$2,[1]Needs!$A$4:$I$43,9,FALSE))</f>
        <v>1240560</v>
      </c>
      <c r="AE68">
        <f>IF(Q68=0,"",Q68*VLOOKUP(AE$2,[1]Needs!$A$4:$I$43,9,FALSE))</f>
        <v>527220</v>
      </c>
    </row>
    <row r="69" customHeight="1" spans="1:31">
      <c r="A69" s="60">
        <v>66</v>
      </c>
      <c r="B69" s="60">
        <v>820</v>
      </c>
      <c r="C69" s="60">
        <f t="shared" si="2"/>
        <v>2998260</v>
      </c>
      <c r="D69" s="61"/>
      <c r="E69" s="61"/>
      <c r="F69" s="61"/>
      <c r="G69" s="61"/>
      <c r="H69" s="61"/>
      <c r="I69" s="61">
        <v>29</v>
      </c>
      <c r="J69" s="61">
        <v>216</v>
      </c>
      <c r="K69" s="61">
        <v>8465</v>
      </c>
      <c r="L69" s="61">
        <v>5644</v>
      </c>
      <c r="M69" s="61">
        <v>5644</v>
      </c>
      <c r="N69" s="61">
        <v>5644</v>
      </c>
      <c r="O69" s="61">
        <v>5644</v>
      </c>
      <c r="P69" s="61">
        <v>22575</v>
      </c>
      <c r="Q69" s="61">
        <v>19753</v>
      </c>
      <c r="R69" t="str">
        <f>IF(D69=0,"",D69*VLOOKUP(R$2,[1]Needs!$A$4:$I$43,9,FALSE))</f>
        <v/>
      </c>
      <c r="S69" t="str">
        <f>IF(E69=0,"",E69*VLOOKUP(S$2,[1]Needs!$A$4:$I$43,9,FALSE))</f>
        <v/>
      </c>
      <c r="T69" t="str">
        <f>IF(F69=0,"",F69*VLOOKUP(T$2,[1]Needs!$A$4:$I$43,9,FALSE))</f>
        <v/>
      </c>
      <c r="U69" t="str">
        <f>IF(G69=0,"",G69*VLOOKUP(U$2,[1]Needs!$A$4:$I$43,9,FALSE))</f>
        <v/>
      </c>
      <c r="V69" t="str">
        <f>IF(H69=0,"",H69*VLOOKUP(V$2,[1]Needs!$A$4:$I$43,9,FALSE))</f>
        <v/>
      </c>
      <c r="W69">
        <f>IF(I69=0,"",I69*VLOOKUP(W$2,[1]Needs!$A$4:$I$43,9,FALSE))</f>
        <v>580</v>
      </c>
      <c r="X69">
        <f>IF(J69=0,"",J69*VLOOKUP(X$2,[1]Needs!$A$4:$I$43,9,FALSE))</f>
        <v>6480</v>
      </c>
      <c r="Y69">
        <f>IF(K69=0,"",K69*VLOOKUP(Y$2,[1]Needs!$A$4:$I$43,9,FALSE))</f>
        <v>253950</v>
      </c>
      <c r="Z69">
        <f>IF(L69=0,"",L69*VLOOKUP(Z$2,[1]Needs!$A$4:$I$43,9,FALSE))</f>
        <v>282200</v>
      </c>
      <c r="AA69">
        <f>IF(M69=0,"",M69*VLOOKUP(AA$2,[1]Needs!$A$4:$I$43,9,FALSE))</f>
        <v>169320</v>
      </c>
      <c r="AB69">
        <f>IF(N69=0,"",N69*VLOOKUP(AB$2,[1]Needs!$A$4:$I$43,9,FALSE))</f>
        <v>169320</v>
      </c>
      <c r="AC69">
        <f>IF(O69=0,"",O69*VLOOKUP(AC$2,[1]Needs!$A$4:$I$43,9,FALSE))</f>
        <v>169320</v>
      </c>
      <c r="AD69">
        <f>IF(P69=0,"",P69*VLOOKUP(AD$2,[1]Needs!$A$4:$I$43,9,FALSE))</f>
        <v>1354500</v>
      </c>
      <c r="AE69">
        <f>IF(Q69=0,"",Q69*VLOOKUP(AE$2,[1]Needs!$A$4:$I$43,9,FALSE))</f>
        <v>592590</v>
      </c>
    </row>
    <row r="70" customHeight="1" spans="1:31">
      <c r="A70" s="60">
        <v>67</v>
      </c>
      <c r="B70" s="60">
        <v>840</v>
      </c>
      <c r="C70" s="60">
        <f t="shared" si="2"/>
        <v>3291490</v>
      </c>
      <c r="D70" s="61"/>
      <c r="E70" s="61"/>
      <c r="F70" s="61"/>
      <c r="G70" s="61"/>
      <c r="H70" s="61"/>
      <c r="I70" s="61">
        <v>29</v>
      </c>
      <c r="J70" s="61">
        <v>216</v>
      </c>
      <c r="K70" s="61">
        <v>9243</v>
      </c>
      <c r="L70" s="61">
        <v>6162</v>
      </c>
      <c r="M70" s="61">
        <v>6162</v>
      </c>
      <c r="N70" s="61">
        <v>6162</v>
      </c>
      <c r="O70" s="61">
        <v>6162</v>
      </c>
      <c r="P70" s="61">
        <v>24649</v>
      </c>
      <c r="Q70" s="61">
        <v>22184</v>
      </c>
      <c r="R70" t="str">
        <f>IF(D70=0,"",D70*VLOOKUP(R$2,[1]Needs!$A$4:$I$43,9,FALSE))</f>
        <v/>
      </c>
      <c r="S70" t="str">
        <f>IF(E70=0,"",E70*VLOOKUP(S$2,[1]Needs!$A$4:$I$43,9,FALSE))</f>
        <v/>
      </c>
      <c r="T70" t="str">
        <f>IF(F70=0,"",F70*VLOOKUP(T$2,[1]Needs!$A$4:$I$43,9,FALSE))</f>
        <v/>
      </c>
      <c r="U70" t="str">
        <f>IF(G70=0,"",G70*VLOOKUP(U$2,[1]Needs!$A$4:$I$43,9,FALSE))</f>
        <v/>
      </c>
      <c r="V70" t="str">
        <f>IF(H70=0,"",H70*VLOOKUP(V$2,[1]Needs!$A$4:$I$43,9,FALSE))</f>
        <v/>
      </c>
      <c r="W70">
        <f>IF(I70=0,"",I70*VLOOKUP(W$2,[1]Needs!$A$4:$I$43,9,FALSE))</f>
        <v>580</v>
      </c>
      <c r="X70">
        <f>IF(J70=0,"",J70*VLOOKUP(X$2,[1]Needs!$A$4:$I$43,9,FALSE))</f>
        <v>6480</v>
      </c>
      <c r="Y70">
        <f>IF(K70=0,"",K70*VLOOKUP(Y$2,[1]Needs!$A$4:$I$43,9,FALSE))</f>
        <v>277290</v>
      </c>
      <c r="Z70">
        <f>IF(L70=0,"",L70*VLOOKUP(Z$2,[1]Needs!$A$4:$I$43,9,FALSE))</f>
        <v>308100</v>
      </c>
      <c r="AA70">
        <f>IF(M70=0,"",M70*VLOOKUP(AA$2,[1]Needs!$A$4:$I$43,9,FALSE))</f>
        <v>184860</v>
      </c>
      <c r="AB70">
        <f>IF(N70=0,"",N70*VLOOKUP(AB$2,[1]Needs!$A$4:$I$43,9,FALSE))</f>
        <v>184860</v>
      </c>
      <c r="AC70">
        <f>IF(O70=0,"",O70*VLOOKUP(AC$2,[1]Needs!$A$4:$I$43,9,FALSE))</f>
        <v>184860</v>
      </c>
      <c r="AD70">
        <f>IF(P70=0,"",P70*VLOOKUP(AD$2,[1]Needs!$A$4:$I$43,9,FALSE))</f>
        <v>1478940</v>
      </c>
      <c r="AE70">
        <f>IF(Q70=0,"",Q70*VLOOKUP(AE$2,[1]Needs!$A$4:$I$43,9,FALSE))</f>
        <v>665520</v>
      </c>
    </row>
    <row r="71" customHeight="1" spans="1:31">
      <c r="A71" s="60">
        <v>68</v>
      </c>
      <c r="B71" s="60">
        <v>860</v>
      </c>
      <c r="C71" s="60">
        <f t="shared" si="2"/>
        <v>3613630</v>
      </c>
      <c r="D71" s="61"/>
      <c r="E71" s="61"/>
      <c r="F71" s="61"/>
      <c r="G71" s="61"/>
      <c r="H71" s="61"/>
      <c r="I71" s="61">
        <v>29</v>
      </c>
      <c r="J71" s="61">
        <v>216</v>
      </c>
      <c r="K71" s="61">
        <v>10093</v>
      </c>
      <c r="L71" s="61">
        <v>6729</v>
      </c>
      <c r="M71" s="61">
        <v>6729</v>
      </c>
      <c r="N71" s="61">
        <v>6729</v>
      </c>
      <c r="O71" s="61">
        <v>6729</v>
      </c>
      <c r="P71" s="61">
        <v>26914</v>
      </c>
      <c r="Q71" s="61">
        <v>24896</v>
      </c>
      <c r="R71" t="str">
        <f>IF(D71=0,"",D71*VLOOKUP(R$2,[1]Needs!$A$4:$I$43,9,FALSE))</f>
        <v/>
      </c>
      <c r="S71" t="str">
        <f>IF(E71=0,"",E71*VLOOKUP(S$2,[1]Needs!$A$4:$I$43,9,FALSE))</f>
        <v/>
      </c>
      <c r="T71" t="str">
        <f>IF(F71=0,"",F71*VLOOKUP(T$2,[1]Needs!$A$4:$I$43,9,FALSE))</f>
        <v/>
      </c>
      <c r="U71" t="str">
        <f>IF(G71=0,"",G71*VLOOKUP(U$2,[1]Needs!$A$4:$I$43,9,FALSE))</f>
        <v/>
      </c>
      <c r="V71" t="str">
        <f>IF(H71=0,"",H71*VLOOKUP(V$2,[1]Needs!$A$4:$I$43,9,FALSE))</f>
        <v/>
      </c>
      <c r="W71">
        <f>IF(I71=0,"",I71*VLOOKUP(W$2,[1]Needs!$A$4:$I$43,9,FALSE))</f>
        <v>580</v>
      </c>
      <c r="X71">
        <f>IF(J71=0,"",J71*VLOOKUP(X$2,[1]Needs!$A$4:$I$43,9,FALSE))</f>
        <v>6480</v>
      </c>
      <c r="Y71">
        <f>IF(K71=0,"",K71*VLOOKUP(Y$2,[1]Needs!$A$4:$I$43,9,FALSE))</f>
        <v>302790</v>
      </c>
      <c r="Z71">
        <f>IF(L71=0,"",L71*VLOOKUP(Z$2,[1]Needs!$A$4:$I$43,9,FALSE))</f>
        <v>336450</v>
      </c>
      <c r="AA71">
        <f>IF(M71=0,"",M71*VLOOKUP(AA$2,[1]Needs!$A$4:$I$43,9,FALSE))</f>
        <v>201870</v>
      </c>
      <c r="AB71">
        <f>IF(N71=0,"",N71*VLOOKUP(AB$2,[1]Needs!$A$4:$I$43,9,FALSE))</f>
        <v>201870</v>
      </c>
      <c r="AC71">
        <f>IF(O71=0,"",O71*VLOOKUP(AC$2,[1]Needs!$A$4:$I$43,9,FALSE))</f>
        <v>201870</v>
      </c>
      <c r="AD71">
        <f>IF(P71=0,"",P71*VLOOKUP(AD$2,[1]Needs!$A$4:$I$43,9,FALSE))</f>
        <v>1614840</v>
      </c>
      <c r="AE71">
        <f>IF(Q71=0,"",Q71*VLOOKUP(AE$2,[1]Needs!$A$4:$I$43,9,FALSE))</f>
        <v>746880</v>
      </c>
    </row>
    <row r="72" customHeight="1" spans="1:31">
      <c r="A72" s="60">
        <v>69</v>
      </c>
      <c r="B72" s="60">
        <v>880</v>
      </c>
      <c r="C72" s="60">
        <f t="shared" si="2"/>
        <v>3967210</v>
      </c>
      <c r="D72" s="61"/>
      <c r="E72" s="61"/>
      <c r="F72" s="61"/>
      <c r="G72" s="61"/>
      <c r="H72" s="61"/>
      <c r="I72" s="61">
        <v>29</v>
      </c>
      <c r="J72" s="61">
        <v>216</v>
      </c>
      <c r="K72" s="61">
        <v>11021</v>
      </c>
      <c r="L72" s="61">
        <v>7347</v>
      </c>
      <c r="M72" s="61">
        <v>7347</v>
      </c>
      <c r="N72" s="61">
        <v>7347</v>
      </c>
      <c r="O72" s="61">
        <v>7347</v>
      </c>
      <c r="P72" s="61">
        <v>29389</v>
      </c>
      <c r="Q72" s="61">
        <v>27920</v>
      </c>
      <c r="R72" t="str">
        <f>IF(D72=0,"",D72*VLOOKUP(R$2,[1]Needs!$A$4:$I$43,9,FALSE))</f>
        <v/>
      </c>
      <c r="S72" t="str">
        <f>IF(E72=0,"",E72*VLOOKUP(S$2,[1]Needs!$A$4:$I$43,9,FALSE))</f>
        <v/>
      </c>
      <c r="T72" t="str">
        <f>IF(F72=0,"",F72*VLOOKUP(T$2,[1]Needs!$A$4:$I$43,9,FALSE))</f>
        <v/>
      </c>
      <c r="U72" t="str">
        <f>IF(G72=0,"",G72*VLOOKUP(U$2,[1]Needs!$A$4:$I$43,9,FALSE))</f>
        <v/>
      </c>
      <c r="V72" t="str">
        <f>IF(H72=0,"",H72*VLOOKUP(V$2,[1]Needs!$A$4:$I$43,9,FALSE))</f>
        <v/>
      </c>
      <c r="W72">
        <f>IF(I72=0,"",I72*VLOOKUP(W$2,[1]Needs!$A$4:$I$43,9,FALSE))</f>
        <v>580</v>
      </c>
      <c r="X72">
        <f>IF(J72=0,"",J72*VLOOKUP(X$2,[1]Needs!$A$4:$I$43,9,FALSE))</f>
        <v>6480</v>
      </c>
      <c r="Y72">
        <f>IF(K72=0,"",K72*VLOOKUP(Y$2,[1]Needs!$A$4:$I$43,9,FALSE))</f>
        <v>330630</v>
      </c>
      <c r="Z72">
        <f>IF(L72=0,"",L72*VLOOKUP(Z$2,[1]Needs!$A$4:$I$43,9,FALSE))</f>
        <v>367350</v>
      </c>
      <c r="AA72">
        <f>IF(M72=0,"",M72*VLOOKUP(AA$2,[1]Needs!$A$4:$I$43,9,FALSE))</f>
        <v>220410</v>
      </c>
      <c r="AB72">
        <f>IF(N72=0,"",N72*VLOOKUP(AB$2,[1]Needs!$A$4:$I$43,9,FALSE))</f>
        <v>220410</v>
      </c>
      <c r="AC72">
        <f>IF(O72=0,"",O72*VLOOKUP(AC$2,[1]Needs!$A$4:$I$43,9,FALSE))</f>
        <v>220410</v>
      </c>
      <c r="AD72">
        <f>IF(P72=0,"",P72*VLOOKUP(AD$2,[1]Needs!$A$4:$I$43,9,FALSE))</f>
        <v>1763340</v>
      </c>
      <c r="AE72">
        <f>IF(Q72=0,"",Q72*VLOOKUP(AE$2,[1]Needs!$A$4:$I$43,9,FALSE))</f>
        <v>837600</v>
      </c>
    </row>
    <row r="73" customHeight="1" spans="1:31">
      <c r="A73" s="60">
        <v>70</v>
      </c>
      <c r="B73" s="60">
        <v>900</v>
      </c>
      <c r="C73" s="60">
        <f t="shared" si="2"/>
        <v>4347350</v>
      </c>
      <c r="D73" s="61"/>
      <c r="E73" s="61"/>
      <c r="F73" s="61"/>
      <c r="G73" s="61"/>
      <c r="H73" s="61"/>
      <c r="I73" s="61">
        <v>29</v>
      </c>
      <c r="J73" s="61">
        <v>216</v>
      </c>
      <c r="K73" s="61">
        <v>11946</v>
      </c>
      <c r="L73" s="61">
        <v>7964</v>
      </c>
      <c r="M73" s="61">
        <v>7964</v>
      </c>
      <c r="N73" s="61">
        <v>7964</v>
      </c>
      <c r="O73" s="61">
        <v>7964</v>
      </c>
      <c r="P73" s="61">
        <v>31855</v>
      </c>
      <c r="Q73" s="61">
        <v>31855</v>
      </c>
      <c r="R73" t="str">
        <f>IF(D73=0,"",D73*VLOOKUP(R$2,[1]Needs!$A$4:$I$43,9,FALSE))</f>
        <v/>
      </c>
      <c r="S73" t="str">
        <f>IF(E73=0,"",E73*VLOOKUP(S$2,[1]Needs!$A$4:$I$43,9,FALSE))</f>
        <v/>
      </c>
      <c r="T73" t="str">
        <f>IF(F73=0,"",F73*VLOOKUP(T$2,[1]Needs!$A$4:$I$43,9,FALSE))</f>
        <v/>
      </c>
      <c r="U73" t="str">
        <f>IF(G73=0,"",G73*VLOOKUP(U$2,[1]Needs!$A$4:$I$43,9,FALSE))</f>
        <v/>
      </c>
      <c r="V73" t="str">
        <f>IF(H73=0,"",H73*VLOOKUP(V$2,[1]Needs!$A$4:$I$43,9,FALSE))</f>
        <v/>
      </c>
      <c r="W73">
        <f>IF(I73=0,"",I73*VLOOKUP(W$2,[1]Needs!$A$4:$I$43,9,FALSE))</f>
        <v>580</v>
      </c>
      <c r="X73">
        <f>IF(J73=0,"",J73*VLOOKUP(X$2,[1]Needs!$A$4:$I$43,9,FALSE))</f>
        <v>6480</v>
      </c>
      <c r="Y73">
        <f>IF(K73=0,"",K73*VLOOKUP(Y$2,[1]Needs!$A$4:$I$43,9,FALSE))</f>
        <v>358380</v>
      </c>
      <c r="Z73">
        <f>IF(L73=0,"",L73*VLOOKUP(Z$2,[1]Needs!$A$4:$I$43,9,FALSE))</f>
        <v>398200</v>
      </c>
      <c r="AA73">
        <f>IF(M73=0,"",M73*VLOOKUP(AA$2,[1]Needs!$A$4:$I$43,9,FALSE))</f>
        <v>238920</v>
      </c>
      <c r="AB73">
        <f>IF(N73=0,"",N73*VLOOKUP(AB$2,[1]Needs!$A$4:$I$43,9,FALSE))</f>
        <v>238920</v>
      </c>
      <c r="AC73">
        <f>IF(O73=0,"",O73*VLOOKUP(AC$2,[1]Needs!$A$4:$I$43,9,FALSE))</f>
        <v>238920</v>
      </c>
      <c r="AD73">
        <f>IF(P73=0,"",P73*VLOOKUP(AD$2,[1]Needs!$A$4:$I$43,9,FALSE))</f>
        <v>1911300</v>
      </c>
      <c r="AE73">
        <f>IF(Q73=0,"",Q73*VLOOKUP(AE$2,[1]Needs!$A$4:$I$43,9,FALSE))</f>
        <v>955650</v>
      </c>
    </row>
    <row r="74" customHeight="1" spans="1:31">
      <c r="A74" s="60">
        <v>71</v>
      </c>
      <c r="B74" s="60">
        <v>920</v>
      </c>
      <c r="C74" s="60">
        <f t="shared" si="2"/>
        <v>4782140</v>
      </c>
      <c r="D74" s="61"/>
      <c r="E74" s="61"/>
      <c r="F74" s="61"/>
      <c r="G74" s="61"/>
      <c r="H74" s="61"/>
      <c r="I74" s="61">
        <v>29</v>
      </c>
      <c r="J74" s="61">
        <v>216</v>
      </c>
      <c r="K74" s="61">
        <v>13142</v>
      </c>
      <c r="L74" s="61">
        <v>8762</v>
      </c>
      <c r="M74" s="61">
        <v>8762</v>
      </c>
      <c r="N74" s="61">
        <v>8762</v>
      </c>
      <c r="O74" s="61">
        <v>8762</v>
      </c>
      <c r="P74" s="61">
        <v>35046</v>
      </c>
      <c r="Q74" s="61">
        <v>35046</v>
      </c>
      <c r="R74" t="str">
        <f>IF(D74=0,"",D74*VLOOKUP(R$2,[1]Needs!$A$4:$I$43,9,FALSE))</f>
        <v/>
      </c>
      <c r="S74" t="str">
        <f>IF(E74=0,"",E74*VLOOKUP(S$2,[1]Needs!$A$4:$I$43,9,FALSE))</f>
        <v/>
      </c>
      <c r="T74" t="str">
        <f>IF(F74=0,"",F74*VLOOKUP(T$2,[1]Needs!$A$4:$I$43,9,FALSE))</f>
        <v/>
      </c>
      <c r="U74" t="str">
        <f>IF(G74=0,"",G74*VLOOKUP(U$2,[1]Needs!$A$4:$I$43,9,FALSE))</f>
        <v/>
      </c>
      <c r="V74" t="str">
        <f>IF(H74=0,"",H74*VLOOKUP(V$2,[1]Needs!$A$4:$I$43,9,FALSE))</f>
        <v/>
      </c>
      <c r="W74">
        <f>IF(I74=0,"",I74*VLOOKUP(W$2,[1]Needs!$A$4:$I$43,9,FALSE))</f>
        <v>580</v>
      </c>
      <c r="X74">
        <f>IF(J74=0,"",J74*VLOOKUP(X$2,[1]Needs!$A$4:$I$43,9,FALSE))</f>
        <v>6480</v>
      </c>
      <c r="Y74">
        <f>IF(K74=0,"",K74*VLOOKUP(Y$2,[1]Needs!$A$4:$I$43,9,FALSE))</f>
        <v>394260</v>
      </c>
      <c r="Z74">
        <f>IF(L74=0,"",L74*VLOOKUP(Z$2,[1]Needs!$A$4:$I$43,9,FALSE))</f>
        <v>438100</v>
      </c>
      <c r="AA74">
        <f>IF(M74=0,"",M74*VLOOKUP(AA$2,[1]Needs!$A$4:$I$43,9,FALSE))</f>
        <v>262860</v>
      </c>
      <c r="AB74">
        <f>IF(N74=0,"",N74*VLOOKUP(AB$2,[1]Needs!$A$4:$I$43,9,FALSE))</f>
        <v>262860</v>
      </c>
      <c r="AC74">
        <f>IF(O74=0,"",O74*VLOOKUP(AC$2,[1]Needs!$A$4:$I$43,9,FALSE))</f>
        <v>262860</v>
      </c>
      <c r="AD74">
        <f>IF(P74=0,"",P74*VLOOKUP(AD$2,[1]Needs!$A$4:$I$43,9,FALSE))</f>
        <v>2102760</v>
      </c>
      <c r="AE74">
        <f>IF(Q74=0,"",Q74*VLOOKUP(AE$2,[1]Needs!$A$4:$I$43,9,FALSE))</f>
        <v>1051380</v>
      </c>
    </row>
    <row r="75" customHeight="1" spans="1:31">
      <c r="A75" s="60">
        <v>72</v>
      </c>
      <c r="B75" s="60">
        <v>940</v>
      </c>
      <c r="C75" s="60">
        <f t="shared" si="2"/>
        <v>5260330</v>
      </c>
      <c r="D75" s="61"/>
      <c r="E75" s="61"/>
      <c r="F75" s="61"/>
      <c r="G75" s="61"/>
      <c r="H75" s="61"/>
      <c r="I75" s="61">
        <v>29</v>
      </c>
      <c r="J75" s="61">
        <v>216</v>
      </c>
      <c r="K75" s="61">
        <v>14459</v>
      </c>
      <c r="L75" s="61">
        <v>9639</v>
      </c>
      <c r="M75" s="61">
        <v>9639</v>
      </c>
      <c r="N75" s="61">
        <v>9639</v>
      </c>
      <c r="O75" s="61">
        <v>9639</v>
      </c>
      <c r="P75" s="61">
        <v>38556</v>
      </c>
      <c r="Q75" s="61">
        <v>38556</v>
      </c>
      <c r="R75" t="str">
        <f>IF(D75=0,"",D75*VLOOKUP(R$2,[1]Needs!$A$4:$I$43,9,FALSE))</f>
        <v/>
      </c>
      <c r="S75" t="str">
        <f>IF(E75=0,"",E75*VLOOKUP(S$2,[1]Needs!$A$4:$I$43,9,FALSE))</f>
        <v/>
      </c>
      <c r="T75" t="str">
        <f>IF(F75=0,"",F75*VLOOKUP(T$2,[1]Needs!$A$4:$I$43,9,FALSE))</f>
        <v/>
      </c>
      <c r="U75" t="str">
        <f>IF(G75=0,"",G75*VLOOKUP(U$2,[1]Needs!$A$4:$I$43,9,FALSE))</f>
        <v/>
      </c>
      <c r="V75" t="str">
        <f>IF(H75=0,"",H75*VLOOKUP(V$2,[1]Needs!$A$4:$I$43,9,FALSE))</f>
        <v/>
      </c>
      <c r="W75">
        <f>IF(I75=0,"",I75*VLOOKUP(W$2,[1]Needs!$A$4:$I$43,9,FALSE))</f>
        <v>580</v>
      </c>
      <c r="X75">
        <f>IF(J75=0,"",J75*VLOOKUP(X$2,[1]Needs!$A$4:$I$43,9,FALSE))</f>
        <v>6480</v>
      </c>
      <c r="Y75">
        <f>IF(K75=0,"",K75*VLOOKUP(Y$2,[1]Needs!$A$4:$I$43,9,FALSE))</f>
        <v>433770</v>
      </c>
      <c r="Z75">
        <f>IF(L75=0,"",L75*VLOOKUP(Z$2,[1]Needs!$A$4:$I$43,9,FALSE))</f>
        <v>481950</v>
      </c>
      <c r="AA75">
        <f>IF(M75=0,"",M75*VLOOKUP(AA$2,[1]Needs!$A$4:$I$43,9,FALSE))</f>
        <v>289170</v>
      </c>
      <c r="AB75">
        <f>IF(N75=0,"",N75*VLOOKUP(AB$2,[1]Needs!$A$4:$I$43,9,FALSE))</f>
        <v>289170</v>
      </c>
      <c r="AC75">
        <f>IF(O75=0,"",O75*VLOOKUP(AC$2,[1]Needs!$A$4:$I$43,9,FALSE))</f>
        <v>289170</v>
      </c>
      <c r="AD75">
        <f>IF(P75=0,"",P75*VLOOKUP(AD$2,[1]Needs!$A$4:$I$43,9,FALSE))</f>
        <v>2313360</v>
      </c>
      <c r="AE75">
        <f>IF(Q75=0,"",Q75*VLOOKUP(AE$2,[1]Needs!$A$4:$I$43,9,FALSE))</f>
        <v>1156680</v>
      </c>
    </row>
    <row r="76" customHeight="1" spans="1:31">
      <c r="A76" s="60">
        <v>73</v>
      </c>
      <c r="B76" s="60">
        <v>960</v>
      </c>
      <c r="C76" s="60">
        <f t="shared" si="2"/>
        <v>5786330</v>
      </c>
      <c r="D76" s="61"/>
      <c r="E76" s="61"/>
      <c r="F76" s="61"/>
      <c r="G76" s="61"/>
      <c r="H76" s="61"/>
      <c r="I76" s="61">
        <v>29</v>
      </c>
      <c r="J76" s="61">
        <v>216</v>
      </c>
      <c r="K76" s="61">
        <v>15906</v>
      </c>
      <c r="L76" s="61">
        <v>10604</v>
      </c>
      <c r="M76" s="61">
        <v>10604</v>
      </c>
      <c r="N76" s="61">
        <v>10604</v>
      </c>
      <c r="O76" s="61">
        <v>10604</v>
      </c>
      <c r="P76" s="61">
        <v>42417</v>
      </c>
      <c r="Q76" s="61">
        <v>42417</v>
      </c>
      <c r="R76" t="str">
        <f>IF(D76=0,"",D76*VLOOKUP(R$2,[1]Needs!$A$4:$I$43,9,FALSE))</f>
        <v/>
      </c>
      <c r="S76" t="str">
        <f>IF(E76=0,"",E76*VLOOKUP(S$2,[1]Needs!$A$4:$I$43,9,FALSE))</f>
        <v/>
      </c>
      <c r="T76" t="str">
        <f>IF(F76=0,"",F76*VLOOKUP(T$2,[1]Needs!$A$4:$I$43,9,FALSE))</f>
        <v/>
      </c>
      <c r="U76" t="str">
        <f>IF(G76=0,"",G76*VLOOKUP(U$2,[1]Needs!$A$4:$I$43,9,FALSE))</f>
        <v/>
      </c>
      <c r="V76" t="str">
        <f>IF(H76=0,"",H76*VLOOKUP(V$2,[1]Needs!$A$4:$I$43,9,FALSE))</f>
        <v/>
      </c>
      <c r="W76">
        <f>IF(I76=0,"",I76*VLOOKUP(W$2,[1]Needs!$A$4:$I$43,9,FALSE))</f>
        <v>580</v>
      </c>
      <c r="X76">
        <f>IF(J76=0,"",J76*VLOOKUP(X$2,[1]Needs!$A$4:$I$43,9,FALSE))</f>
        <v>6480</v>
      </c>
      <c r="Y76">
        <f>IF(K76=0,"",K76*VLOOKUP(Y$2,[1]Needs!$A$4:$I$43,9,FALSE))</f>
        <v>477180</v>
      </c>
      <c r="Z76">
        <f>IF(L76=0,"",L76*VLOOKUP(Z$2,[1]Needs!$A$4:$I$43,9,FALSE))</f>
        <v>530200</v>
      </c>
      <c r="AA76">
        <f>IF(M76=0,"",M76*VLOOKUP(AA$2,[1]Needs!$A$4:$I$43,9,FALSE))</f>
        <v>318120</v>
      </c>
      <c r="AB76">
        <f>IF(N76=0,"",N76*VLOOKUP(AB$2,[1]Needs!$A$4:$I$43,9,FALSE))</f>
        <v>318120</v>
      </c>
      <c r="AC76">
        <f>IF(O76=0,"",O76*VLOOKUP(AC$2,[1]Needs!$A$4:$I$43,9,FALSE))</f>
        <v>318120</v>
      </c>
      <c r="AD76">
        <f>IF(P76=0,"",P76*VLOOKUP(AD$2,[1]Needs!$A$4:$I$43,9,FALSE))</f>
        <v>2545020</v>
      </c>
      <c r="AE76">
        <f>IF(Q76=0,"",Q76*VLOOKUP(AE$2,[1]Needs!$A$4:$I$43,9,FALSE))</f>
        <v>1272510</v>
      </c>
    </row>
    <row r="77" customHeight="1" spans="1:31">
      <c r="A77" s="60">
        <v>74</v>
      </c>
      <c r="B77" s="60">
        <v>980</v>
      </c>
      <c r="C77" s="60">
        <f t="shared" si="2"/>
        <v>6365030</v>
      </c>
      <c r="D77" s="61"/>
      <c r="E77" s="61"/>
      <c r="F77" s="61"/>
      <c r="G77" s="61"/>
      <c r="H77" s="61"/>
      <c r="I77" s="61">
        <v>29</v>
      </c>
      <c r="J77" s="61">
        <v>216</v>
      </c>
      <c r="K77" s="61">
        <v>17499</v>
      </c>
      <c r="L77" s="61">
        <v>11666</v>
      </c>
      <c r="M77" s="61">
        <v>11666</v>
      </c>
      <c r="N77" s="61">
        <v>11666</v>
      </c>
      <c r="O77" s="61">
        <v>11666</v>
      </c>
      <c r="P77" s="61">
        <v>46664</v>
      </c>
      <c r="Q77" s="61">
        <v>46664</v>
      </c>
      <c r="R77" t="str">
        <f>IF(D77=0,"",D77*VLOOKUP(R$2,[1]Needs!$A$4:$I$43,9,FALSE))</f>
        <v/>
      </c>
      <c r="S77" t="str">
        <f>IF(E77=0,"",E77*VLOOKUP(S$2,[1]Needs!$A$4:$I$43,9,FALSE))</f>
        <v/>
      </c>
      <c r="T77" t="str">
        <f>IF(F77=0,"",F77*VLOOKUP(T$2,[1]Needs!$A$4:$I$43,9,FALSE))</f>
        <v/>
      </c>
      <c r="U77" t="str">
        <f>IF(G77=0,"",G77*VLOOKUP(U$2,[1]Needs!$A$4:$I$43,9,FALSE))</f>
        <v/>
      </c>
      <c r="V77" t="str">
        <f>IF(H77=0,"",H77*VLOOKUP(V$2,[1]Needs!$A$4:$I$43,9,FALSE))</f>
        <v/>
      </c>
      <c r="W77">
        <f>IF(I77=0,"",I77*VLOOKUP(W$2,[1]Needs!$A$4:$I$43,9,FALSE))</f>
        <v>580</v>
      </c>
      <c r="X77">
        <f>IF(J77=0,"",J77*VLOOKUP(X$2,[1]Needs!$A$4:$I$43,9,FALSE))</f>
        <v>6480</v>
      </c>
      <c r="Y77">
        <f>IF(K77=0,"",K77*VLOOKUP(Y$2,[1]Needs!$A$4:$I$43,9,FALSE))</f>
        <v>524970</v>
      </c>
      <c r="Z77">
        <f>IF(L77=0,"",L77*VLOOKUP(Z$2,[1]Needs!$A$4:$I$43,9,FALSE))</f>
        <v>583300</v>
      </c>
      <c r="AA77">
        <f>IF(M77=0,"",M77*VLOOKUP(AA$2,[1]Needs!$A$4:$I$43,9,FALSE))</f>
        <v>349980</v>
      </c>
      <c r="AB77">
        <f>IF(N77=0,"",N77*VLOOKUP(AB$2,[1]Needs!$A$4:$I$43,9,FALSE))</f>
        <v>349980</v>
      </c>
      <c r="AC77">
        <f>IF(O77=0,"",O77*VLOOKUP(AC$2,[1]Needs!$A$4:$I$43,9,FALSE))</f>
        <v>349980</v>
      </c>
      <c r="AD77">
        <f>IF(P77=0,"",P77*VLOOKUP(AD$2,[1]Needs!$A$4:$I$43,9,FALSE))</f>
        <v>2799840</v>
      </c>
      <c r="AE77">
        <f>IF(Q77=0,"",Q77*VLOOKUP(AE$2,[1]Needs!$A$4:$I$43,9,FALSE))</f>
        <v>1399920</v>
      </c>
    </row>
    <row r="78" customHeight="1" spans="1:31">
      <c r="A78" s="60">
        <v>75</v>
      </c>
      <c r="B78" s="60">
        <v>1000</v>
      </c>
      <c r="C78" s="60">
        <f t="shared" si="2"/>
        <v>7001590</v>
      </c>
      <c r="D78" s="61"/>
      <c r="E78" s="61"/>
      <c r="F78" s="61"/>
      <c r="G78" s="61"/>
      <c r="H78" s="61"/>
      <c r="I78" s="61">
        <v>29</v>
      </c>
      <c r="J78" s="61">
        <v>216</v>
      </c>
      <c r="K78" s="61">
        <v>19251</v>
      </c>
      <c r="L78" s="61">
        <v>12834</v>
      </c>
      <c r="M78" s="61">
        <v>12834</v>
      </c>
      <c r="N78" s="61">
        <v>12834</v>
      </c>
      <c r="O78" s="61">
        <v>12834</v>
      </c>
      <c r="P78" s="61">
        <v>51336</v>
      </c>
      <c r="Q78" s="61">
        <v>51336</v>
      </c>
      <c r="R78" t="str">
        <f>IF(D78=0,"",D78*VLOOKUP(R$2,[1]Needs!$A$4:$I$43,9,FALSE))</f>
        <v/>
      </c>
      <c r="S78" t="str">
        <f>IF(E78=0,"",E78*VLOOKUP(S$2,[1]Needs!$A$4:$I$43,9,FALSE))</f>
        <v/>
      </c>
      <c r="T78" t="str">
        <f>IF(F78=0,"",F78*VLOOKUP(T$2,[1]Needs!$A$4:$I$43,9,FALSE))</f>
        <v/>
      </c>
      <c r="U78" t="str">
        <f>IF(G78=0,"",G78*VLOOKUP(U$2,[1]Needs!$A$4:$I$43,9,FALSE))</f>
        <v/>
      </c>
      <c r="V78" t="str">
        <f>IF(H78=0,"",H78*VLOOKUP(V$2,[1]Needs!$A$4:$I$43,9,FALSE))</f>
        <v/>
      </c>
      <c r="W78">
        <f>IF(I78=0,"",I78*VLOOKUP(W$2,[1]Needs!$A$4:$I$43,9,FALSE))</f>
        <v>580</v>
      </c>
      <c r="X78">
        <f>IF(J78=0,"",J78*VLOOKUP(X$2,[1]Needs!$A$4:$I$43,9,FALSE))</f>
        <v>6480</v>
      </c>
      <c r="Y78">
        <f>IF(K78=0,"",K78*VLOOKUP(Y$2,[1]Needs!$A$4:$I$43,9,FALSE))</f>
        <v>577530</v>
      </c>
      <c r="Z78">
        <f>IF(L78=0,"",L78*VLOOKUP(Z$2,[1]Needs!$A$4:$I$43,9,FALSE))</f>
        <v>641700</v>
      </c>
      <c r="AA78">
        <f>IF(M78=0,"",M78*VLOOKUP(AA$2,[1]Needs!$A$4:$I$43,9,FALSE))</f>
        <v>385020</v>
      </c>
      <c r="AB78">
        <f>IF(N78=0,"",N78*VLOOKUP(AB$2,[1]Needs!$A$4:$I$43,9,FALSE))</f>
        <v>385020</v>
      </c>
      <c r="AC78">
        <f>IF(O78=0,"",O78*VLOOKUP(AC$2,[1]Needs!$A$4:$I$43,9,FALSE))</f>
        <v>385020</v>
      </c>
      <c r="AD78">
        <f>IF(P78=0,"",P78*VLOOKUP(AD$2,[1]Needs!$A$4:$I$43,9,FALSE))</f>
        <v>3080160</v>
      </c>
      <c r="AE78">
        <f>IF(Q78=0,"",Q78*VLOOKUP(AE$2,[1]Needs!$A$4:$I$43,9,FALSE))</f>
        <v>1540080</v>
      </c>
    </row>
    <row r="79" customHeight="1" spans="1:31">
      <c r="A79" s="60">
        <v>76</v>
      </c>
      <c r="B79" s="60">
        <v>1020</v>
      </c>
      <c r="C79" s="60">
        <f t="shared" si="2"/>
        <v>7701810</v>
      </c>
      <c r="D79" s="61"/>
      <c r="E79" s="61"/>
      <c r="F79" s="61"/>
      <c r="G79" s="61"/>
      <c r="H79" s="61"/>
      <c r="I79" s="61">
        <v>29</v>
      </c>
      <c r="J79" s="61">
        <v>216</v>
      </c>
      <c r="K79" s="61">
        <v>21178</v>
      </c>
      <c r="L79" s="61">
        <v>14119</v>
      </c>
      <c r="M79" s="61">
        <v>14119</v>
      </c>
      <c r="N79" s="61">
        <v>14119</v>
      </c>
      <c r="O79" s="61">
        <v>14119</v>
      </c>
      <c r="P79" s="61">
        <v>56475</v>
      </c>
      <c r="Q79" s="61">
        <v>56475</v>
      </c>
      <c r="R79" t="str">
        <f>IF(D79=0,"",D79*VLOOKUP(R$2,[1]Needs!$A$4:$I$43,9,FALSE))</f>
        <v/>
      </c>
      <c r="S79" t="str">
        <f>IF(E79=0,"",E79*VLOOKUP(S$2,[1]Needs!$A$4:$I$43,9,FALSE))</f>
        <v/>
      </c>
      <c r="T79" t="str">
        <f>IF(F79=0,"",F79*VLOOKUP(T$2,[1]Needs!$A$4:$I$43,9,FALSE))</f>
        <v/>
      </c>
      <c r="U79" t="str">
        <f>IF(G79=0,"",G79*VLOOKUP(U$2,[1]Needs!$A$4:$I$43,9,FALSE))</f>
        <v/>
      </c>
      <c r="V79" t="str">
        <f>IF(H79=0,"",H79*VLOOKUP(V$2,[1]Needs!$A$4:$I$43,9,FALSE))</f>
        <v/>
      </c>
      <c r="W79">
        <f>IF(I79=0,"",I79*VLOOKUP(W$2,[1]Needs!$A$4:$I$43,9,FALSE))</f>
        <v>580</v>
      </c>
      <c r="X79">
        <f>IF(J79=0,"",J79*VLOOKUP(X$2,[1]Needs!$A$4:$I$43,9,FALSE))</f>
        <v>6480</v>
      </c>
      <c r="Y79">
        <f>IF(K79=0,"",K79*VLOOKUP(Y$2,[1]Needs!$A$4:$I$43,9,FALSE))</f>
        <v>635340</v>
      </c>
      <c r="Z79">
        <f>IF(L79=0,"",L79*VLOOKUP(Z$2,[1]Needs!$A$4:$I$43,9,FALSE))</f>
        <v>705950</v>
      </c>
      <c r="AA79">
        <f>IF(M79=0,"",M79*VLOOKUP(AA$2,[1]Needs!$A$4:$I$43,9,FALSE))</f>
        <v>423570</v>
      </c>
      <c r="AB79">
        <f>IF(N79=0,"",N79*VLOOKUP(AB$2,[1]Needs!$A$4:$I$43,9,FALSE))</f>
        <v>423570</v>
      </c>
      <c r="AC79">
        <f>IF(O79=0,"",O79*VLOOKUP(AC$2,[1]Needs!$A$4:$I$43,9,FALSE))</f>
        <v>423570</v>
      </c>
      <c r="AD79">
        <f>IF(P79=0,"",P79*VLOOKUP(AD$2,[1]Needs!$A$4:$I$43,9,FALSE))</f>
        <v>3388500</v>
      </c>
      <c r="AE79">
        <f>IF(Q79=0,"",Q79*VLOOKUP(AE$2,[1]Needs!$A$4:$I$43,9,FALSE))</f>
        <v>1694250</v>
      </c>
    </row>
    <row r="80" customHeight="1" spans="1:31">
      <c r="A80" s="60">
        <v>77</v>
      </c>
      <c r="B80" s="60">
        <v>1040</v>
      </c>
      <c r="C80" s="60">
        <f t="shared" si="2"/>
        <v>8472000</v>
      </c>
      <c r="D80" s="61"/>
      <c r="E80" s="61"/>
      <c r="F80" s="61"/>
      <c r="G80" s="61"/>
      <c r="H80" s="61"/>
      <c r="I80" s="61">
        <v>29</v>
      </c>
      <c r="J80" s="61">
        <v>216</v>
      </c>
      <c r="K80" s="61">
        <v>23298</v>
      </c>
      <c r="L80" s="61">
        <v>15532</v>
      </c>
      <c r="M80" s="61">
        <v>15532</v>
      </c>
      <c r="N80" s="61">
        <v>15532</v>
      </c>
      <c r="O80" s="61">
        <v>15532</v>
      </c>
      <c r="P80" s="61">
        <v>62128</v>
      </c>
      <c r="Q80" s="61">
        <v>62128</v>
      </c>
      <c r="R80" t="str">
        <f>IF(D80=0,"",D80*VLOOKUP(R$2,[1]Needs!$A$4:$I$43,9,FALSE))</f>
        <v/>
      </c>
      <c r="S80" t="str">
        <f>IF(E80=0,"",E80*VLOOKUP(S$2,[1]Needs!$A$4:$I$43,9,FALSE))</f>
        <v/>
      </c>
      <c r="T80" t="str">
        <f>IF(F80=0,"",F80*VLOOKUP(T$2,[1]Needs!$A$4:$I$43,9,FALSE))</f>
        <v/>
      </c>
      <c r="U80" t="str">
        <f>IF(G80=0,"",G80*VLOOKUP(U$2,[1]Needs!$A$4:$I$43,9,FALSE))</f>
        <v/>
      </c>
      <c r="V80" t="str">
        <f>IF(H80=0,"",H80*VLOOKUP(V$2,[1]Needs!$A$4:$I$43,9,FALSE))</f>
        <v/>
      </c>
      <c r="W80">
        <f>IF(I80=0,"",I80*VLOOKUP(W$2,[1]Needs!$A$4:$I$43,9,FALSE))</f>
        <v>580</v>
      </c>
      <c r="X80">
        <f>IF(J80=0,"",J80*VLOOKUP(X$2,[1]Needs!$A$4:$I$43,9,FALSE))</f>
        <v>6480</v>
      </c>
      <c r="Y80">
        <f>IF(K80=0,"",K80*VLOOKUP(Y$2,[1]Needs!$A$4:$I$43,9,FALSE))</f>
        <v>698940</v>
      </c>
      <c r="Z80">
        <f>IF(L80=0,"",L80*VLOOKUP(Z$2,[1]Needs!$A$4:$I$43,9,FALSE))</f>
        <v>776600</v>
      </c>
      <c r="AA80">
        <f>IF(M80=0,"",M80*VLOOKUP(AA$2,[1]Needs!$A$4:$I$43,9,FALSE))</f>
        <v>465960</v>
      </c>
      <c r="AB80">
        <f>IF(N80=0,"",N80*VLOOKUP(AB$2,[1]Needs!$A$4:$I$43,9,FALSE))</f>
        <v>465960</v>
      </c>
      <c r="AC80">
        <f>IF(O80=0,"",O80*VLOOKUP(AC$2,[1]Needs!$A$4:$I$43,9,FALSE))</f>
        <v>465960</v>
      </c>
      <c r="AD80">
        <f>IF(P80=0,"",P80*VLOOKUP(AD$2,[1]Needs!$A$4:$I$43,9,FALSE))</f>
        <v>3727680</v>
      </c>
      <c r="AE80">
        <f>IF(Q80=0,"",Q80*VLOOKUP(AE$2,[1]Needs!$A$4:$I$43,9,FALSE))</f>
        <v>1863840</v>
      </c>
    </row>
    <row r="81" customHeight="1" spans="1:31">
      <c r="A81" s="60">
        <v>78</v>
      </c>
      <c r="B81" s="60">
        <v>1060</v>
      </c>
      <c r="C81" s="60">
        <f t="shared" si="2"/>
        <v>9319140</v>
      </c>
      <c r="D81" s="61"/>
      <c r="E81" s="61"/>
      <c r="F81" s="61"/>
      <c r="G81" s="61"/>
      <c r="H81" s="61"/>
      <c r="I81" s="61">
        <v>29</v>
      </c>
      <c r="J81" s="61">
        <v>216</v>
      </c>
      <c r="K81" s="61">
        <v>25630</v>
      </c>
      <c r="L81" s="61">
        <v>17086</v>
      </c>
      <c r="M81" s="61">
        <v>17086</v>
      </c>
      <c r="N81" s="61">
        <v>17086</v>
      </c>
      <c r="O81" s="61">
        <v>17086</v>
      </c>
      <c r="P81" s="61">
        <v>68346</v>
      </c>
      <c r="Q81" s="61">
        <v>68346</v>
      </c>
      <c r="R81" t="str">
        <f>IF(D81=0,"",D81*VLOOKUP(R$2,[1]Needs!$A$4:$I$43,9,FALSE))</f>
        <v/>
      </c>
      <c r="S81" t="str">
        <f>IF(E81=0,"",E81*VLOOKUP(S$2,[1]Needs!$A$4:$I$43,9,FALSE))</f>
        <v/>
      </c>
      <c r="T81" t="str">
        <f>IF(F81=0,"",F81*VLOOKUP(T$2,[1]Needs!$A$4:$I$43,9,FALSE))</f>
        <v/>
      </c>
      <c r="U81" t="str">
        <f>IF(G81=0,"",G81*VLOOKUP(U$2,[1]Needs!$A$4:$I$43,9,FALSE))</f>
        <v/>
      </c>
      <c r="V81" t="str">
        <f>IF(H81=0,"",H81*VLOOKUP(V$2,[1]Needs!$A$4:$I$43,9,FALSE))</f>
        <v/>
      </c>
      <c r="W81">
        <f>IF(I81=0,"",I81*VLOOKUP(W$2,[1]Needs!$A$4:$I$43,9,FALSE))</f>
        <v>580</v>
      </c>
      <c r="X81">
        <f>IF(J81=0,"",J81*VLOOKUP(X$2,[1]Needs!$A$4:$I$43,9,FALSE))</f>
        <v>6480</v>
      </c>
      <c r="Y81">
        <f>IF(K81=0,"",K81*VLOOKUP(Y$2,[1]Needs!$A$4:$I$43,9,FALSE))</f>
        <v>768900</v>
      </c>
      <c r="Z81">
        <f>IF(L81=0,"",L81*VLOOKUP(Z$2,[1]Needs!$A$4:$I$43,9,FALSE))</f>
        <v>854300</v>
      </c>
      <c r="AA81">
        <f>IF(M81=0,"",M81*VLOOKUP(AA$2,[1]Needs!$A$4:$I$43,9,FALSE))</f>
        <v>512580</v>
      </c>
      <c r="AB81">
        <f>IF(N81=0,"",N81*VLOOKUP(AB$2,[1]Needs!$A$4:$I$43,9,FALSE))</f>
        <v>512580</v>
      </c>
      <c r="AC81">
        <f>IF(O81=0,"",O81*VLOOKUP(AC$2,[1]Needs!$A$4:$I$43,9,FALSE))</f>
        <v>512580</v>
      </c>
      <c r="AD81">
        <f>IF(P81=0,"",P81*VLOOKUP(AD$2,[1]Needs!$A$4:$I$43,9,FALSE))</f>
        <v>4100760</v>
      </c>
      <c r="AE81">
        <f>IF(Q81=0,"",Q81*VLOOKUP(AE$2,[1]Needs!$A$4:$I$43,9,FALSE))</f>
        <v>2050380</v>
      </c>
    </row>
    <row r="82" customHeight="1" spans="1:31">
      <c r="A82" s="60">
        <v>79</v>
      </c>
      <c r="B82" s="60">
        <v>1080</v>
      </c>
      <c r="C82" s="60">
        <f t="shared" si="2"/>
        <v>10251090</v>
      </c>
      <c r="D82" s="61"/>
      <c r="E82" s="61"/>
      <c r="F82" s="61"/>
      <c r="G82" s="61"/>
      <c r="H82" s="61"/>
      <c r="I82" s="61">
        <v>29</v>
      </c>
      <c r="J82" s="61">
        <v>216</v>
      </c>
      <c r="K82" s="61">
        <v>28195</v>
      </c>
      <c r="L82" s="61">
        <v>18796</v>
      </c>
      <c r="M82" s="61">
        <v>18796</v>
      </c>
      <c r="N82" s="61">
        <v>18796</v>
      </c>
      <c r="O82" s="61">
        <v>18796</v>
      </c>
      <c r="P82" s="61">
        <v>75186</v>
      </c>
      <c r="Q82" s="61">
        <v>75186</v>
      </c>
      <c r="R82" t="str">
        <f>IF(D82=0,"",D82*VLOOKUP(R$2,[1]Needs!$A$4:$I$43,9,FALSE))</f>
        <v/>
      </c>
      <c r="S82" t="str">
        <f>IF(E82=0,"",E82*VLOOKUP(S$2,[1]Needs!$A$4:$I$43,9,FALSE))</f>
        <v/>
      </c>
      <c r="T82" t="str">
        <f>IF(F82=0,"",F82*VLOOKUP(T$2,[1]Needs!$A$4:$I$43,9,FALSE))</f>
        <v/>
      </c>
      <c r="U82" t="str">
        <f>IF(G82=0,"",G82*VLOOKUP(U$2,[1]Needs!$A$4:$I$43,9,FALSE))</f>
        <v/>
      </c>
      <c r="V82" t="str">
        <f>IF(H82=0,"",H82*VLOOKUP(V$2,[1]Needs!$A$4:$I$43,9,FALSE))</f>
        <v/>
      </c>
      <c r="W82">
        <f>IF(I82=0,"",I82*VLOOKUP(W$2,[1]Needs!$A$4:$I$43,9,FALSE))</f>
        <v>580</v>
      </c>
      <c r="X82">
        <f>IF(J82=0,"",J82*VLOOKUP(X$2,[1]Needs!$A$4:$I$43,9,FALSE))</f>
        <v>6480</v>
      </c>
      <c r="Y82">
        <f>IF(K82=0,"",K82*VLOOKUP(Y$2,[1]Needs!$A$4:$I$43,9,FALSE))</f>
        <v>845850</v>
      </c>
      <c r="Z82">
        <f>IF(L82=0,"",L82*VLOOKUP(Z$2,[1]Needs!$A$4:$I$43,9,FALSE))</f>
        <v>939800</v>
      </c>
      <c r="AA82">
        <f>IF(M82=0,"",M82*VLOOKUP(AA$2,[1]Needs!$A$4:$I$43,9,FALSE))</f>
        <v>563880</v>
      </c>
      <c r="AB82">
        <f>IF(N82=0,"",N82*VLOOKUP(AB$2,[1]Needs!$A$4:$I$43,9,FALSE))</f>
        <v>563880</v>
      </c>
      <c r="AC82">
        <f>IF(O82=0,"",O82*VLOOKUP(AC$2,[1]Needs!$A$4:$I$43,9,FALSE))</f>
        <v>563880</v>
      </c>
      <c r="AD82">
        <f>IF(P82=0,"",P82*VLOOKUP(AD$2,[1]Needs!$A$4:$I$43,9,FALSE))</f>
        <v>4511160</v>
      </c>
      <c r="AE82">
        <f>IF(Q82=0,"",Q82*VLOOKUP(AE$2,[1]Needs!$A$4:$I$43,9,FALSE))</f>
        <v>2255580</v>
      </c>
    </row>
    <row r="83" customHeight="1" spans="1:31">
      <c r="A83" s="60">
        <v>80</v>
      </c>
      <c r="B83" s="60">
        <v>1100</v>
      </c>
      <c r="C83" s="60">
        <f t="shared" si="2"/>
        <v>11276220</v>
      </c>
      <c r="D83" s="61"/>
      <c r="E83" s="61"/>
      <c r="F83" s="61"/>
      <c r="G83" s="61"/>
      <c r="H83" s="61"/>
      <c r="I83" s="61">
        <v>29</v>
      </c>
      <c r="J83" s="61">
        <v>216</v>
      </c>
      <c r="K83" s="61">
        <v>31016</v>
      </c>
      <c r="L83" s="61">
        <v>20677</v>
      </c>
      <c r="M83" s="61">
        <v>20677</v>
      </c>
      <c r="N83" s="61">
        <v>20677</v>
      </c>
      <c r="O83" s="61">
        <v>20677</v>
      </c>
      <c r="P83" s="61">
        <v>82710</v>
      </c>
      <c r="Q83" s="61">
        <v>82710</v>
      </c>
      <c r="R83" t="str">
        <f>IF(D83=0,"",D83*VLOOKUP(R$2,[1]Needs!$A$4:$I$43,9,FALSE))</f>
        <v/>
      </c>
      <c r="S83" t="str">
        <f>IF(E83=0,"",E83*VLOOKUP(S$2,[1]Needs!$A$4:$I$43,9,FALSE))</f>
        <v/>
      </c>
      <c r="T83" t="str">
        <f>IF(F83=0,"",F83*VLOOKUP(T$2,[1]Needs!$A$4:$I$43,9,FALSE))</f>
        <v/>
      </c>
      <c r="U83" t="str">
        <f>IF(G83=0,"",G83*VLOOKUP(U$2,[1]Needs!$A$4:$I$43,9,FALSE))</f>
        <v/>
      </c>
      <c r="V83" t="str">
        <f>IF(H83=0,"",H83*VLOOKUP(V$2,[1]Needs!$A$4:$I$43,9,FALSE))</f>
        <v/>
      </c>
      <c r="W83">
        <f>IF(I83=0,"",I83*VLOOKUP(W$2,[1]Needs!$A$4:$I$43,9,FALSE))</f>
        <v>580</v>
      </c>
      <c r="X83">
        <f>IF(J83=0,"",J83*VLOOKUP(X$2,[1]Needs!$A$4:$I$43,9,FALSE))</f>
        <v>6480</v>
      </c>
      <c r="Y83">
        <f>IF(K83=0,"",K83*VLOOKUP(Y$2,[1]Needs!$A$4:$I$43,9,FALSE))</f>
        <v>930480</v>
      </c>
      <c r="Z83">
        <f>IF(L83=0,"",L83*VLOOKUP(Z$2,[1]Needs!$A$4:$I$43,9,FALSE))</f>
        <v>1033850</v>
      </c>
      <c r="AA83">
        <f>IF(M83=0,"",M83*VLOOKUP(AA$2,[1]Needs!$A$4:$I$43,9,FALSE))</f>
        <v>620310</v>
      </c>
      <c r="AB83">
        <f>IF(N83=0,"",N83*VLOOKUP(AB$2,[1]Needs!$A$4:$I$43,9,FALSE))</f>
        <v>620310</v>
      </c>
      <c r="AC83">
        <f>IF(O83=0,"",O83*VLOOKUP(AC$2,[1]Needs!$A$4:$I$43,9,FALSE))</f>
        <v>620310</v>
      </c>
      <c r="AD83">
        <f>IF(P83=0,"",P83*VLOOKUP(AD$2,[1]Needs!$A$4:$I$43,9,FALSE))</f>
        <v>4962600</v>
      </c>
      <c r="AE83">
        <f>IF(Q83=0,"",Q83*VLOOKUP(AE$2,[1]Needs!$A$4:$I$43,9,FALSE))</f>
        <v>2481300</v>
      </c>
    </row>
    <row r="84" customHeight="1" spans="1:31">
      <c r="A84" s="60">
        <v>81</v>
      </c>
      <c r="B84" s="60">
        <v>1120</v>
      </c>
      <c r="C84" s="60">
        <f t="shared" si="2"/>
        <v>12403980</v>
      </c>
      <c r="D84" s="61"/>
      <c r="E84" s="61"/>
      <c r="F84" s="61"/>
      <c r="G84" s="61"/>
      <c r="H84" s="61"/>
      <c r="I84" s="61">
        <v>29</v>
      </c>
      <c r="J84" s="61">
        <v>216</v>
      </c>
      <c r="K84" s="61">
        <v>34120</v>
      </c>
      <c r="L84" s="61">
        <v>22747</v>
      </c>
      <c r="M84" s="61">
        <v>22747</v>
      </c>
      <c r="N84" s="61">
        <v>22747</v>
      </c>
      <c r="O84" s="61">
        <v>22747</v>
      </c>
      <c r="P84" s="61">
        <v>90986</v>
      </c>
      <c r="Q84" s="61">
        <v>90986</v>
      </c>
      <c r="R84" t="str">
        <f>IF(D84=0,"",D84*VLOOKUP(R$2,[1]Needs!$A$4:$I$43,9,FALSE))</f>
        <v/>
      </c>
      <c r="S84" t="str">
        <f>IF(E84=0,"",E84*VLOOKUP(S$2,[1]Needs!$A$4:$I$43,9,FALSE))</f>
        <v/>
      </c>
      <c r="T84" t="str">
        <f>IF(F84=0,"",F84*VLOOKUP(T$2,[1]Needs!$A$4:$I$43,9,FALSE))</f>
        <v/>
      </c>
      <c r="U84" t="str">
        <f>IF(G84=0,"",G84*VLOOKUP(U$2,[1]Needs!$A$4:$I$43,9,FALSE))</f>
        <v/>
      </c>
      <c r="V84" t="str">
        <f>IF(H84=0,"",H84*VLOOKUP(V$2,[1]Needs!$A$4:$I$43,9,FALSE))</f>
        <v/>
      </c>
      <c r="W84">
        <f>IF(I84=0,"",I84*VLOOKUP(W$2,[1]Needs!$A$4:$I$43,9,FALSE))</f>
        <v>580</v>
      </c>
      <c r="X84">
        <f>IF(J84=0,"",J84*VLOOKUP(X$2,[1]Needs!$A$4:$I$43,9,FALSE))</f>
        <v>6480</v>
      </c>
      <c r="Y84">
        <f>IF(K84=0,"",K84*VLOOKUP(Y$2,[1]Needs!$A$4:$I$43,9,FALSE))</f>
        <v>1023600</v>
      </c>
      <c r="Z84">
        <f>IF(L84=0,"",L84*VLOOKUP(Z$2,[1]Needs!$A$4:$I$43,9,FALSE))</f>
        <v>1137350</v>
      </c>
      <c r="AA84">
        <f>IF(M84=0,"",M84*VLOOKUP(AA$2,[1]Needs!$A$4:$I$43,9,FALSE))</f>
        <v>682410</v>
      </c>
      <c r="AB84">
        <f>IF(N84=0,"",N84*VLOOKUP(AB$2,[1]Needs!$A$4:$I$43,9,FALSE))</f>
        <v>682410</v>
      </c>
      <c r="AC84">
        <f>IF(O84=0,"",O84*VLOOKUP(AC$2,[1]Needs!$A$4:$I$43,9,FALSE))</f>
        <v>682410</v>
      </c>
      <c r="AD84">
        <f>IF(P84=0,"",P84*VLOOKUP(AD$2,[1]Needs!$A$4:$I$43,9,FALSE))</f>
        <v>5459160</v>
      </c>
      <c r="AE84">
        <f>IF(Q84=0,"",Q84*VLOOKUP(AE$2,[1]Needs!$A$4:$I$43,9,FALSE))</f>
        <v>2729580</v>
      </c>
    </row>
    <row r="85" customHeight="1" spans="1:31">
      <c r="A85" s="60">
        <v>82</v>
      </c>
      <c r="B85" s="60">
        <v>1140</v>
      </c>
      <c r="C85" s="60">
        <f t="shared" si="2"/>
        <v>13644400</v>
      </c>
      <c r="D85" s="61"/>
      <c r="E85" s="61"/>
      <c r="F85" s="61"/>
      <c r="G85" s="61"/>
      <c r="H85" s="61"/>
      <c r="I85" s="61">
        <v>29</v>
      </c>
      <c r="J85" s="61">
        <v>216</v>
      </c>
      <c r="K85" s="61">
        <v>37534</v>
      </c>
      <c r="L85" s="61">
        <v>25023</v>
      </c>
      <c r="M85" s="61">
        <v>25023</v>
      </c>
      <c r="N85" s="61">
        <v>25023</v>
      </c>
      <c r="O85" s="61">
        <v>25023</v>
      </c>
      <c r="P85" s="61">
        <v>100090</v>
      </c>
      <c r="Q85" s="61">
        <v>100090</v>
      </c>
      <c r="R85" t="str">
        <f>IF(D85=0,"",D85*VLOOKUP(R$2,[1]Needs!$A$4:$I$43,9,FALSE))</f>
        <v/>
      </c>
      <c r="S85" t="str">
        <f>IF(E85=0,"",E85*VLOOKUP(S$2,[1]Needs!$A$4:$I$43,9,FALSE))</f>
        <v/>
      </c>
      <c r="T85" t="str">
        <f>IF(F85=0,"",F85*VLOOKUP(T$2,[1]Needs!$A$4:$I$43,9,FALSE))</f>
        <v/>
      </c>
      <c r="U85" t="str">
        <f>IF(G85=0,"",G85*VLOOKUP(U$2,[1]Needs!$A$4:$I$43,9,FALSE))</f>
        <v/>
      </c>
      <c r="V85" t="str">
        <f>IF(H85=0,"",H85*VLOOKUP(V$2,[1]Needs!$A$4:$I$43,9,FALSE))</f>
        <v/>
      </c>
      <c r="W85">
        <f>IF(I85=0,"",I85*VLOOKUP(W$2,[1]Needs!$A$4:$I$43,9,FALSE))</f>
        <v>580</v>
      </c>
      <c r="X85">
        <f>IF(J85=0,"",J85*VLOOKUP(X$2,[1]Needs!$A$4:$I$43,9,FALSE))</f>
        <v>6480</v>
      </c>
      <c r="Y85">
        <f>IF(K85=0,"",K85*VLOOKUP(Y$2,[1]Needs!$A$4:$I$43,9,FALSE))</f>
        <v>1126020</v>
      </c>
      <c r="Z85">
        <f>IF(L85=0,"",L85*VLOOKUP(Z$2,[1]Needs!$A$4:$I$43,9,FALSE))</f>
        <v>1251150</v>
      </c>
      <c r="AA85">
        <f>IF(M85=0,"",M85*VLOOKUP(AA$2,[1]Needs!$A$4:$I$43,9,FALSE))</f>
        <v>750690</v>
      </c>
      <c r="AB85">
        <f>IF(N85=0,"",N85*VLOOKUP(AB$2,[1]Needs!$A$4:$I$43,9,FALSE))</f>
        <v>750690</v>
      </c>
      <c r="AC85">
        <f>IF(O85=0,"",O85*VLOOKUP(AC$2,[1]Needs!$A$4:$I$43,9,FALSE))</f>
        <v>750690</v>
      </c>
      <c r="AD85">
        <f>IF(P85=0,"",P85*VLOOKUP(AD$2,[1]Needs!$A$4:$I$43,9,FALSE))</f>
        <v>6005400</v>
      </c>
      <c r="AE85">
        <f>IF(Q85=0,"",Q85*VLOOKUP(AE$2,[1]Needs!$A$4:$I$43,9,FALSE))</f>
        <v>3002700</v>
      </c>
    </row>
    <row r="86" customHeight="1" spans="1:31">
      <c r="A86" s="60">
        <v>83</v>
      </c>
      <c r="B86" s="60">
        <v>1160</v>
      </c>
      <c r="C86" s="60">
        <f t="shared" si="2"/>
        <v>15008820</v>
      </c>
      <c r="D86" s="61"/>
      <c r="E86" s="61"/>
      <c r="F86" s="61"/>
      <c r="G86" s="61"/>
      <c r="H86" s="61"/>
      <c r="I86" s="61">
        <v>29</v>
      </c>
      <c r="J86" s="61">
        <v>216</v>
      </c>
      <c r="K86" s="61">
        <v>41289</v>
      </c>
      <c r="L86" s="61">
        <v>27526</v>
      </c>
      <c r="M86" s="61">
        <v>27526</v>
      </c>
      <c r="N86" s="61">
        <v>27526</v>
      </c>
      <c r="O86" s="61">
        <v>27526</v>
      </c>
      <c r="P86" s="61">
        <v>110105</v>
      </c>
      <c r="Q86" s="61">
        <v>110105</v>
      </c>
      <c r="R86" t="str">
        <f>IF(D86=0,"",D86*VLOOKUP(R$2,[1]Needs!$A$4:$I$43,9,FALSE))</f>
        <v/>
      </c>
      <c r="S86" t="str">
        <f>IF(E86=0,"",E86*VLOOKUP(S$2,[1]Needs!$A$4:$I$43,9,FALSE))</f>
        <v/>
      </c>
      <c r="T86" t="str">
        <f>IF(F86=0,"",F86*VLOOKUP(T$2,[1]Needs!$A$4:$I$43,9,FALSE))</f>
        <v/>
      </c>
      <c r="U86" t="str">
        <f>IF(G86=0,"",G86*VLOOKUP(U$2,[1]Needs!$A$4:$I$43,9,FALSE))</f>
        <v/>
      </c>
      <c r="V86" t="str">
        <f>IF(H86=0,"",H86*VLOOKUP(V$2,[1]Needs!$A$4:$I$43,9,FALSE))</f>
        <v/>
      </c>
      <c r="W86">
        <f>IF(I86=0,"",I86*VLOOKUP(W$2,[1]Needs!$A$4:$I$43,9,FALSE))</f>
        <v>580</v>
      </c>
      <c r="X86">
        <f>IF(J86=0,"",J86*VLOOKUP(X$2,[1]Needs!$A$4:$I$43,9,FALSE))</f>
        <v>6480</v>
      </c>
      <c r="Y86">
        <f>IF(K86=0,"",K86*VLOOKUP(Y$2,[1]Needs!$A$4:$I$43,9,FALSE))</f>
        <v>1238670</v>
      </c>
      <c r="Z86">
        <f>IF(L86=0,"",L86*VLOOKUP(Z$2,[1]Needs!$A$4:$I$43,9,FALSE))</f>
        <v>1376300</v>
      </c>
      <c r="AA86">
        <f>IF(M86=0,"",M86*VLOOKUP(AA$2,[1]Needs!$A$4:$I$43,9,FALSE))</f>
        <v>825780</v>
      </c>
      <c r="AB86">
        <f>IF(N86=0,"",N86*VLOOKUP(AB$2,[1]Needs!$A$4:$I$43,9,FALSE))</f>
        <v>825780</v>
      </c>
      <c r="AC86">
        <f>IF(O86=0,"",O86*VLOOKUP(AC$2,[1]Needs!$A$4:$I$43,9,FALSE))</f>
        <v>825780</v>
      </c>
      <c r="AD86">
        <f>IF(P86=0,"",P86*VLOOKUP(AD$2,[1]Needs!$A$4:$I$43,9,FALSE))</f>
        <v>6606300</v>
      </c>
      <c r="AE86">
        <f>IF(Q86=0,"",Q86*VLOOKUP(AE$2,[1]Needs!$A$4:$I$43,9,FALSE))</f>
        <v>3303150</v>
      </c>
    </row>
    <row r="87" customHeight="1" spans="1:31">
      <c r="A87" s="60">
        <v>84</v>
      </c>
      <c r="B87" s="60">
        <v>1180</v>
      </c>
      <c r="C87" s="60">
        <f t="shared" si="2"/>
        <v>16509660</v>
      </c>
      <c r="D87" s="61"/>
      <c r="E87" s="61"/>
      <c r="F87" s="61"/>
      <c r="G87" s="61"/>
      <c r="H87" s="61"/>
      <c r="I87" s="61">
        <v>29</v>
      </c>
      <c r="J87" s="61">
        <v>216</v>
      </c>
      <c r="K87" s="61">
        <v>45420</v>
      </c>
      <c r="L87" s="61">
        <v>30280</v>
      </c>
      <c r="M87" s="61">
        <v>30280</v>
      </c>
      <c r="N87" s="61">
        <v>30280</v>
      </c>
      <c r="O87" s="61">
        <v>30280</v>
      </c>
      <c r="P87" s="61">
        <v>121120</v>
      </c>
      <c r="Q87" s="61">
        <v>121120</v>
      </c>
      <c r="R87" t="str">
        <f>IF(D87=0,"",D87*VLOOKUP(R$2,[1]Needs!$A$4:$I$43,9,FALSE))</f>
        <v/>
      </c>
      <c r="S87" t="str">
        <f>IF(E87=0,"",E87*VLOOKUP(S$2,[1]Needs!$A$4:$I$43,9,FALSE))</f>
        <v/>
      </c>
      <c r="T87" t="str">
        <f>IF(F87=0,"",F87*VLOOKUP(T$2,[1]Needs!$A$4:$I$43,9,FALSE))</f>
        <v/>
      </c>
      <c r="U87" t="str">
        <f>IF(G87=0,"",G87*VLOOKUP(U$2,[1]Needs!$A$4:$I$43,9,FALSE))</f>
        <v/>
      </c>
      <c r="V87" t="str">
        <f>IF(H87=0,"",H87*VLOOKUP(V$2,[1]Needs!$A$4:$I$43,9,FALSE))</f>
        <v/>
      </c>
      <c r="W87">
        <f>IF(I87=0,"",I87*VLOOKUP(W$2,[1]Needs!$A$4:$I$43,9,FALSE))</f>
        <v>580</v>
      </c>
      <c r="X87">
        <f>IF(J87=0,"",J87*VLOOKUP(X$2,[1]Needs!$A$4:$I$43,9,FALSE))</f>
        <v>6480</v>
      </c>
      <c r="Y87">
        <f>IF(K87=0,"",K87*VLOOKUP(Y$2,[1]Needs!$A$4:$I$43,9,FALSE))</f>
        <v>1362600</v>
      </c>
      <c r="Z87">
        <f>IF(L87=0,"",L87*VLOOKUP(Z$2,[1]Needs!$A$4:$I$43,9,FALSE))</f>
        <v>1514000</v>
      </c>
      <c r="AA87">
        <f>IF(M87=0,"",M87*VLOOKUP(AA$2,[1]Needs!$A$4:$I$43,9,FALSE))</f>
        <v>908400</v>
      </c>
      <c r="AB87">
        <f>IF(N87=0,"",N87*VLOOKUP(AB$2,[1]Needs!$A$4:$I$43,9,FALSE))</f>
        <v>908400</v>
      </c>
      <c r="AC87">
        <f>IF(O87=0,"",O87*VLOOKUP(AC$2,[1]Needs!$A$4:$I$43,9,FALSE))</f>
        <v>908400</v>
      </c>
      <c r="AD87">
        <f>IF(P87=0,"",P87*VLOOKUP(AD$2,[1]Needs!$A$4:$I$43,9,FALSE))</f>
        <v>7267200</v>
      </c>
      <c r="AE87">
        <f>IF(Q87=0,"",Q87*VLOOKUP(AE$2,[1]Needs!$A$4:$I$43,9,FALSE))</f>
        <v>3633600</v>
      </c>
    </row>
    <row r="88" customHeight="1" spans="1:31">
      <c r="A88" s="60">
        <v>85</v>
      </c>
      <c r="B88" s="60">
        <v>1200</v>
      </c>
      <c r="C88" s="60">
        <f t="shared" si="2"/>
        <v>18160660</v>
      </c>
      <c r="D88" s="61"/>
      <c r="E88" s="61"/>
      <c r="F88" s="61"/>
      <c r="G88" s="61"/>
      <c r="H88" s="61"/>
      <c r="I88" s="61">
        <v>29</v>
      </c>
      <c r="J88" s="61">
        <v>216</v>
      </c>
      <c r="K88" s="61">
        <v>49964</v>
      </c>
      <c r="L88" s="61">
        <v>33309</v>
      </c>
      <c r="M88" s="61">
        <v>33309</v>
      </c>
      <c r="N88" s="61">
        <v>33309</v>
      </c>
      <c r="O88" s="61">
        <v>33309</v>
      </c>
      <c r="P88" s="61">
        <v>133238</v>
      </c>
      <c r="Q88" s="61">
        <v>133238</v>
      </c>
      <c r="R88" t="str">
        <f>IF(D88=0,"",D88*VLOOKUP(R$2,[1]Needs!$A$4:$I$43,9,FALSE))</f>
        <v/>
      </c>
      <c r="S88" t="str">
        <f>IF(E88=0,"",E88*VLOOKUP(S$2,[1]Needs!$A$4:$I$43,9,FALSE))</f>
        <v/>
      </c>
      <c r="T88" t="str">
        <f>IF(F88=0,"",F88*VLOOKUP(T$2,[1]Needs!$A$4:$I$43,9,FALSE))</f>
        <v/>
      </c>
      <c r="U88" t="str">
        <f>IF(G88=0,"",G88*VLOOKUP(U$2,[1]Needs!$A$4:$I$43,9,FALSE))</f>
        <v/>
      </c>
      <c r="V88" t="str">
        <f>IF(H88=0,"",H88*VLOOKUP(V$2,[1]Needs!$A$4:$I$43,9,FALSE))</f>
        <v/>
      </c>
      <c r="W88">
        <f>IF(I88=0,"",I88*VLOOKUP(W$2,[1]Needs!$A$4:$I$43,9,FALSE))</f>
        <v>580</v>
      </c>
      <c r="X88">
        <f>IF(J88=0,"",J88*VLOOKUP(X$2,[1]Needs!$A$4:$I$43,9,FALSE))</f>
        <v>6480</v>
      </c>
      <c r="Y88">
        <f>IF(K88=0,"",K88*VLOOKUP(Y$2,[1]Needs!$A$4:$I$43,9,FALSE))</f>
        <v>1498920</v>
      </c>
      <c r="Z88">
        <f>IF(L88=0,"",L88*VLOOKUP(Z$2,[1]Needs!$A$4:$I$43,9,FALSE))</f>
        <v>1665450</v>
      </c>
      <c r="AA88">
        <f>IF(M88=0,"",M88*VLOOKUP(AA$2,[1]Needs!$A$4:$I$43,9,FALSE))</f>
        <v>999270</v>
      </c>
      <c r="AB88">
        <f>IF(N88=0,"",N88*VLOOKUP(AB$2,[1]Needs!$A$4:$I$43,9,FALSE))</f>
        <v>999270</v>
      </c>
      <c r="AC88">
        <f>IF(O88=0,"",O88*VLOOKUP(AC$2,[1]Needs!$A$4:$I$43,9,FALSE))</f>
        <v>999270</v>
      </c>
      <c r="AD88">
        <f>IF(P88=0,"",P88*VLOOKUP(AD$2,[1]Needs!$A$4:$I$43,9,FALSE))</f>
        <v>7994280</v>
      </c>
      <c r="AE88">
        <f>IF(Q88=0,"",Q88*VLOOKUP(AE$2,[1]Needs!$A$4:$I$43,9,FALSE))</f>
        <v>3997140</v>
      </c>
    </row>
    <row r="89" customHeight="1" spans="1:31">
      <c r="A89" s="60">
        <v>86</v>
      </c>
      <c r="B89" s="60">
        <v>1220</v>
      </c>
      <c r="C89" s="60">
        <f t="shared" si="2"/>
        <v>19976860</v>
      </c>
      <c r="D89" s="61"/>
      <c r="E89" s="61"/>
      <c r="F89" s="61"/>
      <c r="G89" s="61"/>
      <c r="H89" s="61"/>
      <c r="I89" s="61">
        <v>29</v>
      </c>
      <c r="J89" s="61">
        <v>216</v>
      </c>
      <c r="K89" s="61">
        <v>54963</v>
      </c>
      <c r="L89" s="61">
        <v>36642</v>
      </c>
      <c r="M89" s="61">
        <v>36642</v>
      </c>
      <c r="N89" s="61">
        <v>36642</v>
      </c>
      <c r="O89" s="61">
        <v>36642</v>
      </c>
      <c r="P89" s="61">
        <v>146567</v>
      </c>
      <c r="Q89" s="61">
        <v>146567</v>
      </c>
      <c r="R89" t="str">
        <f>IF(D89=0,"",D89*VLOOKUP(R$2,[1]Needs!$A$4:$I$43,9,FALSE))</f>
        <v/>
      </c>
      <c r="S89" t="str">
        <f>IF(E89=0,"",E89*VLOOKUP(S$2,[1]Needs!$A$4:$I$43,9,FALSE))</f>
        <v/>
      </c>
      <c r="T89" t="str">
        <f>IF(F89=0,"",F89*VLOOKUP(T$2,[1]Needs!$A$4:$I$43,9,FALSE))</f>
        <v/>
      </c>
      <c r="U89" t="str">
        <f>IF(G89=0,"",G89*VLOOKUP(U$2,[1]Needs!$A$4:$I$43,9,FALSE))</f>
        <v/>
      </c>
      <c r="V89" t="str">
        <f>IF(H89=0,"",H89*VLOOKUP(V$2,[1]Needs!$A$4:$I$43,9,FALSE))</f>
        <v/>
      </c>
      <c r="W89">
        <f>IF(I89=0,"",I89*VLOOKUP(W$2,[1]Needs!$A$4:$I$43,9,FALSE))</f>
        <v>580</v>
      </c>
      <c r="X89">
        <f>IF(J89=0,"",J89*VLOOKUP(X$2,[1]Needs!$A$4:$I$43,9,FALSE))</f>
        <v>6480</v>
      </c>
      <c r="Y89">
        <f>IF(K89=0,"",K89*VLOOKUP(Y$2,[1]Needs!$A$4:$I$43,9,FALSE))</f>
        <v>1648890</v>
      </c>
      <c r="Z89">
        <f>IF(L89=0,"",L89*VLOOKUP(Z$2,[1]Needs!$A$4:$I$43,9,FALSE))</f>
        <v>1832100</v>
      </c>
      <c r="AA89">
        <f>IF(M89=0,"",M89*VLOOKUP(AA$2,[1]Needs!$A$4:$I$43,9,FALSE))</f>
        <v>1099260</v>
      </c>
      <c r="AB89">
        <f>IF(N89=0,"",N89*VLOOKUP(AB$2,[1]Needs!$A$4:$I$43,9,FALSE))</f>
        <v>1099260</v>
      </c>
      <c r="AC89">
        <f>IF(O89=0,"",O89*VLOOKUP(AC$2,[1]Needs!$A$4:$I$43,9,FALSE))</f>
        <v>1099260</v>
      </c>
      <c r="AD89">
        <f>IF(P89=0,"",P89*VLOOKUP(AD$2,[1]Needs!$A$4:$I$43,9,FALSE))</f>
        <v>8794020</v>
      </c>
      <c r="AE89">
        <f>IF(Q89=0,"",Q89*VLOOKUP(AE$2,[1]Needs!$A$4:$I$43,9,FALSE))</f>
        <v>4397010</v>
      </c>
    </row>
    <row r="90" customHeight="1" spans="1:31">
      <c r="A90" s="60">
        <v>87</v>
      </c>
      <c r="B90" s="60">
        <v>1240</v>
      </c>
      <c r="C90" s="60">
        <f t="shared" si="2"/>
        <v>21974480</v>
      </c>
      <c r="D90" s="61"/>
      <c r="E90" s="61"/>
      <c r="F90" s="61"/>
      <c r="G90" s="61"/>
      <c r="H90" s="61"/>
      <c r="I90" s="61">
        <v>29</v>
      </c>
      <c r="J90" s="61">
        <v>216</v>
      </c>
      <c r="K90" s="61">
        <v>60461</v>
      </c>
      <c r="L90" s="61">
        <v>40307</v>
      </c>
      <c r="M90" s="61">
        <v>40307</v>
      </c>
      <c r="N90" s="61">
        <v>40307</v>
      </c>
      <c r="O90" s="61">
        <v>40307</v>
      </c>
      <c r="P90" s="61">
        <v>161229</v>
      </c>
      <c r="Q90" s="61">
        <v>161229</v>
      </c>
      <c r="R90" t="str">
        <f>IF(D90=0,"",D90*VLOOKUP(R$2,[1]Needs!$A$4:$I$43,9,FALSE))</f>
        <v/>
      </c>
      <c r="S90" t="str">
        <f>IF(E90=0,"",E90*VLOOKUP(S$2,[1]Needs!$A$4:$I$43,9,FALSE))</f>
        <v/>
      </c>
      <c r="T90" t="str">
        <f>IF(F90=0,"",F90*VLOOKUP(T$2,[1]Needs!$A$4:$I$43,9,FALSE))</f>
        <v/>
      </c>
      <c r="U90" t="str">
        <f>IF(G90=0,"",G90*VLOOKUP(U$2,[1]Needs!$A$4:$I$43,9,FALSE))</f>
        <v/>
      </c>
      <c r="V90" t="str">
        <f>IF(H90=0,"",H90*VLOOKUP(V$2,[1]Needs!$A$4:$I$43,9,FALSE))</f>
        <v/>
      </c>
      <c r="W90">
        <f>IF(I90=0,"",I90*VLOOKUP(W$2,[1]Needs!$A$4:$I$43,9,FALSE))</f>
        <v>580</v>
      </c>
      <c r="X90">
        <f>IF(J90=0,"",J90*VLOOKUP(X$2,[1]Needs!$A$4:$I$43,9,FALSE))</f>
        <v>6480</v>
      </c>
      <c r="Y90">
        <f>IF(K90=0,"",K90*VLOOKUP(Y$2,[1]Needs!$A$4:$I$43,9,FALSE))</f>
        <v>1813830</v>
      </c>
      <c r="Z90">
        <f>IF(L90=0,"",L90*VLOOKUP(Z$2,[1]Needs!$A$4:$I$43,9,FALSE))</f>
        <v>2015350</v>
      </c>
      <c r="AA90">
        <f>IF(M90=0,"",M90*VLOOKUP(AA$2,[1]Needs!$A$4:$I$43,9,FALSE))</f>
        <v>1209210</v>
      </c>
      <c r="AB90">
        <f>IF(N90=0,"",N90*VLOOKUP(AB$2,[1]Needs!$A$4:$I$43,9,FALSE))</f>
        <v>1209210</v>
      </c>
      <c r="AC90">
        <f>IF(O90=0,"",O90*VLOOKUP(AC$2,[1]Needs!$A$4:$I$43,9,FALSE))</f>
        <v>1209210</v>
      </c>
      <c r="AD90">
        <f>IF(P90=0,"",P90*VLOOKUP(AD$2,[1]Needs!$A$4:$I$43,9,FALSE))</f>
        <v>9673740</v>
      </c>
      <c r="AE90">
        <f>IF(Q90=0,"",Q90*VLOOKUP(AE$2,[1]Needs!$A$4:$I$43,9,FALSE))</f>
        <v>4836870</v>
      </c>
    </row>
    <row r="91" customHeight="1" spans="1:31">
      <c r="A91" s="60">
        <v>88</v>
      </c>
      <c r="B91" s="60">
        <v>1260</v>
      </c>
      <c r="C91" s="60">
        <f t="shared" si="2"/>
        <v>24171920</v>
      </c>
      <c r="D91" s="61"/>
      <c r="E91" s="61"/>
      <c r="F91" s="61"/>
      <c r="G91" s="61"/>
      <c r="H91" s="61"/>
      <c r="I91" s="61">
        <v>29</v>
      </c>
      <c r="J91" s="61">
        <v>216</v>
      </c>
      <c r="K91" s="61">
        <v>66509</v>
      </c>
      <c r="L91" s="61">
        <v>44339</v>
      </c>
      <c r="M91" s="61">
        <v>44339</v>
      </c>
      <c r="N91" s="61">
        <v>44339</v>
      </c>
      <c r="O91" s="61">
        <v>44339</v>
      </c>
      <c r="P91" s="61">
        <v>177357</v>
      </c>
      <c r="Q91" s="61">
        <v>177357</v>
      </c>
      <c r="R91" t="str">
        <f>IF(D91=0,"",D91*VLOOKUP(R$2,[1]Needs!$A$4:$I$43,9,FALSE))</f>
        <v/>
      </c>
      <c r="S91" t="str">
        <f>IF(E91=0,"",E91*VLOOKUP(S$2,[1]Needs!$A$4:$I$43,9,FALSE))</f>
        <v/>
      </c>
      <c r="T91" t="str">
        <f>IF(F91=0,"",F91*VLOOKUP(T$2,[1]Needs!$A$4:$I$43,9,FALSE))</f>
        <v/>
      </c>
      <c r="U91" t="str">
        <f>IF(G91=0,"",G91*VLOOKUP(U$2,[1]Needs!$A$4:$I$43,9,FALSE))</f>
        <v/>
      </c>
      <c r="V91" t="str">
        <f>IF(H91=0,"",H91*VLOOKUP(V$2,[1]Needs!$A$4:$I$43,9,FALSE))</f>
        <v/>
      </c>
      <c r="W91">
        <f>IF(I91=0,"",I91*VLOOKUP(W$2,[1]Needs!$A$4:$I$43,9,FALSE))</f>
        <v>580</v>
      </c>
      <c r="X91">
        <f>IF(J91=0,"",J91*VLOOKUP(X$2,[1]Needs!$A$4:$I$43,9,FALSE))</f>
        <v>6480</v>
      </c>
      <c r="Y91">
        <f>IF(K91=0,"",K91*VLOOKUP(Y$2,[1]Needs!$A$4:$I$43,9,FALSE))</f>
        <v>1995270</v>
      </c>
      <c r="Z91">
        <f>IF(L91=0,"",L91*VLOOKUP(Z$2,[1]Needs!$A$4:$I$43,9,FALSE))</f>
        <v>2216950</v>
      </c>
      <c r="AA91">
        <f>IF(M91=0,"",M91*VLOOKUP(AA$2,[1]Needs!$A$4:$I$43,9,FALSE))</f>
        <v>1330170</v>
      </c>
      <c r="AB91">
        <f>IF(N91=0,"",N91*VLOOKUP(AB$2,[1]Needs!$A$4:$I$43,9,FALSE))</f>
        <v>1330170</v>
      </c>
      <c r="AC91">
        <f>IF(O91=0,"",O91*VLOOKUP(AC$2,[1]Needs!$A$4:$I$43,9,FALSE))</f>
        <v>1330170</v>
      </c>
      <c r="AD91">
        <f>IF(P91=0,"",P91*VLOOKUP(AD$2,[1]Needs!$A$4:$I$43,9,FALSE))</f>
        <v>10641420</v>
      </c>
      <c r="AE91">
        <f>IF(Q91=0,"",Q91*VLOOKUP(AE$2,[1]Needs!$A$4:$I$43,9,FALSE))</f>
        <v>5320710</v>
      </c>
    </row>
    <row r="92" customHeight="1" spans="1:31">
      <c r="A92" s="60">
        <v>89</v>
      </c>
      <c r="B92" s="60">
        <v>1280</v>
      </c>
      <c r="C92" s="60">
        <f t="shared" si="2"/>
        <v>26589330</v>
      </c>
      <c r="D92" s="61"/>
      <c r="E92" s="61"/>
      <c r="F92" s="61"/>
      <c r="G92" s="61"/>
      <c r="H92" s="61"/>
      <c r="I92" s="61">
        <v>29</v>
      </c>
      <c r="J92" s="61">
        <v>216</v>
      </c>
      <c r="K92" s="61">
        <v>73162</v>
      </c>
      <c r="L92" s="61">
        <v>48775</v>
      </c>
      <c r="M92" s="61">
        <v>48775</v>
      </c>
      <c r="N92" s="61">
        <v>48775</v>
      </c>
      <c r="O92" s="61">
        <v>48775</v>
      </c>
      <c r="P92" s="61">
        <v>195099</v>
      </c>
      <c r="Q92" s="61">
        <v>195099</v>
      </c>
      <c r="R92" t="str">
        <f>IF(D92=0,"",D92*VLOOKUP(R$2,[1]Needs!$A$4:$I$43,9,FALSE))</f>
        <v/>
      </c>
      <c r="S92" t="str">
        <f>IF(E92=0,"",E92*VLOOKUP(S$2,[1]Needs!$A$4:$I$43,9,FALSE))</f>
        <v/>
      </c>
      <c r="T92" t="str">
        <f>IF(F92=0,"",F92*VLOOKUP(T$2,[1]Needs!$A$4:$I$43,9,FALSE))</f>
        <v/>
      </c>
      <c r="U92" t="str">
        <f>IF(G92=0,"",G92*VLOOKUP(U$2,[1]Needs!$A$4:$I$43,9,FALSE))</f>
        <v/>
      </c>
      <c r="V92" t="str">
        <f>IF(H92=0,"",H92*VLOOKUP(V$2,[1]Needs!$A$4:$I$43,9,FALSE))</f>
        <v/>
      </c>
      <c r="W92">
        <f>IF(I92=0,"",I92*VLOOKUP(W$2,[1]Needs!$A$4:$I$43,9,FALSE))</f>
        <v>580</v>
      </c>
      <c r="X92">
        <f>IF(J92=0,"",J92*VLOOKUP(X$2,[1]Needs!$A$4:$I$43,9,FALSE))</f>
        <v>6480</v>
      </c>
      <c r="Y92">
        <f>IF(K92=0,"",K92*VLOOKUP(Y$2,[1]Needs!$A$4:$I$43,9,FALSE))</f>
        <v>2194860</v>
      </c>
      <c r="Z92">
        <f>IF(L92=0,"",L92*VLOOKUP(Z$2,[1]Needs!$A$4:$I$43,9,FALSE))</f>
        <v>2438750</v>
      </c>
      <c r="AA92">
        <f>IF(M92=0,"",M92*VLOOKUP(AA$2,[1]Needs!$A$4:$I$43,9,FALSE))</f>
        <v>1463250</v>
      </c>
      <c r="AB92">
        <f>IF(N92=0,"",N92*VLOOKUP(AB$2,[1]Needs!$A$4:$I$43,9,FALSE))</f>
        <v>1463250</v>
      </c>
      <c r="AC92">
        <f>IF(O92=0,"",O92*VLOOKUP(AC$2,[1]Needs!$A$4:$I$43,9,FALSE))</f>
        <v>1463250</v>
      </c>
      <c r="AD92">
        <f>IF(P92=0,"",P92*VLOOKUP(AD$2,[1]Needs!$A$4:$I$43,9,FALSE))</f>
        <v>11705940</v>
      </c>
      <c r="AE92">
        <f>IF(Q92=0,"",Q92*VLOOKUP(AE$2,[1]Needs!$A$4:$I$43,9,FALSE))</f>
        <v>5852970</v>
      </c>
    </row>
    <row r="93" customHeight="1" spans="1:31">
      <c r="A93" s="60">
        <v>90</v>
      </c>
      <c r="B93" s="60">
        <v>1300</v>
      </c>
      <c r="C93" s="60">
        <f t="shared" si="2"/>
        <v>29248140</v>
      </c>
      <c r="D93" s="61"/>
      <c r="E93" s="61"/>
      <c r="F93" s="61"/>
      <c r="G93" s="61"/>
      <c r="H93" s="61"/>
      <c r="I93" s="61">
        <v>29</v>
      </c>
      <c r="J93" s="61">
        <v>216</v>
      </c>
      <c r="K93" s="61">
        <v>80480</v>
      </c>
      <c r="L93" s="61">
        <v>53653</v>
      </c>
      <c r="M93" s="61">
        <v>53653</v>
      </c>
      <c r="N93" s="61">
        <v>53653</v>
      </c>
      <c r="O93" s="61">
        <v>53653</v>
      </c>
      <c r="P93" s="61">
        <v>214614</v>
      </c>
      <c r="Q93" s="61">
        <v>214614</v>
      </c>
      <c r="R93" t="str">
        <f>IF(D93=0,"",D93*VLOOKUP(R$2,[1]Needs!$A$4:$I$43,9,FALSE))</f>
        <v/>
      </c>
      <c r="S93" t="str">
        <f>IF(E93=0,"",E93*VLOOKUP(S$2,[1]Needs!$A$4:$I$43,9,FALSE))</f>
        <v/>
      </c>
      <c r="T93" t="str">
        <f>IF(F93=0,"",F93*VLOOKUP(T$2,[1]Needs!$A$4:$I$43,9,FALSE))</f>
        <v/>
      </c>
      <c r="U93" t="str">
        <f>IF(G93=0,"",G93*VLOOKUP(U$2,[1]Needs!$A$4:$I$43,9,FALSE))</f>
        <v/>
      </c>
      <c r="V93" t="str">
        <f>IF(H93=0,"",H93*VLOOKUP(V$2,[1]Needs!$A$4:$I$43,9,FALSE))</f>
        <v/>
      </c>
      <c r="W93">
        <f>IF(I93=0,"",I93*VLOOKUP(W$2,[1]Needs!$A$4:$I$43,9,FALSE))</f>
        <v>580</v>
      </c>
      <c r="X93">
        <f>IF(J93=0,"",J93*VLOOKUP(X$2,[1]Needs!$A$4:$I$43,9,FALSE))</f>
        <v>6480</v>
      </c>
      <c r="Y93">
        <f>IF(K93=0,"",K93*VLOOKUP(Y$2,[1]Needs!$A$4:$I$43,9,FALSE))</f>
        <v>2414400</v>
      </c>
      <c r="Z93">
        <f>IF(L93=0,"",L93*VLOOKUP(Z$2,[1]Needs!$A$4:$I$43,9,FALSE))</f>
        <v>2682650</v>
      </c>
      <c r="AA93">
        <f>IF(M93=0,"",M93*VLOOKUP(AA$2,[1]Needs!$A$4:$I$43,9,FALSE))</f>
        <v>1609590</v>
      </c>
      <c r="AB93">
        <f>IF(N93=0,"",N93*VLOOKUP(AB$2,[1]Needs!$A$4:$I$43,9,FALSE))</f>
        <v>1609590</v>
      </c>
      <c r="AC93">
        <f>IF(O93=0,"",O93*VLOOKUP(AC$2,[1]Needs!$A$4:$I$43,9,FALSE))</f>
        <v>1609590</v>
      </c>
      <c r="AD93">
        <f>IF(P93=0,"",P93*VLOOKUP(AD$2,[1]Needs!$A$4:$I$43,9,FALSE))</f>
        <v>12876840</v>
      </c>
      <c r="AE93">
        <f>IF(Q93=0,"",Q93*VLOOKUP(AE$2,[1]Needs!$A$4:$I$43,9,FALSE))</f>
        <v>6438420</v>
      </c>
    </row>
    <row r="94" customHeight="1" spans="1:31">
      <c r="A94" s="60">
        <v>91</v>
      </c>
      <c r="B94" s="60">
        <v>1320</v>
      </c>
      <c r="C94" s="60">
        <f t="shared" si="2"/>
        <v>32173050</v>
      </c>
      <c r="D94" s="61"/>
      <c r="E94" s="61"/>
      <c r="F94" s="61"/>
      <c r="G94" s="61"/>
      <c r="H94" s="61"/>
      <c r="I94" s="61">
        <v>29</v>
      </c>
      <c r="J94" s="61">
        <v>216</v>
      </c>
      <c r="K94" s="61">
        <v>88530</v>
      </c>
      <c r="L94" s="61">
        <v>59020</v>
      </c>
      <c r="M94" s="61">
        <v>59020</v>
      </c>
      <c r="N94" s="61">
        <v>59020</v>
      </c>
      <c r="O94" s="61">
        <v>59020</v>
      </c>
      <c r="P94" s="61">
        <v>236081</v>
      </c>
      <c r="Q94" s="61">
        <v>236081</v>
      </c>
      <c r="R94" t="str">
        <f>IF(D94=0,"",D94*VLOOKUP(R$2,[1]Needs!$A$4:$I$43,9,FALSE))</f>
        <v/>
      </c>
      <c r="S94" t="str">
        <f>IF(E94=0,"",E94*VLOOKUP(S$2,[1]Needs!$A$4:$I$43,9,FALSE))</f>
        <v/>
      </c>
      <c r="T94" t="str">
        <f>IF(F94=0,"",F94*VLOOKUP(T$2,[1]Needs!$A$4:$I$43,9,FALSE))</f>
        <v/>
      </c>
      <c r="U94" t="str">
        <f>IF(G94=0,"",G94*VLOOKUP(U$2,[1]Needs!$A$4:$I$43,9,FALSE))</f>
        <v/>
      </c>
      <c r="V94" t="str">
        <f>IF(H94=0,"",H94*VLOOKUP(V$2,[1]Needs!$A$4:$I$43,9,FALSE))</f>
        <v/>
      </c>
      <c r="W94">
        <f>IF(I94=0,"",I94*VLOOKUP(W$2,[1]Needs!$A$4:$I$43,9,FALSE))</f>
        <v>580</v>
      </c>
      <c r="X94">
        <f>IF(J94=0,"",J94*VLOOKUP(X$2,[1]Needs!$A$4:$I$43,9,FALSE))</f>
        <v>6480</v>
      </c>
      <c r="Y94">
        <f>IF(K94=0,"",K94*VLOOKUP(Y$2,[1]Needs!$A$4:$I$43,9,FALSE))</f>
        <v>2655900</v>
      </c>
      <c r="Z94">
        <f>IF(L94=0,"",L94*VLOOKUP(Z$2,[1]Needs!$A$4:$I$43,9,FALSE))</f>
        <v>2951000</v>
      </c>
      <c r="AA94">
        <f>IF(M94=0,"",M94*VLOOKUP(AA$2,[1]Needs!$A$4:$I$43,9,FALSE))</f>
        <v>1770600</v>
      </c>
      <c r="AB94">
        <f>IF(N94=0,"",N94*VLOOKUP(AB$2,[1]Needs!$A$4:$I$43,9,FALSE))</f>
        <v>1770600</v>
      </c>
      <c r="AC94">
        <f>IF(O94=0,"",O94*VLOOKUP(AC$2,[1]Needs!$A$4:$I$43,9,FALSE))</f>
        <v>1770600</v>
      </c>
      <c r="AD94">
        <f>IF(P94=0,"",P94*VLOOKUP(AD$2,[1]Needs!$A$4:$I$43,9,FALSE))</f>
        <v>14164860</v>
      </c>
      <c r="AE94">
        <f>IF(Q94=0,"",Q94*VLOOKUP(AE$2,[1]Needs!$A$4:$I$43,9,FALSE))</f>
        <v>7082430</v>
      </c>
    </row>
    <row r="95" customHeight="1" spans="1:31">
      <c r="A95" s="60">
        <v>92</v>
      </c>
      <c r="B95" s="60">
        <v>1340</v>
      </c>
      <c r="C95" s="60">
        <f t="shared" si="2"/>
        <v>35390290</v>
      </c>
      <c r="D95" s="61"/>
      <c r="E95" s="61"/>
      <c r="F95" s="61"/>
      <c r="G95" s="61"/>
      <c r="H95" s="61"/>
      <c r="I95" s="61">
        <v>29</v>
      </c>
      <c r="J95" s="61">
        <v>216</v>
      </c>
      <c r="K95" s="61">
        <v>97385</v>
      </c>
      <c r="L95" s="61">
        <v>64923</v>
      </c>
      <c r="M95" s="61">
        <v>64923</v>
      </c>
      <c r="N95" s="61">
        <v>64923</v>
      </c>
      <c r="O95" s="61">
        <v>64923</v>
      </c>
      <c r="P95" s="61">
        <v>259694</v>
      </c>
      <c r="Q95" s="61">
        <v>259694</v>
      </c>
      <c r="R95" t="str">
        <f>IF(D95=0,"",D95*VLOOKUP(R$2,[1]Needs!$A$4:$I$43,9,FALSE))</f>
        <v/>
      </c>
      <c r="S95" t="str">
        <f>IF(E95=0,"",E95*VLOOKUP(S$2,[1]Needs!$A$4:$I$43,9,FALSE))</f>
        <v/>
      </c>
      <c r="T95" t="str">
        <f>IF(F95=0,"",F95*VLOOKUP(T$2,[1]Needs!$A$4:$I$43,9,FALSE))</f>
        <v/>
      </c>
      <c r="U95" t="str">
        <f>IF(G95=0,"",G95*VLOOKUP(U$2,[1]Needs!$A$4:$I$43,9,FALSE))</f>
        <v/>
      </c>
      <c r="V95" t="str">
        <f>IF(H95=0,"",H95*VLOOKUP(V$2,[1]Needs!$A$4:$I$43,9,FALSE))</f>
        <v/>
      </c>
      <c r="W95">
        <f>IF(I95=0,"",I95*VLOOKUP(W$2,[1]Needs!$A$4:$I$43,9,FALSE))</f>
        <v>580</v>
      </c>
      <c r="X95">
        <f>IF(J95=0,"",J95*VLOOKUP(X$2,[1]Needs!$A$4:$I$43,9,FALSE))</f>
        <v>6480</v>
      </c>
      <c r="Y95">
        <f>IF(K95=0,"",K95*VLOOKUP(Y$2,[1]Needs!$A$4:$I$43,9,FALSE))</f>
        <v>2921550</v>
      </c>
      <c r="Z95">
        <f>IF(L95=0,"",L95*VLOOKUP(Z$2,[1]Needs!$A$4:$I$43,9,FALSE))</f>
        <v>3246150</v>
      </c>
      <c r="AA95">
        <f>IF(M95=0,"",M95*VLOOKUP(AA$2,[1]Needs!$A$4:$I$43,9,FALSE))</f>
        <v>1947690</v>
      </c>
      <c r="AB95">
        <f>IF(N95=0,"",N95*VLOOKUP(AB$2,[1]Needs!$A$4:$I$43,9,FALSE))</f>
        <v>1947690</v>
      </c>
      <c r="AC95">
        <f>IF(O95=0,"",O95*VLOOKUP(AC$2,[1]Needs!$A$4:$I$43,9,FALSE))</f>
        <v>1947690</v>
      </c>
      <c r="AD95">
        <f>IF(P95=0,"",P95*VLOOKUP(AD$2,[1]Needs!$A$4:$I$43,9,FALSE))</f>
        <v>15581640</v>
      </c>
      <c r="AE95">
        <f>IF(Q95=0,"",Q95*VLOOKUP(AE$2,[1]Needs!$A$4:$I$43,9,FALSE))</f>
        <v>7790820</v>
      </c>
    </row>
    <row r="96" customHeight="1" spans="1:31">
      <c r="A96" s="60">
        <v>93</v>
      </c>
      <c r="B96" s="60">
        <v>1360</v>
      </c>
      <c r="C96" s="60">
        <f t="shared" si="2"/>
        <v>38929430</v>
      </c>
      <c r="D96" s="61"/>
      <c r="E96" s="61"/>
      <c r="F96" s="61"/>
      <c r="G96" s="61"/>
      <c r="H96" s="61"/>
      <c r="I96" s="61">
        <v>29</v>
      </c>
      <c r="J96" s="61">
        <v>216</v>
      </c>
      <c r="K96" s="61">
        <v>107126</v>
      </c>
      <c r="L96" s="61">
        <v>71417</v>
      </c>
      <c r="M96" s="61">
        <v>71417</v>
      </c>
      <c r="N96" s="61">
        <v>71417</v>
      </c>
      <c r="O96" s="61">
        <v>71417</v>
      </c>
      <c r="P96" s="61">
        <v>285669</v>
      </c>
      <c r="Q96" s="61">
        <v>285669</v>
      </c>
      <c r="R96" t="str">
        <f>IF(D96=0,"",D96*VLOOKUP(R$2,[1]Needs!$A$4:$I$43,9,FALSE))</f>
        <v/>
      </c>
      <c r="S96" t="str">
        <f>IF(E96=0,"",E96*VLOOKUP(S$2,[1]Needs!$A$4:$I$43,9,FALSE))</f>
        <v/>
      </c>
      <c r="T96" t="str">
        <f>IF(F96=0,"",F96*VLOOKUP(T$2,[1]Needs!$A$4:$I$43,9,FALSE))</f>
        <v/>
      </c>
      <c r="U96" t="str">
        <f>IF(G96=0,"",G96*VLOOKUP(U$2,[1]Needs!$A$4:$I$43,9,FALSE))</f>
        <v/>
      </c>
      <c r="V96" t="str">
        <f>IF(H96=0,"",H96*VLOOKUP(V$2,[1]Needs!$A$4:$I$43,9,FALSE))</f>
        <v/>
      </c>
      <c r="W96">
        <f>IF(I96=0,"",I96*VLOOKUP(W$2,[1]Needs!$A$4:$I$43,9,FALSE))</f>
        <v>580</v>
      </c>
      <c r="X96">
        <f>IF(J96=0,"",J96*VLOOKUP(X$2,[1]Needs!$A$4:$I$43,9,FALSE))</f>
        <v>6480</v>
      </c>
      <c r="Y96">
        <f>IF(K96=0,"",K96*VLOOKUP(Y$2,[1]Needs!$A$4:$I$43,9,FALSE))</f>
        <v>3213780</v>
      </c>
      <c r="Z96">
        <f>IF(L96=0,"",L96*VLOOKUP(Z$2,[1]Needs!$A$4:$I$43,9,FALSE))</f>
        <v>3570850</v>
      </c>
      <c r="AA96">
        <f>IF(M96=0,"",M96*VLOOKUP(AA$2,[1]Needs!$A$4:$I$43,9,FALSE))</f>
        <v>2142510</v>
      </c>
      <c r="AB96">
        <f>IF(N96=0,"",N96*VLOOKUP(AB$2,[1]Needs!$A$4:$I$43,9,FALSE))</f>
        <v>2142510</v>
      </c>
      <c r="AC96">
        <f>IF(O96=0,"",O96*VLOOKUP(AC$2,[1]Needs!$A$4:$I$43,9,FALSE))</f>
        <v>2142510</v>
      </c>
      <c r="AD96">
        <f>IF(P96=0,"",P96*VLOOKUP(AD$2,[1]Needs!$A$4:$I$43,9,FALSE))</f>
        <v>17140140</v>
      </c>
      <c r="AE96">
        <f>IF(Q96=0,"",Q96*VLOOKUP(AE$2,[1]Needs!$A$4:$I$43,9,FALSE))</f>
        <v>8570070</v>
      </c>
    </row>
    <row r="97" customHeight="1" spans="1:31">
      <c r="A97" s="60">
        <v>94</v>
      </c>
      <c r="B97" s="60">
        <v>1380</v>
      </c>
      <c r="C97" s="60">
        <f t="shared" si="2"/>
        <v>42822350</v>
      </c>
      <c r="D97" s="61"/>
      <c r="E97" s="61"/>
      <c r="F97" s="61"/>
      <c r="G97" s="61"/>
      <c r="H97" s="61"/>
      <c r="I97" s="61">
        <v>29</v>
      </c>
      <c r="J97" s="61">
        <v>216</v>
      </c>
      <c r="K97" s="61">
        <v>117840</v>
      </c>
      <c r="L97" s="61">
        <v>78560</v>
      </c>
      <c r="M97" s="61">
        <v>78560</v>
      </c>
      <c r="N97" s="61">
        <v>78560</v>
      </c>
      <c r="O97" s="61">
        <v>78560</v>
      </c>
      <c r="P97" s="61">
        <v>314241</v>
      </c>
      <c r="Q97" s="61">
        <v>314241</v>
      </c>
      <c r="R97" t="str">
        <f>IF(D97=0,"",D97*VLOOKUP(R$2,[1]Needs!$A$4:$I$43,9,FALSE))</f>
        <v/>
      </c>
      <c r="S97" t="str">
        <f>IF(E97=0,"",E97*VLOOKUP(S$2,[1]Needs!$A$4:$I$43,9,FALSE))</f>
        <v/>
      </c>
      <c r="T97" t="str">
        <f>IF(F97=0,"",F97*VLOOKUP(T$2,[1]Needs!$A$4:$I$43,9,FALSE))</f>
        <v/>
      </c>
      <c r="U97" t="str">
        <f>IF(G97=0,"",G97*VLOOKUP(U$2,[1]Needs!$A$4:$I$43,9,FALSE))</f>
        <v/>
      </c>
      <c r="V97" t="str">
        <f>IF(H97=0,"",H97*VLOOKUP(V$2,[1]Needs!$A$4:$I$43,9,FALSE))</f>
        <v/>
      </c>
      <c r="W97">
        <f>IF(I97=0,"",I97*VLOOKUP(W$2,[1]Needs!$A$4:$I$43,9,FALSE))</f>
        <v>580</v>
      </c>
      <c r="X97">
        <f>IF(J97=0,"",J97*VLOOKUP(X$2,[1]Needs!$A$4:$I$43,9,FALSE))</f>
        <v>6480</v>
      </c>
      <c r="Y97">
        <f>IF(K97=0,"",K97*VLOOKUP(Y$2,[1]Needs!$A$4:$I$43,9,FALSE))</f>
        <v>3535200</v>
      </c>
      <c r="Z97">
        <f>IF(L97=0,"",L97*VLOOKUP(Z$2,[1]Needs!$A$4:$I$43,9,FALSE))</f>
        <v>3928000</v>
      </c>
      <c r="AA97">
        <f>IF(M97=0,"",M97*VLOOKUP(AA$2,[1]Needs!$A$4:$I$43,9,FALSE))</f>
        <v>2356800</v>
      </c>
      <c r="AB97">
        <f>IF(N97=0,"",N97*VLOOKUP(AB$2,[1]Needs!$A$4:$I$43,9,FALSE))</f>
        <v>2356800</v>
      </c>
      <c r="AC97">
        <f>IF(O97=0,"",O97*VLOOKUP(AC$2,[1]Needs!$A$4:$I$43,9,FALSE))</f>
        <v>2356800</v>
      </c>
      <c r="AD97">
        <f>IF(P97=0,"",P97*VLOOKUP(AD$2,[1]Needs!$A$4:$I$43,9,FALSE))</f>
        <v>18854460</v>
      </c>
      <c r="AE97">
        <f>IF(Q97=0,"",Q97*VLOOKUP(AE$2,[1]Needs!$A$4:$I$43,9,FALSE))</f>
        <v>9427230</v>
      </c>
    </row>
    <row r="98" customHeight="1" spans="1:31">
      <c r="A98" s="60">
        <v>95</v>
      </c>
      <c r="B98" s="60">
        <v>1400</v>
      </c>
      <c r="C98" s="60">
        <f t="shared" si="2"/>
        <v>47104660</v>
      </c>
      <c r="D98" s="61"/>
      <c r="E98" s="61"/>
      <c r="F98" s="61"/>
      <c r="G98" s="61"/>
      <c r="H98" s="61"/>
      <c r="I98" s="61">
        <v>29</v>
      </c>
      <c r="J98" s="61">
        <v>216</v>
      </c>
      <c r="K98" s="61">
        <v>129626</v>
      </c>
      <c r="L98" s="61">
        <v>86418</v>
      </c>
      <c r="M98" s="61">
        <v>86418</v>
      </c>
      <c r="N98" s="61">
        <v>86418</v>
      </c>
      <c r="O98" s="61">
        <v>86418</v>
      </c>
      <c r="P98" s="61">
        <v>345670</v>
      </c>
      <c r="Q98" s="61">
        <v>345670</v>
      </c>
      <c r="R98" t="str">
        <f>IF(D98=0,"",D98*VLOOKUP(R$2,[1]Needs!$A$4:$I$43,9,FALSE))</f>
        <v/>
      </c>
      <c r="S98" t="str">
        <f>IF(E98=0,"",E98*VLOOKUP(S$2,[1]Needs!$A$4:$I$43,9,FALSE))</f>
        <v/>
      </c>
      <c r="T98" t="str">
        <f>IF(F98=0,"",F98*VLOOKUP(T$2,[1]Needs!$A$4:$I$43,9,FALSE))</f>
        <v/>
      </c>
      <c r="U98" t="str">
        <f>IF(G98=0,"",G98*VLOOKUP(U$2,[1]Needs!$A$4:$I$43,9,FALSE))</f>
        <v/>
      </c>
      <c r="V98" t="str">
        <f>IF(H98=0,"",H98*VLOOKUP(V$2,[1]Needs!$A$4:$I$43,9,FALSE))</f>
        <v/>
      </c>
      <c r="W98">
        <f>IF(I98=0,"",I98*VLOOKUP(W$2,[1]Needs!$A$4:$I$43,9,FALSE))</f>
        <v>580</v>
      </c>
      <c r="X98">
        <f>IF(J98=0,"",J98*VLOOKUP(X$2,[1]Needs!$A$4:$I$43,9,FALSE))</f>
        <v>6480</v>
      </c>
      <c r="Y98">
        <f>IF(K98=0,"",K98*VLOOKUP(Y$2,[1]Needs!$A$4:$I$43,9,FALSE))</f>
        <v>3888780</v>
      </c>
      <c r="Z98">
        <f>IF(L98=0,"",L98*VLOOKUP(Z$2,[1]Needs!$A$4:$I$43,9,FALSE))</f>
        <v>4320900</v>
      </c>
      <c r="AA98">
        <f>IF(M98=0,"",M98*VLOOKUP(AA$2,[1]Needs!$A$4:$I$43,9,FALSE))</f>
        <v>2592540</v>
      </c>
      <c r="AB98">
        <f>IF(N98=0,"",N98*VLOOKUP(AB$2,[1]Needs!$A$4:$I$43,9,FALSE))</f>
        <v>2592540</v>
      </c>
      <c r="AC98">
        <f>IF(O98=0,"",O98*VLOOKUP(AC$2,[1]Needs!$A$4:$I$43,9,FALSE))</f>
        <v>2592540</v>
      </c>
      <c r="AD98">
        <f>IF(P98=0,"",P98*VLOOKUP(AD$2,[1]Needs!$A$4:$I$43,9,FALSE))</f>
        <v>20740200</v>
      </c>
      <c r="AE98">
        <f>IF(Q98=0,"",Q98*VLOOKUP(AE$2,[1]Needs!$A$4:$I$43,9,FALSE))</f>
        <v>10370100</v>
      </c>
    </row>
    <row r="99" customHeight="1" spans="1:31">
      <c r="A99" s="60">
        <v>96</v>
      </c>
      <c r="B99" s="60">
        <v>1420</v>
      </c>
      <c r="C99" s="60">
        <f t="shared" si="2"/>
        <v>51815200</v>
      </c>
      <c r="D99" s="61"/>
      <c r="E99" s="61"/>
      <c r="F99" s="61"/>
      <c r="G99" s="61"/>
      <c r="H99" s="61"/>
      <c r="I99" s="61">
        <v>29</v>
      </c>
      <c r="J99" s="61">
        <v>216</v>
      </c>
      <c r="K99" s="61">
        <v>142591</v>
      </c>
      <c r="L99" s="61">
        <v>95061</v>
      </c>
      <c r="M99" s="61">
        <v>95061</v>
      </c>
      <c r="N99" s="61">
        <v>95061</v>
      </c>
      <c r="O99" s="61">
        <v>95061</v>
      </c>
      <c r="P99" s="61">
        <v>380243</v>
      </c>
      <c r="Q99" s="61">
        <v>380243</v>
      </c>
      <c r="R99" t="str">
        <f>IF(D99=0,"",D99*VLOOKUP(R$2,[1]Needs!$A$4:$I$43,9,FALSE))</f>
        <v/>
      </c>
      <c r="S99" t="str">
        <f>IF(E99=0,"",E99*VLOOKUP(S$2,[1]Needs!$A$4:$I$43,9,FALSE))</f>
        <v/>
      </c>
      <c r="T99" t="str">
        <f>IF(F99=0,"",F99*VLOOKUP(T$2,[1]Needs!$A$4:$I$43,9,FALSE))</f>
        <v/>
      </c>
      <c r="U99" t="str">
        <f>IF(G99=0,"",G99*VLOOKUP(U$2,[1]Needs!$A$4:$I$43,9,FALSE))</f>
        <v/>
      </c>
      <c r="V99" t="str">
        <f>IF(H99=0,"",H99*VLOOKUP(V$2,[1]Needs!$A$4:$I$43,9,FALSE))</f>
        <v/>
      </c>
      <c r="W99">
        <f>IF(I99=0,"",I99*VLOOKUP(W$2,[1]Needs!$A$4:$I$43,9,FALSE))</f>
        <v>580</v>
      </c>
      <c r="X99">
        <f>IF(J99=0,"",J99*VLOOKUP(X$2,[1]Needs!$A$4:$I$43,9,FALSE))</f>
        <v>6480</v>
      </c>
      <c r="Y99">
        <f>IF(K99=0,"",K99*VLOOKUP(Y$2,[1]Needs!$A$4:$I$43,9,FALSE))</f>
        <v>4277730</v>
      </c>
      <c r="Z99">
        <f>IF(L99=0,"",L99*VLOOKUP(Z$2,[1]Needs!$A$4:$I$43,9,FALSE))</f>
        <v>4753050</v>
      </c>
      <c r="AA99">
        <f>IF(M99=0,"",M99*VLOOKUP(AA$2,[1]Needs!$A$4:$I$43,9,FALSE))</f>
        <v>2851830</v>
      </c>
      <c r="AB99">
        <f>IF(N99=0,"",N99*VLOOKUP(AB$2,[1]Needs!$A$4:$I$43,9,FALSE))</f>
        <v>2851830</v>
      </c>
      <c r="AC99">
        <f>IF(O99=0,"",O99*VLOOKUP(AC$2,[1]Needs!$A$4:$I$43,9,FALSE))</f>
        <v>2851830</v>
      </c>
      <c r="AD99">
        <f>IF(P99=0,"",P99*VLOOKUP(AD$2,[1]Needs!$A$4:$I$43,9,FALSE))</f>
        <v>22814580</v>
      </c>
      <c r="AE99">
        <f>IF(Q99=0,"",Q99*VLOOKUP(AE$2,[1]Needs!$A$4:$I$43,9,FALSE))</f>
        <v>11407290</v>
      </c>
    </row>
    <row r="100" customHeight="1" spans="1:31">
      <c r="A100" s="60">
        <v>97</v>
      </c>
      <c r="B100" s="60">
        <v>1440</v>
      </c>
      <c r="C100" s="60">
        <f t="shared" si="2"/>
        <v>56996710</v>
      </c>
      <c r="D100" s="61"/>
      <c r="E100" s="61"/>
      <c r="F100" s="61"/>
      <c r="G100" s="61"/>
      <c r="H100" s="61"/>
      <c r="I100" s="61">
        <v>29</v>
      </c>
      <c r="J100" s="61">
        <v>216</v>
      </c>
      <c r="K100" s="61">
        <v>156852</v>
      </c>
      <c r="L100" s="61">
        <v>104568</v>
      </c>
      <c r="M100" s="61">
        <v>104568</v>
      </c>
      <c r="N100" s="61">
        <v>104568</v>
      </c>
      <c r="O100" s="61">
        <v>104568</v>
      </c>
      <c r="P100" s="61">
        <v>418273</v>
      </c>
      <c r="Q100" s="61">
        <v>418273</v>
      </c>
      <c r="R100" t="str">
        <f>IF(D100=0,"",D100*VLOOKUP(R$2,[1]Needs!$A$4:$I$43,9,FALSE))</f>
        <v/>
      </c>
      <c r="S100" t="str">
        <f>IF(E100=0,"",E100*VLOOKUP(S$2,[1]Needs!$A$4:$I$43,9,FALSE))</f>
        <v/>
      </c>
      <c r="T100" t="str">
        <f>IF(F100=0,"",F100*VLOOKUP(T$2,[1]Needs!$A$4:$I$43,9,FALSE))</f>
        <v/>
      </c>
      <c r="U100" t="str">
        <f>IF(G100=0,"",G100*VLOOKUP(U$2,[1]Needs!$A$4:$I$43,9,FALSE))</f>
        <v/>
      </c>
      <c r="V100" t="str">
        <f>IF(H100=0,"",H100*VLOOKUP(V$2,[1]Needs!$A$4:$I$43,9,FALSE))</f>
        <v/>
      </c>
      <c r="W100">
        <f>IF(I100=0,"",I100*VLOOKUP(W$2,[1]Needs!$A$4:$I$43,9,FALSE))</f>
        <v>580</v>
      </c>
      <c r="X100">
        <f>IF(J100=0,"",J100*VLOOKUP(X$2,[1]Needs!$A$4:$I$43,9,FALSE))</f>
        <v>6480</v>
      </c>
      <c r="Y100">
        <f>IF(K100=0,"",K100*VLOOKUP(Y$2,[1]Needs!$A$4:$I$43,9,FALSE))</f>
        <v>4705560</v>
      </c>
      <c r="Z100">
        <f>IF(L100=0,"",L100*VLOOKUP(Z$2,[1]Needs!$A$4:$I$43,9,FALSE))</f>
        <v>5228400</v>
      </c>
      <c r="AA100">
        <f>IF(M100=0,"",M100*VLOOKUP(AA$2,[1]Needs!$A$4:$I$43,9,FALSE))</f>
        <v>3137040</v>
      </c>
      <c r="AB100">
        <f>IF(N100=0,"",N100*VLOOKUP(AB$2,[1]Needs!$A$4:$I$43,9,FALSE))</f>
        <v>3137040</v>
      </c>
      <c r="AC100">
        <f>IF(O100=0,"",O100*VLOOKUP(AC$2,[1]Needs!$A$4:$I$43,9,FALSE))</f>
        <v>3137040</v>
      </c>
      <c r="AD100">
        <f>IF(P100=0,"",P100*VLOOKUP(AD$2,[1]Needs!$A$4:$I$43,9,FALSE))</f>
        <v>25096380</v>
      </c>
      <c r="AE100">
        <f>IF(Q100=0,"",Q100*VLOOKUP(AE$2,[1]Needs!$A$4:$I$43,9,FALSE))</f>
        <v>12548190</v>
      </c>
    </row>
    <row r="101" customHeight="1" spans="1:31">
      <c r="A101" s="60">
        <v>98</v>
      </c>
      <c r="B101" s="60">
        <v>1460</v>
      </c>
      <c r="C101" s="60">
        <f t="shared" si="2"/>
        <v>62696320</v>
      </c>
      <c r="D101" s="61"/>
      <c r="E101" s="61"/>
      <c r="F101" s="61"/>
      <c r="G101" s="61"/>
      <c r="H101" s="61"/>
      <c r="I101" s="61">
        <v>29</v>
      </c>
      <c r="J101" s="61">
        <v>216</v>
      </c>
      <c r="K101" s="61">
        <v>172539</v>
      </c>
      <c r="L101" s="61">
        <v>115026</v>
      </c>
      <c r="M101" s="61">
        <v>115026</v>
      </c>
      <c r="N101" s="61">
        <v>115026</v>
      </c>
      <c r="O101" s="61">
        <v>115026</v>
      </c>
      <c r="P101" s="61">
        <v>460105</v>
      </c>
      <c r="Q101" s="61">
        <v>460105</v>
      </c>
      <c r="R101" t="str">
        <f>IF(D101=0,"",D101*VLOOKUP(R$2,[1]Needs!$A$4:$I$43,9,FALSE))</f>
        <v/>
      </c>
      <c r="S101" t="str">
        <f>IF(E101=0,"",E101*VLOOKUP(S$2,[1]Needs!$A$4:$I$43,9,FALSE))</f>
        <v/>
      </c>
      <c r="T101" t="str">
        <f>IF(F101=0,"",F101*VLOOKUP(T$2,[1]Needs!$A$4:$I$43,9,FALSE))</f>
        <v/>
      </c>
      <c r="U101" t="str">
        <f>IF(G101=0,"",G101*VLOOKUP(U$2,[1]Needs!$A$4:$I$43,9,FALSE))</f>
        <v/>
      </c>
      <c r="V101" t="str">
        <f>IF(H101=0,"",H101*VLOOKUP(V$2,[1]Needs!$A$4:$I$43,9,FALSE))</f>
        <v/>
      </c>
      <c r="W101">
        <f>IF(I101=0,"",I101*VLOOKUP(W$2,[1]Needs!$A$4:$I$43,9,FALSE))</f>
        <v>580</v>
      </c>
      <c r="X101">
        <f>IF(J101=0,"",J101*VLOOKUP(X$2,[1]Needs!$A$4:$I$43,9,FALSE))</f>
        <v>6480</v>
      </c>
      <c r="Y101">
        <f>IF(K101=0,"",K101*VLOOKUP(Y$2,[1]Needs!$A$4:$I$43,9,FALSE))</f>
        <v>5176170</v>
      </c>
      <c r="Z101">
        <f>IF(L101=0,"",L101*VLOOKUP(Z$2,[1]Needs!$A$4:$I$43,9,FALSE))</f>
        <v>5751300</v>
      </c>
      <c r="AA101">
        <f>IF(M101=0,"",M101*VLOOKUP(AA$2,[1]Needs!$A$4:$I$43,9,FALSE))</f>
        <v>3450780</v>
      </c>
      <c r="AB101">
        <f>IF(N101=0,"",N101*VLOOKUP(AB$2,[1]Needs!$A$4:$I$43,9,FALSE))</f>
        <v>3450780</v>
      </c>
      <c r="AC101">
        <f>IF(O101=0,"",O101*VLOOKUP(AC$2,[1]Needs!$A$4:$I$43,9,FALSE))</f>
        <v>3450780</v>
      </c>
      <c r="AD101">
        <f>IF(P101=0,"",P101*VLOOKUP(AD$2,[1]Needs!$A$4:$I$43,9,FALSE))</f>
        <v>27606300</v>
      </c>
      <c r="AE101">
        <f>IF(Q101=0,"",Q101*VLOOKUP(AE$2,[1]Needs!$A$4:$I$43,9,FALSE))</f>
        <v>13803150</v>
      </c>
    </row>
    <row r="102" customHeight="1" spans="1:31">
      <c r="A102" s="60">
        <v>99</v>
      </c>
      <c r="B102" s="60">
        <v>1480</v>
      </c>
      <c r="C102" s="60">
        <f t="shared" si="2"/>
        <v>68966000</v>
      </c>
      <c r="D102" s="61"/>
      <c r="E102" s="61"/>
      <c r="F102" s="61"/>
      <c r="G102" s="61"/>
      <c r="H102" s="61"/>
      <c r="I102" s="61">
        <v>29</v>
      </c>
      <c r="J102" s="61">
        <v>216</v>
      </c>
      <c r="K102" s="61">
        <v>189795</v>
      </c>
      <c r="L102" s="61">
        <v>126530</v>
      </c>
      <c r="M102" s="61">
        <v>126530</v>
      </c>
      <c r="N102" s="61">
        <v>126530</v>
      </c>
      <c r="O102" s="61">
        <v>126530</v>
      </c>
      <c r="P102" s="61">
        <v>506121</v>
      </c>
      <c r="Q102" s="61">
        <v>506121</v>
      </c>
      <c r="R102" t="str">
        <f>IF(D102=0,"",D102*VLOOKUP(R$2,[1]Needs!$A$4:$I$43,9,FALSE))</f>
        <v/>
      </c>
      <c r="S102" t="str">
        <f>IF(E102=0,"",E102*VLOOKUP(S$2,[1]Needs!$A$4:$I$43,9,FALSE))</f>
        <v/>
      </c>
      <c r="T102" t="str">
        <f>IF(F102=0,"",F102*VLOOKUP(T$2,[1]Needs!$A$4:$I$43,9,FALSE))</f>
        <v/>
      </c>
      <c r="U102" t="str">
        <f>IF(G102=0,"",G102*VLOOKUP(U$2,[1]Needs!$A$4:$I$43,9,FALSE))</f>
        <v/>
      </c>
      <c r="V102" t="str">
        <f>IF(H102=0,"",H102*VLOOKUP(V$2,[1]Needs!$A$4:$I$43,9,FALSE))</f>
        <v/>
      </c>
      <c r="W102">
        <f>IF(I102=0,"",I102*VLOOKUP(W$2,[1]Needs!$A$4:$I$43,9,FALSE))</f>
        <v>580</v>
      </c>
      <c r="X102">
        <f>IF(J102=0,"",J102*VLOOKUP(X$2,[1]Needs!$A$4:$I$43,9,FALSE))</f>
        <v>6480</v>
      </c>
      <c r="Y102">
        <f>IF(K102=0,"",K102*VLOOKUP(Y$2,[1]Needs!$A$4:$I$43,9,FALSE))</f>
        <v>5693850</v>
      </c>
      <c r="Z102">
        <f>IF(L102=0,"",L102*VLOOKUP(Z$2,[1]Needs!$A$4:$I$43,9,FALSE))</f>
        <v>6326500</v>
      </c>
      <c r="AA102">
        <f>IF(M102=0,"",M102*VLOOKUP(AA$2,[1]Needs!$A$4:$I$43,9,FALSE))</f>
        <v>3795900</v>
      </c>
      <c r="AB102">
        <f>IF(N102=0,"",N102*VLOOKUP(AB$2,[1]Needs!$A$4:$I$43,9,FALSE))</f>
        <v>3795900</v>
      </c>
      <c r="AC102">
        <f>IF(O102=0,"",O102*VLOOKUP(AC$2,[1]Needs!$A$4:$I$43,9,FALSE))</f>
        <v>3795900</v>
      </c>
      <c r="AD102">
        <f>IF(P102=0,"",P102*VLOOKUP(AD$2,[1]Needs!$A$4:$I$43,9,FALSE))</f>
        <v>30367260</v>
      </c>
      <c r="AE102">
        <f>IF(Q102=0,"",Q102*VLOOKUP(AE$2,[1]Needs!$A$4:$I$43,9,FALSE))</f>
        <v>15183630</v>
      </c>
    </row>
    <row r="103" customFormat="1" customHeight="1" spans="2:3">
      <c r="B103" s="1"/>
      <c r="C103" s="41"/>
    </row>
    <row r="104" customFormat="1" customHeight="1" spans="2:3">
      <c r="B104" s="1"/>
      <c r="C104" s="41"/>
    </row>
    <row r="105" customFormat="1" customHeight="1" spans="2:3">
      <c r="B105" s="1"/>
      <c r="C105" s="41"/>
    </row>
    <row r="106" customFormat="1" customHeight="1" spans="2:3">
      <c r="B106" s="1"/>
      <c r="C106" s="41"/>
    </row>
    <row r="107" customFormat="1" customHeight="1" spans="2:3">
      <c r="B107" s="1"/>
      <c r="C107" s="41"/>
    </row>
    <row r="108" customFormat="1" customHeight="1" spans="2:3">
      <c r="B108" s="1"/>
      <c r="C108" s="41"/>
    </row>
    <row r="109" customFormat="1" customHeight="1" spans="2:3">
      <c r="B109" s="1"/>
      <c r="C109" s="41"/>
    </row>
    <row r="110" customFormat="1" customHeight="1" spans="2:3">
      <c r="B110" s="1"/>
      <c r="C110" s="41"/>
    </row>
    <row r="111" customFormat="1" customHeight="1" spans="2:3">
      <c r="B111" s="1"/>
      <c r="C111" s="41"/>
    </row>
    <row r="112" customFormat="1" customHeight="1" spans="2:3">
      <c r="B112" s="1"/>
      <c r="C112" s="41"/>
    </row>
    <row r="113" customFormat="1" customHeight="1" spans="2:3">
      <c r="B113" s="1"/>
      <c r="C113" s="41"/>
    </row>
    <row r="114" customFormat="1" customHeight="1" spans="2:3">
      <c r="B114" s="1"/>
      <c r="C114" s="41"/>
    </row>
    <row r="115" customFormat="1" customHeight="1" spans="2:3">
      <c r="B115" s="1"/>
      <c r="C115" s="41"/>
    </row>
    <row r="116" customFormat="1" customHeight="1" spans="2:3">
      <c r="B116" s="1"/>
      <c r="C116" s="41"/>
    </row>
    <row r="117" customFormat="1" customHeight="1" spans="2:3">
      <c r="B117" s="1"/>
      <c r="C117" s="41"/>
    </row>
    <row r="118" customFormat="1" customHeight="1" spans="2:3">
      <c r="B118" s="1"/>
      <c r="C118" s="41"/>
    </row>
    <row r="119" customFormat="1" customHeight="1" spans="2:3">
      <c r="B119" s="1"/>
      <c r="C119" s="41"/>
    </row>
    <row r="120" customFormat="1" customHeight="1" spans="2:3">
      <c r="B120" s="1"/>
      <c r="C120" s="41"/>
    </row>
    <row r="121" customFormat="1" customHeight="1" spans="2:3">
      <c r="B121" s="1"/>
      <c r="C121" s="41"/>
    </row>
    <row r="122" customFormat="1" customHeight="1" spans="2:3">
      <c r="B122" s="1"/>
      <c r="C122" s="41"/>
    </row>
    <row r="123" customFormat="1" customHeight="1" spans="2:3">
      <c r="B123" s="1"/>
      <c r="C123" s="41"/>
    </row>
    <row r="124" customFormat="1" customHeight="1" spans="2:3">
      <c r="B124" s="1"/>
      <c r="C124" s="41"/>
    </row>
    <row r="125" customFormat="1" customHeight="1" spans="2:3">
      <c r="B125" s="1"/>
      <c r="C125" s="41"/>
    </row>
    <row r="126" customFormat="1" customHeight="1" spans="2:3">
      <c r="B126" s="1"/>
      <c r="C126" s="41"/>
    </row>
    <row r="127" customFormat="1" customHeight="1" spans="2:3">
      <c r="B127" s="1"/>
      <c r="C127" s="41"/>
    </row>
    <row r="128" customFormat="1" customHeight="1" spans="2:3">
      <c r="B128" s="1"/>
      <c r="C128" s="41"/>
    </row>
    <row r="129" customFormat="1" customHeight="1" spans="2:3">
      <c r="B129" s="1"/>
      <c r="C129" s="41"/>
    </row>
    <row r="130" customFormat="1" customHeight="1" spans="2:3">
      <c r="B130" s="1"/>
      <c r="C130" s="41"/>
    </row>
    <row r="131" customFormat="1" customHeight="1" spans="2:3">
      <c r="B131" s="1"/>
      <c r="C131" s="41"/>
    </row>
    <row r="132" customFormat="1" customHeight="1" spans="2:3">
      <c r="B132" s="1"/>
      <c r="C132" s="41"/>
    </row>
    <row r="133" customFormat="1" customHeight="1" spans="2:3">
      <c r="B133" s="1"/>
      <c r="C133" s="41"/>
    </row>
    <row r="134" customFormat="1" customHeight="1" spans="2:3">
      <c r="B134" s="1"/>
      <c r="C134" s="41"/>
    </row>
    <row r="135" customFormat="1" customHeight="1" spans="2:3">
      <c r="B135" s="1"/>
      <c r="C135" s="41"/>
    </row>
    <row r="136" customFormat="1" customHeight="1" spans="2:3">
      <c r="B136" s="1"/>
      <c r="C136" s="41"/>
    </row>
    <row r="137" customFormat="1" customHeight="1" spans="2:3">
      <c r="B137" s="1"/>
      <c r="C137" s="41"/>
    </row>
    <row r="138" customFormat="1" customHeight="1" spans="2:3">
      <c r="B138" s="1"/>
      <c r="C138" s="6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1"/>
  <sheetViews>
    <sheetView showGridLines="0" workbookViewId="0">
      <selection activeCell="C16" sqref="C16"/>
    </sheetView>
  </sheetViews>
  <sheetFormatPr defaultColWidth="9" defaultRowHeight="20" customHeight="1" outlineLevelCol="4"/>
  <cols>
    <col min="2" max="2" width="15.6916666666667" customWidth="1"/>
    <col min="3" max="3" width="9" style="36"/>
    <col min="5" max="5" width="13.625" customWidth="1"/>
  </cols>
  <sheetData>
    <row r="2" customHeight="1" spans="1:5">
      <c r="A2" s="6" t="s">
        <v>185</v>
      </c>
      <c r="B2" s="6" t="s">
        <v>186</v>
      </c>
      <c r="C2" s="6" t="s">
        <v>187</v>
      </c>
      <c r="D2" s="6"/>
      <c r="E2" s="6" t="s">
        <v>188</v>
      </c>
    </row>
    <row r="3" customHeight="1" spans="1:4">
      <c r="A3" t="s">
        <v>189</v>
      </c>
      <c r="B3" s="37" t="s">
        <v>190</v>
      </c>
      <c r="C3" s="1" t="s">
        <v>126</v>
      </c>
      <c r="D3" s="1"/>
    </row>
    <row r="4" customHeight="1" spans="1:4">
      <c r="A4" t="s">
        <v>189</v>
      </c>
      <c r="B4" s="37" t="s">
        <v>191</v>
      </c>
      <c r="C4" s="1" t="s">
        <v>140</v>
      </c>
      <c r="D4" s="1"/>
    </row>
    <row r="5" customHeight="1" spans="1:4">
      <c r="A5" t="s">
        <v>189</v>
      </c>
      <c r="B5" s="37" t="s">
        <v>192</v>
      </c>
      <c r="C5" s="1" t="s">
        <v>127</v>
      </c>
      <c r="D5" s="1"/>
    </row>
    <row r="6" customHeight="1" spans="1:4">
      <c r="A6" t="s">
        <v>189</v>
      </c>
      <c r="B6" s="37" t="s">
        <v>193</v>
      </c>
      <c r="C6" s="1" t="s">
        <v>135</v>
      </c>
      <c r="D6" s="1" t="s">
        <v>194</v>
      </c>
    </row>
    <row r="7" customHeight="1" spans="1:4">
      <c r="A7" t="s">
        <v>189</v>
      </c>
      <c r="B7" s="37" t="s">
        <v>195</v>
      </c>
      <c r="C7" s="1" t="s">
        <v>137</v>
      </c>
      <c r="D7" s="1" t="s">
        <v>138</v>
      </c>
    </row>
    <row r="8" customHeight="1" spans="1:4">
      <c r="A8" t="s">
        <v>189</v>
      </c>
      <c r="B8" s="37" t="s">
        <v>196</v>
      </c>
      <c r="C8" s="1" t="s">
        <v>131</v>
      </c>
      <c r="D8" s="1" t="s">
        <v>197</v>
      </c>
    </row>
    <row r="9" customHeight="1" spans="1:4">
      <c r="A9" t="s">
        <v>189</v>
      </c>
      <c r="B9" s="37" t="s">
        <v>198</v>
      </c>
      <c r="C9" s="1" t="s">
        <v>128</v>
      </c>
      <c r="D9" s="1" t="s">
        <v>148</v>
      </c>
    </row>
    <row r="10" customHeight="1" spans="1:4">
      <c r="A10" t="s">
        <v>189</v>
      </c>
      <c r="B10" s="37" t="s">
        <v>199</v>
      </c>
      <c r="C10" s="1" t="s">
        <v>145</v>
      </c>
      <c r="D10" s="1"/>
    </row>
    <row r="11" customHeight="1" spans="1:4">
      <c r="A11" t="s">
        <v>189</v>
      </c>
      <c r="B11" s="37" t="s">
        <v>200</v>
      </c>
      <c r="C11" s="1" t="s">
        <v>146</v>
      </c>
      <c r="D11" s="1"/>
    </row>
    <row r="12" customFormat="1" customHeight="1" spans="1:4">
      <c r="A12" t="s">
        <v>189</v>
      </c>
      <c r="B12" s="37" t="s">
        <v>192</v>
      </c>
      <c r="C12" s="1" t="s">
        <v>127</v>
      </c>
      <c r="D12" s="1"/>
    </row>
    <row r="13" customHeight="1" spans="1:2">
      <c r="A13" t="s">
        <v>189</v>
      </c>
      <c r="B13" s="37" t="s">
        <v>201</v>
      </c>
    </row>
    <row r="14" customHeight="1" spans="1:2">
      <c r="A14" t="s">
        <v>189</v>
      </c>
      <c r="B14" s="37" t="s">
        <v>202</v>
      </c>
    </row>
    <row r="16" customHeight="1" spans="1:2">
      <c r="A16" t="s">
        <v>203</v>
      </c>
      <c r="B16" s="37" t="s">
        <v>204</v>
      </c>
    </row>
    <row r="17" customHeight="1" spans="1:4">
      <c r="A17" t="s">
        <v>203</v>
      </c>
      <c r="B17" s="37" t="s">
        <v>205</v>
      </c>
      <c r="C17" s="1" t="s">
        <v>129</v>
      </c>
      <c r="D17" s="1"/>
    </row>
    <row r="18" customHeight="1" spans="1:4">
      <c r="A18" t="s">
        <v>203</v>
      </c>
      <c r="B18" s="37" t="s">
        <v>206</v>
      </c>
      <c r="C18" s="1" t="s">
        <v>154</v>
      </c>
      <c r="D18" s="1"/>
    </row>
    <row r="19" customHeight="1" spans="1:4">
      <c r="A19" t="s">
        <v>203</v>
      </c>
      <c r="B19" s="37" t="s">
        <v>207</v>
      </c>
      <c r="C19" s="1" t="s">
        <v>151</v>
      </c>
      <c r="D19" s="1"/>
    </row>
    <row r="20" customHeight="1" spans="1:4">
      <c r="A20" t="s">
        <v>203</v>
      </c>
      <c r="B20" s="37" t="s">
        <v>208</v>
      </c>
      <c r="C20" s="1" t="s">
        <v>149</v>
      </c>
      <c r="D20" s="1"/>
    </row>
    <row r="21" customHeight="1" spans="1:4">
      <c r="A21" t="s">
        <v>203</v>
      </c>
      <c r="B21" s="37" t="s">
        <v>209</v>
      </c>
      <c r="C21" s="1" t="s">
        <v>150</v>
      </c>
      <c r="D21" s="1"/>
    </row>
    <row r="22" customHeight="1" spans="1:2">
      <c r="A22" t="s">
        <v>203</v>
      </c>
      <c r="B22" s="37" t="s">
        <v>210</v>
      </c>
    </row>
    <row r="23" customHeight="1" spans="1:2">
      <c r="A23" t="s">
        <v>203</v>
      </c>
      <c r="B23" s="37" t="s">
        <v>211</v>
      </c>
    </row>
    <row r="25" customHeight="1" spans="1:3">
      <c r="A25" t="s">
        <v>212</v>
      </c>
      <c r="B25" s="37" t="s">
        <v>213</v>
      </c>
      <c r="C25" s="36" t="s">
        <v>147</v>
      </c>
    </row>
    <row r="26" customHeight="1" spans="1:3">
      <c r="A26" t="s">
        <v>212</v>
      </c>
      <c r="B26" s="37" t="s">
        <v>214</v>
      </c>
      <c r="C26" s="36" t="s">
        <v>147</v>
      </c>
    </row>
    <row r="27" customHeight="1" spans="1:3">
      <c r="A27" t="s">
        <v>212</v>
      </c>
      <c r="B27" s="37" t="s">
        <v>215</v>
      </c>
      <c r="C27" s="36" t="s">
        <v>147</v>
      </c>
    </row>
    <row r="28" customHeight="1" spans="1:2">
      <c r="A28" t="s">
        <v>212</v>
      </c>
      <c r="B28" s="38" t="s">
        <v>216</v>
      </c>
    </row>
    <row r="30" customHeight="1" spans="1:3">
      <c r="A30" t="s">
        <v>217</v>
      </c>
      <c r="B30" s="37" t="s">
        <v>218</v>
      </c>
      <c r="C30" s="36" t="s">
        <v>130</v>
      </c>
    </row>
    <row r="31" customHeight="1" spans="1:3">
      <c r="A31" t="s">
        <v>217</v>
      </c>
      <c r="B31" s="37" t="s">
        <v>219</v>
      </c>
      <c r="C31" s="36" t="s">
        <v>130</v>
      </c>
    </row>
    <row r="33" customHeight="1" spans="1:3">
      <c r="A33" t="s">
        <v>166</v>
      </c>
      <c r="B33" s="37" t="s">
        <v>220</v>
      </c>
      <c r="C33" s="36" t="s">
        <v>166</v>
      </c>
    </row>
    <row r="35" customHeight="1" spans="1:2">
      <c r="A35" t="s">
        <v>221</v>
      </c>
      <c r="B35" s="37" t="s">
        <v>222</v>
      </c>
    </row>
    <row r="36" customHeight="1" spans="1:2">
      <c r="A36" t="s">
        <v>221</v>
      </c>
      <c r="B36" s="37" t="s">
        <v>223</v>
      </c>
    </row>
    <row r="37" customHeight="1" spans="1:2">
      <c r="A37" t="s">
        <v>221</v>
      </c>
      <c r="B37" s="37" t="s">
        <v>224</v>
      </c>
    </row>
    <row r="39" customHeight="1" spans="1:2">
      <c r="A39" t="s">
        <v>225</v>
      </c>
      <c r="B39" s="37" t="s">
        <v>226</v>
      </c>
    </row>
    <row r="40" customHeight="1" spans="1:2">
      <c r="A40" t="s">
        <v>225</v>
      </c>
      <c r="B40" s="37" t="s">
        <v>227</v>
      </c>
    </row>
    <row r="41" customHeight="1" spans="1:2">
      <c r="A41" t="s">
        <v>225</v>
      </c>
      <c r="B41" s="37" t="s">
        <v>228</v>
      </c>
    </row>
    <row r="42" customHeight="1" spans="1:2">
      <c r="A42" t="s">
        <v>225</v>
      </c>
      <c r="B42" s="37" t="s">
        <v>229</v>
      </c>
    </row>
    <row r="43" customHeight="1" spans="1:2">
      <c r="A43" t="s">
        <v>225</v>
      </c>
      <c r="B43" s="37" t="s">
        <v>230</v>
      </c>
    </row>
    <row r="44" customHeight="1" spans="1:2">
      <c r="A44" t="s">
        <v>225</v>
      </c>
      <c r="B44" s="37" t="s">
        <v>231</v>
      </c>
    </row>
    <row r="46" customHeight="1" spans="1:2">
      <c r="A46" t="s">
        <v>232</v>
      </c>
      <c r="B46" s="37" t="s">
        <v>233</v>
      </c>
    </row>
    <row r="47" customHeight="1" spans="1:2">
      <c r="A47" t="s">
        <v>232</v>
      </c>
      <c r="B47" s="37" t="s">
        <v>111</v>
      </c>
    </row>
    <row r="48" customHeight="1" spans="1:2">
      <c r="A48" t="s">
        <v>232</v>
      </c>
      <c r="B48" s="37" t="s">
        <v>234</v>
      </c>
    </row>
    <row r="49" customHeight="1" spans="1:2">
      <c r="A49" t="s">
        <v>232</v>
      </c>
      <c r="B49" s="37" t="s">
        <v>235</v>
      </c>
    </row>
    <row r="50" customHeight="1" spans="1:2">
      <c r="A50" t="s">
        <v>232</v>
      </c>
      <c r="B50" s="37" t="s">
        <v>117</v>
      </c>
    </row>
    <row r="51" customHeight="1" spans="1:2">
      <c r="A51" t="s">
        <v>232</v>
      </c>
      <c r="B51" s="37" t="s">
        <v>236</v>
      </c>
    </row>
    <row r="52" customHeight="1" spans="1:2">
      <c r="A52" t="s">
        <v>232</v>
      </c>
      <c r="B52" s="37" t="s">
        <v>237</v>
      </c>
    </row>
    <row r="53" customHeight="1" spans="1:2">
      <c r="A53" t="s">
        <v>232</v>
      </c>
      <c r="B53" s="37" t="s">
        <v>120</v>
      </c>
    </row>
    <row r="54" customHeight="1" spans="1:2">
      <c r="A54" t="s">
        <v>232</v>
      </c>
      <c r="B54" s="37" t="s">
        <v>238</v>
      </c>
    </row>
    <row r="55" customHeight="1" spans="1:2">
      <c r="A55" t="s">
        <v>232</v>
      </c>
      <c r="B55" s="37" t="s">
        <v>112</v>
      </c>
    </row>
    <row r="57" customHeight="1" spans="1:2">
      <c r="A57" t="s">
        <v>239</v>
      </c>
      <c r="B57" s="37" t="s">
        <v>240</v>
      </c>
    </row>
    <row r="58" customHeight="1" spans="1:2">
      <c r="A58" t="s">
        <v>239</v>
      </c>
      <c r="B58" s="37" t="s">
        <v>241</v>
      </c>
    </row>
    <row r="59" customHeight="1" spans="1:2">
      <c r="A59" t="s">
        <v>239</v>
      </c>
      <c r="B59" s="37" t="s">
        <v>242</v>
      </c>
    </row>
    <row r="60" customHeight="1" spans="1:2">
      <c r="A60" t="s">
        <v>239</v>
      </c>
      <c r="B60" s="37" t="s">
        <v>243</v>
      </c>
    </row>
    <row r="61" customHeight="1" spans="1:2">
      <c r="A61" t="s">
        <v>239</v>
      </c>
      <c r="B61" s="37" t="s">
        <v>244</v>
      </c>
    </row>
    <row r="62" customHeight="1" spans="1:2">
      <c r="A62" t="s">
        <v>239</v>
      </c>
      <c r="B62" s="37" t="s">
        <v>245</v>
      </c>
    </row>
    <row r="63" customHeight="1" spans="1:2">
      <c r="A63" t="s">
        <v>239</v>
      </c>
      <c r="B63" s="37" t="s">
        <v>246</v>
      </c>
    </row>
    <row r="64" customHeight="1" spans="1:2">
      <c r="A64" t="s">
        <v>239</v>
      </c>
      <c r="B64" s="37" t="s">
        <v>247</v>
      </c>
    </row>
    <row r="66" customHeight="1" spans="1:2">
      <c r="A66" t="s">
        <v>248</v>
      </c>
      <c r="B66" s="37" t="s">
        <v>249</v>
      </c>
    </row>
    <row r="67" customHeight="1" spans="1:2">
      <c r="A67" t="s">
        <v>248</v>
      </c>
      <c r="B67" s="37" t="s">
        <v>250</v>
      </c>
    </row>
    <row r="68" customHeight="1" spans="1:2">
      <c r="A68" t="s">
        <v>248</v>
      </c>
      <c r="B68" s="37" t="s">
        <v>251</v>
      </c>
    </row>
    <row r="71" customHeight="1" spans="1:2">
      <c r="A71" t="s">
        <v>252</v>
      </c>
      <c r="B71" s="37" t="s">
        <v>253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"/>
  <sheetViews>
    <sheetView showGridLines="0" workbookViewId="0">
      <selection activeCell="E22" sqref="E22"/>
    </sheetView>
  </sheetViews>
  <sheetFormatPr defaultColWidth="9" defaultRowHeight="20" customHeight="1" outlineLevelCol="7"/>
  <cols>
    <col min="1" max="1" width="14.75" customWidth="1"/>
    <col min="2" max="2" width="9.625" customWidth="1"/>
    <col min="3" max="5" width="14.625" customWidth="1"/>
    <col min="6" max="7" width="9.875" customWidth="1"/>
    <col min="8" max="8" width="38.25" customWidth="1"/>
    <col min="9" max="9" width="11.75" customWidth="1"/>
  </cols>
  <sheetData>
    <row r="2" ht="36" customHeight="1" spans="1:8">
      <c r="A2" s="6" t="s">
        <v>254</v>
      </c>
      <c r="B2" s="6" t="s">
        <v>255</v>
      </c>
      <c r="C2" s="6" t="s">
        <v>256</v>
      </c>
      <c r="D2" s="13" t="s">
        <v>257</v>
      </c>
      <c r="E2" s="6" t="s">
        <v>258</v>
      </c>
      <c r="F2" s="6" t="s">
        <v>259</v>
      </c>
      <c r="G2" s="6" t="s">
        <v>260</v>
      </c>
      <c r="H2" s="6" t="s">
        <v>261</v>
      </c>
    </row>
    <row r="3" customHeight="1" spans="1:6">
      <c r="A3" t="s">
        <v>262</v>
      </c>
      <c r="B3" t="s">
        <v>263</v>
      </c>
      <c r="C3">
        <v>20</v>
      </c>
      <c r="D3">
        <f t="shared" ref="D3:D16" si="0">E3/10000</f>
        <v>3.067</v>
      </c>
      <c r="E3">
        <f>VLOOKUP(C3,生活水平!$A$4:$C$102,3,FALSE)</f>
        <v>30670</v>
      </c>
      <c r="F3">
        <v>20</v>
      </c>
    </row>
    <row r="4" customHeight="1" spans="1:6">
      <c r="A4" t="s">
        <v>264</v>
      </c>
      <c r="B4" t="s">
        <v>263</v>
      </c>
      <c r="C4">
        <v>20</v>
      </c>
      <c r="D4">
        <f t="shared" si="0"/>
        <v>3.067</v>
      </c>
      <c r="E4">
        <f>VLOOKUP(C4,生活水平!$A$4:$C$102,3,FALSE)</f>
        <v>30670</v>
      </c>
      <c r="F4">
        <v>6</v>
      </c>
    </row>
    <row r="5" customHeight="1" spans="1:6">
      <c r="A5" t="s">
        <v>265</v>
      </c>
      <c r="B5" t="s">
        <v>263</v>
      </c>
      <c r="C5">
        <v>20</v>
      </c>
      <c r="D5">
        <f t="shared" si="0"/>
        <v>3.067</v>
      </c>
      <c r="E5">
        <f>VLOOKUP(C5,生活水平!$A$4:$C$102,3,FALSE)</f>
        <v>30670</v>
      </c>
      <c r="F5">
        <v>18</v>
      </c>
    </row>
    <row r="6" customHeight="1" spans="1:6">
      <c r="A6" t="s">
        <v>266</v>
      </c>
      <c r="B6" t="s">
        <v>267</v>
      </c>
      <c r="C6">
        <v>10</v>
      </c>
      <c r="D6">
        <f t="shared" si="0"/>
        <v>0.783</v>
      </c>
      <c r="E6">
        <f>VLOOKUP(C6,生活水平!$A$4:$C$102,3,FALSE)</f>
        <v>7830</v>
      </c>
      <c r="F6">
        <v>3</v>
      </c>
    </row>
    <row r="7" customHeight="1" spans="1:6">
      <c r="A7" t="s">
        <v>268</v>
      </c>
      <c r="B7" t="s">
        <v>267</v>
      </c>
      <c r="C7">
        <v>10</v>
      </c>
      <c r="D7">
        <f t="shared" si="0"/>
        <v>0.783</v>
      </c>
      <c r="E7">
        <f>VLOOKUP(C7,生活水平!$A$4:$C$102,3,FALSE)</f>
        <v>7830</v>
      </c>
      <c r="F7">
        <v>3</v>
      </c>
    </row>
    <row r="8" customHeight="1" spans="1:6">
      <c r="A8" t="s">
        <v>269</v>
      </c>
      <c r="B8" t="s">
        <v>267</v>
      </c>
      <c r="C8">
        <v>10</v>
      </c>
      <c r="D8">
        <f t="shared" si="0"/>
        <v>0.783</v>
      </c>
      <c r="E8">
        <f>VLOOKUP(C8,生活水平!$A$4:$C$102,3,FALSE)</f>
        <v>7830</v>
      </c>
      <c r="F8">
        <v>3</v>
      </c>
    </row>
    <row r="9" customHeight="1" spans="1:6">
      <c r="A9" t="s">
        <v>270</v>
      </c>
      <c r="B9" t="s">
        <v>267</v>
      </c>
      <c r="C9">
        <v>10</v>
      </c>
      <c r="D9">
        <f t="shared" si="0"/>
        <v>0.783</v>
      </c>
      <c r="E9">
        <f>VLOOKUP(C9,生活水平!$A$4:$C$102,3,FALSE)</f>
        <v>7830</v>
      </c>
      <c r="F9">
        <v>4</v>
      </c>
    </row>
    <row r="10" customHeight="1" spans="1:6">
      <c r="A10" t="s">
        <v>271</v>
      </c>
      <c r="B10" t="s">
        <v>267</v>
      </c>
      <c r="C10">
        <v>10</v>
      </c>
      <c r="D10">
        <f t="shared" si="0"/>
        <v>0.783</v>
      </c>
      <c r="E10">
        <f>VLOOKUP(C10,生活水平!$A$4:$C$102,3,FALSE)</f>
        <v>7830</v>
      </c>
      <c r="F10">
        <v>5</v>
      </c>
    </row>
    <row r="11" customHeight="1" spans="1:6">
      <c r="A11" t="s">
        <v>272</v>
      </c>
      <c r="B11" t="s">
        <v>267</v>
      </c>
      <c r="C11">
        <v>10</v>
      </c>
      <c r="D11">
        <f t="shared" si="0"/>
        <v>0.783</v>
      </c>
      <c r="E11">
        <f>VLOOKUP(C11,生活水平!$A$4:$C$102,3,FALSE)</f>
        <v>7830</v>
      </c>
      <c r="F11">
        <v>3</v>
      </c>
    </row>
    <row r="12" customHeight="1" spans="1:6">
      <c r="A12" t="s">
        <v>273</v>
      </c>
      <c r="B12" t="s">
        <v>274</v>
      </c>
      <c r="C12">
        <v>7</v>
      </c>
      <c r="D12">
        <f t="shared" si="0"/>
        <v>0.549</v>
      </c>
      <c r="E12">
        <f>VLOOKUP(C12,生活水平!$A$4:$C$102,3,FALSE)</f>
        <v>5490</v>
      </c>
      <c r="F12">
        <v>2</v>
      </c>
    </row>
    <row r="13" customHeight="1" spans="1:6">
      <c r="A13" t="s">
        <v>275</v>
      </c>
      <c r="B13" t="s">
        <v>274</v>
      </c>
      <c r="C13">
        <v>5</v>
      </c>
      <c r="D13">
        <f t="shared" si="0"/>
        <v>0.465</v>
      </c>
      <c r="E13">
        <f>VLOOKUP(C13,生活水平!$A$4:$C$102,3,FALSE)</f>
        <v>4650</v>
      </c>
      <c r="F13">
        <v>0.2</v>
      </c>
    </row>
    <row r="14" customHeight="1" spans="1:6">
      <c r="A14" t="s">
        <v>276</v>
      </c>
      <c r="B14" t="s">
        <v>274</v>
      </c>
      <c r="C14">
        <v>5</v>
      </c>
      <c r="D14">
        <f t="shared" si="0"/>
        <v>0.465</v>
      </c>
      <c r="E14">
        <f>VLOOKUP(C14,生活水平!$A$4:$C$102,3,FALSE)</f>
        <v>4650</v>
      </c>
      <c r="F14">
        <v>1</v>
      </c>
    </row>
    <row r="15" customHeight="1" spans="1:6">
      <c r="A15" t="s">
        <v>277</v>
      </c>
      <c r="B15" t="s">
        <v>274</v>
      </c>
      <c r="C15">
        <v>1</v>
      </c>
      <c r="D15">
        <f t="shared" si="0"/>
        <v>0.325</v>
      </c>
      <c r="E15">
        <f>VLOOKUP(C15,生活水平!$A$4:$C$102,3,FALSE)</f>
        <v>3250</v>
      </c>
      <c r="F15">
        <v>0</v>
      </c>
    </row>
    <row r="16" customHeight="1" spans="1:6">
      <c r="A16" t="s">
        <v>278</v>
      </c>
      <c r="B16" t="s">
        <v>274</v>
      </c>
      <c r="C16">
        <v>10</v>
      </c>
      <c r="D16">
        <f t="shared" si="0"/>
        <v>0.783</v>
      </c>
      <c r="E16">
        <f>VLOOKUP(C16,生活水平!$A$4:$C$102,3,FALSE)</f>
        <v>7830</v>
      </c>
      <c r="F16">
        <v>3</v>
      </c>
    </row>
    <row r="19" customHeight="1" spans="1:8">
      <c r="A19" t="s">
        <v>279</v>
      </c>
      <c r="B19" t="s">
        <v>267</v>
      </c>
      <c r="H19" t="s">
        <v>280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showGridLines="0" zoomScale="90" zoomScaleNormal="90" workbookViewId="0">
      <selection activeCell="F40" sqref="F40"/>
    </sheetView>
  </sheetViews>
  <sheetFormatPr defaultColWidth="9" defaultRowHeight="20" customHeight="1"/>
  <cols>
    <col min="1" max="1" width="17.375" style="25" customWidth="1"/>
    <col min="2" max="2" width="11.875" style="25" customWidth="1"/>
    <col min="3" max="3" width="10.875" style="25" customWidth="1"/>
    <col min="4" max="4" width="14.75" style="25" customWidth="1"/>
    <col min="5" max="5" width="11.875" style="25" customWidth="1"/>
    <col min="6" max="6" width="20.125" style="25" customWidth="1"/>
    <col min="7" max="7" width="11.875" style="24" customWidth="1"/>
    <col min="8" max="8" width="10.875" style="24" customWidth="1"/>
    <col min="9" max="9" width="15.25" style="24" customWidth="1"/>
    <col min="10" max="10" width="11.875" style="24" customWidth="1"/>
    <col min="11" max="16384" width="9" style="24"/>
  </cols>
  <sheetData>
    <row r="1" s="24" customFormat="1" customHeight="1" spans="1:6">
      <c r="A1" s="26"/>
      <c r="B1" s="26"/>
      <c r="C1" s="26"/>
      <c r="D1" s="26"/>
      <c r="E1" s="26"/>
      <c r="F1" s="25"/>
    </row>
    <row r="2" s="24" customFormat="1" ht="58" customHeight="1" spans="1:10">
      <c r="A2" s="27" t="s">
        <v>281</v>
      </c>
      <c r="B2" s="27" t="s">
        <v>282</v>
      </c>
      <c r="C2" s="28" t="s">
        <v>260</v>
      </c>
      <c r="D2" s="29" t="s">
        <v>283</v>
      </c>
      <c r="E2" s="27" t="s">
        <v>284</v>
      </c>
      <c r="F2" s="30" t="s">
        <v>285</v>
      </c>
      <c r="G2" s="27" t="s">
        <v>282</v>
      </c>
      <c r="H2" s="28" t="s">
        <v>260</v>
      </c>
      <c r="I2" s="29" t="s">
        <v>283</v>
      </c>
      <c r="J2" s="27" t="s">
        <v>284</v>
      </c>
    </row>
    <row r="3" s="24" customFormat="1" customHeight="1" spans="1:10">
      <c r="A3" s="31" t="s">
        <v>286</v>
      </c>
      <c r="B3" s="31">
        <v>0</v>
      </c>
      <c r="C3" s="31">
        <v>3000</v>
      </c>
      <c r="D3" s="31">
        <v>0</v>
      </c>
      <c r="E3" s="32">
        <f>ROUND((B3+C3)*(1+D3)/2,0)</f>
        <v>1500</v>
      </c>
      <c r="F3" s="31" t="s">
        <v>287</v>
      </c>
      <c r="G3" s="31">
        <v>0</v>
      </c>
      <c r="H3" s="31">
        <v>0</v>
      </c>
      <c r="I3" s="31">
        <v>0</v>
      </c>
      <c r="J3" s="32">
        <f t="shared" ref="J3:J22" si="0">ROUND((G3+H3)*(1+I3)/2,0)</f>
        <v>0</v>
      </c>
    </row>
    <row r="4" s="24" customFormat="1" customHeight="1" spans="1:10">
      <c r="A4" s="31" t="s">
        <v>288</v>
      </c>
      <c r="B4" s="31">
        <v>500</v>
      </c>
      <c r="C4" s="31">
        <v>2800</v>
      </c>
      <c r="D4" s="31">
        <v>0</v>
      </c>
      <c r="E4" s="32">
        <f t="shared" ref="E4:E22" si="1">ROUND((B4+C4)*(1+D4)/2,0)</f>
        <v>1650</v>
      </c>
      <c r="F4" s="31" t="s">
        <v>289</v>
      </c>
      <c r="G4" s="31">
        <v>1000</v>
      </c>
      <c r="H4" s="31">
        <v>200</v>
      </c>
      <c r="I4" s="31">
        <v>0.12</v>
      </c>
      <c r="J4" s="32">
        <f t="shared" si="0"/>
        <v>672</v>
      </c>
    </row>
    <row r="5" s="24" customFormat="1" customHeight="1" spans="1:10">
      <c r="A5" s="31" t="s">
        <v>290</v>
      </c>
      <c r="B5" s="31">
        <v>1000</v>
      </c>
      <c r="C5" s="31">
        <v>2600</v>
      </c>
      <c r="D5" s="31">
        <v>0</v>
      </c>
      <c r="E5" s="32">
        <f t="shared" si="1"/>
        <v>1800</v>
      </c>
      <c r="F5" s="31" t="s">
        <v>291</v>
      </c>
      <c r="G5" s="31">
        <v>2000</v>
      </c>
      <c r="H5" s="31">
        <v>400</v>
      </c>
      <c r="I5" s="31">
        <v>0.24</v>
      </c>
      <c r="J5" s="32">
        <f t="shared" si="0"/>
        <v>1488</v>
      </c>
    </row>
    <row r="6" s="24" customFormat="1" customHeight="1" spans="1:10">
      <c r="A6" s="31" t="s">
        <v>292</v>
      </c>
      <c r="B6" s="31">
        <v>1500</v>
      </c>
      <c r="C6" s="31">
        <v>2400</v>
      </c>
      <c r="D6" s="31">
        <v>0</v>
      </c>
      <c r="E6" s="32">
        <f t="shared" si="1"/>
        <v>1950</v>
      </c>
      <c r="F6" s="31" t="s">
        <v>293</v>
      </c>
      <c r="G6" s="31">
        <v>3000</v>
      </c>
      <c r="H6" s="31">
        <v>600</v>
      </c>
      <c r="I6" s="31">
        <v>0.36</v>
      </c>
      <c r="J6" s="32">
        <f t="shared" si="0"/>
        <v>2448</v>
      </c>
    </row>
    <row r="7" s="24" customFormat="1" customHeight="1" spans="1:10">
      <c r="A7" s="31" t="s">
        <v>294</v>
      </c>
      <c r="B7" s="31">
        <v>2000</v>
      </c>
      <c r="C7" s="31">
        <v>2200</v>
      </c>
      <c r="D7" s="31">
        <v>0</v>
      </c>
      <c r="E7" s="32">
        <f t="shared" si="1"/>
        <v>2100</v>
      </c>
      <c r="F7" s="31" t="s">
        <v>295</v>
      </c>
      <c r="G7" s="31">
        <v>4000</v>
      </c>
      <c r="H7" s="31">
        <v>800</v>
      </c>
      <c r="I7" s="31">
        <v>0.5</v>
      </c>
      <c r="J7" s="32">
        <f t="shared" si="0"/>
        <v>3600</v>
      </c>
    </row>
    <row r="8" s="24" customFormat="1" customHeight="1" spans="1:10">
      <c r="A8" s="33" t="s">
        <v>296</v>
      </c>
      <c r="B8" s="33">
        <v>2000</v>
      </c>
      <c r="C8" s="33">
        <v>2000</v>
      </c>
      <c r="D8" s="33">
        <v>0</v>
      </c>
      <c r="E8" s="32">
        <f t="shared" si="1"/>
        <v>2000</v>
      </c>
      <c r="F8" s="33" t="s">
        <v>297</v>
      </c>
      <c r="G8" s="33">
        <v>0</v>
      </c>
      <c r="H8" s="33">
        <v>0</v>
      </c>
      <c r="I8" s="33">
        <v>0</v>
      </c>
      <c r="J8" s="32">
        <f t="shared" si="0"/>
        <v>0</v>
      </c>
    </row>
    <row r="9" s="24" customFormat="1" customHeight="1" spans="1:10">
      <c r="A9" s="33" t="s">
        <v>298</v>
      </c>
      <c r="B9" s="33">
        <v>2500</v>
      </c>
      <c r="C9" s="33">
        <v>2200</v>
      </c>
      <c r="D9" s="33">
        <v>0</v>
      </c>
      <c r="E9" s="32">
        <f t="shared" si="1"/>
        <v>2350</v>
      </c>
      <c r="F9" s="33" t="s">
        <v>299</v>
      </c>
      <c r="G9" s="33">
        <v>1000</v>
      </c>
      <c r="H9" s="33">
        <v>2000</v>
      </c>
      <c r="I9" s="33">
        <v>0.03</v>
      </c>
      <c r="J9" s="32">
        <f>ROUND((G9+H9)*(1+I9)/2,0)</f>
        <v>1545</v>
      </c>
    </row>
    <row r="10" s="24" customFormat="1" customHeight="1" spans="1:10">
      <c r="A10" s="33" t="s">
        <v>300</v>
      </c>
      <c r="B10" s="33">
        <v>3000</v>
      </c>
      <c r="C10" s="33">
        <v>2400</v>
      </c>
      <c r="D10" s="33">
        <v>0</v>
      </c>
      <c r="E10" s="32">
        <f t="shared" si="1"/>
        <v>2700</v>
      </c>
      <c r="F10" s="33" t="s">
        <v>301</v>
      </c>
      <c r="G10" s="33">
        <v>2000</v>
      </c>
      <c r="H10" s="33">
        <v>3000</v>
      </c>
      <c r="I10" s="33">
        <v>0.06</v>
      </c>
      <c r="J10" s="32">
        <f t="shared" si="0"/>
        <v>2650</v>
      </c>
    </row>
    <row r="11" s="24" customFormat="1" customHeight="1" spans="1:10">
      <c r="A11" s="33" t="s">
        <v>302</v>
      </c>
      <c r="B11" s="33">
        <v>3500</v>
      </c>
      <c r="C11" s="33">
        <v>2600</v>
      </c>
      <c r="D11" s="33">
        <v>0</v>
      </c>
      <c r="E11" s="32">
        <f t="shared" si="1"/>
        <v>3050</v>
      </c>
      <c r="F11" s="33" t="s">
        <v>303</v>
      </c>
      <c r="G11" s="33">
        <v>3000</v>
      </c>
      <c r="H11" s="33">
        <v>4000</v>
      </c>
      <c r="I11" s="33">
        <v>0.09</v>
      </c>
      <c r="J11" s="32">
        <f t="shared" si="0"/>
        <v>3815</v>
      </c>
    </row>
    <row r="12" s="24" customFormat="1" customHeight="1" spans="1:10">
      <c r="A12" s="33" t="s">
        <v>304</v>
      </c>
      <c r="B12" s="33">
        <v>4000</v>
      </c>
      <c r="C12" s="33">
        <v>2800</v>
      </c>
      <c r="D12" s="33">
        <v>0</v>
      </c>
      <c r="E12" s="32">
        <f t="shared" si="1"/>
        <v>3400</v>
      </c>
      <c r="F12" s="33" t="s">
        <v>305</v>
      </c>
      <c r="G12" s="33">
        <v>4000</v>
      </c>
      <c r="H12" s="33">
        <v>5000</v>
      </c>
      <c r="I12" s="33">
        <v>0.125</v>
      </c>
      <c r="J12" s="32">
        <f t="shared" si="0"/>
        <v>5063</v>
      </c>
    </row>
    <row r="13" s="24" customFormat="1" customHeight="1" spans="1:10">
      <c r="A13" s="31" t="s">
        <v>306</v>
      </c>
      <c r="B13" s="31">
        <v>11000</v>
      </c>
      <c r="C13" s="31">
        <v>8000</v>
      </c>
      <c r="D13" s="31">
        <v>0</v>
      </c>
      <c r="E13" s="32">
        <f t="shared" si="1"/>
        <v>9500</v>
      </c>
      <c r="F13" s="31" t="s">
        <v>307</v>
      </c>
      <c r="G13" s="31">
        <v>0</v>
      </c>
      <c r="H13" s="31">
        <v>0</v>
      </c>
      <c r="I13" s="31">
        <v>0</v>
      </c>
      <c r="J13" s="32">
        <f t="shared" si="0"/>
        <v>0</v>
      </c>
    </row>
    <row r="14" s="24" customFormat="1" customHeight="1" spans="1:10">
      <c r="A14" s="31" t="s">
        <v>308</v>
      </c>
      <c r="B14" s="31">
        <v>10000</v>
      </c>
      <c r="C14" s="31">
        <v>8500</v>
      </c>
      <c r="D14" s="31">
        <v>0</v>
      </c>
      <c r="E14" s="32">
        <f t="shared" si="1"/>
        <v>9250</v>
      </c>
      <c r="F14" s="31" t="s">
        <v>309</v>
      </c>
      <c r="G14" s="31">
        <v>2000</v>
      </c>
      <c r="H14" s="31">
        <v>-200</v>
      </c>
      <c r="I14" s="31">
        <v>0.1</v>
      </c>
      <c r="J14" s="32">
        <f t="shared" si="0"/>
        <v>990</v>
      </c>
    </row>
    <row r="15" s="24" customFormat="1" customHeight="1" spans="1:10">
      <c r="A15" s="31" t="s">
        <v>310</v>
      </c>
      <c r="B15" s="31">
        <v>9000</v>
      </c>
      <c r="C15" s="31">
        <v>9000</v>
      </c>
      <c r="D15" s="31">
        <v>0</v>
      </c>
      <c r="E15" s="32">
        <f t="shared" si="1"/>
        <v>9000</v>
      </c>
      <c r="F15" s="31" t="s">
        <v>311</v>
      </c>
      <c r="G15" s="31">
        <v>3000</v>
      </c>
      <c r="H15" s="31">
        <v>-400</v>
      </c>
      <c r="I15" s="31">
        <v>0.2</v>
      </c>
      <c r="J15" s="32">
        <f t="shared" si="0"/>
        <v>1560</v>
      </c>
    </row>
    <row r="16" s="24" customFormat="1" customHeight="1" spans="1:10">
      <c r="A16" s="31" t="s">
        <v>312</v>
      </c>
      <c r="B16" s="31">
        <v>8000</v>
      </c>
      <c r="C16" s="31">
        <v>9500</v>
      </c>
      <c r="D16" s="31">
        <v>0</v>
      </c>
      <c r="E16" s="32">
        <f t="shared" si="1"/>
        <v>8750</v>
      </c>
      <c r="F16" s="31" t="s">
        <v>313</v>
      </c>
      <c r="G16" s="31">
        <v>4000</v>
      </c>
      <c r="H16" s="31">
        <v>-600</v>
      </c>
      <c r="I16" s="31">
        <v>0.3</v>
      </c>
      <c r="J16" s="32">
        <f t="shared" si="0"/>
        <v>2210</v>
      </c>
    </row>
    <row r="17" s="24" customFormat="1" customHeight="1" spans="1:10">
      <c r="A17" s="31" t="s">
        <v>314</v>
      </c>
      <c r="B17" s="31">
        <v>7000</v>
      </c>
      <c r="C17" s="31">
        <v>10000</v>
      </c>
      <c r="D17" s="31">
        <v>0</v>
      </c>
      <c r="E17" s="32">
        <f t="shared" si="1"/>
        <v>8500</v>
      </c>
      <c r="F17" s="31" t="s">
        <v>315</v>
      </c>
      <c r="G17" s="31">
        <v>5000</v>
      </c>
      <c r="H17" s="31">
        <v>-800</v>
      </c>
      <c r="I17" s="31">
        <v>0.4</v>
      </c>
      <c r="J17" s="32">
        <f>ROUND((G17+H17)*(1+I17)/2,0)</f>
        <v>2940</v>
      </c>
    </row>
    <row r="18" s="24" customFormat="1" customHeight="1" spans="1:10">
      <c r="A18" s="33" t="s">
        <v>316</v>
      </c>
      <c r="B18" s="33">
        <v>20000</v>
      </c>
      <c r="C18" s="33">
        <v>10000</v>
      </c>
      <c r="D18" s="33">
        <v>0</v>
      </c>
      <c r="E18" s="32">
        <v>15000</v>
      </c>
      <c r="F18" s="33" t="s">
        <v>317</v>
      </c>
      <c r="G18" s="33">
        <v>0</v>
      </c>
      <c r="H18" s="33">
        <v>0</v>
      </c>
      <c r="I18" s="33">
        <v>0</v>
      </c>
      <c r="J18" s="32">
        <v>0</v>
      </c>
    </row>
    <row r="19" s="24" customFormat="1" customHeight="1" spans="1:10">
      <c r="A19" s="33" t="s">
        <v>318</v>
      </c>
      <c r="B19" s="33">
        <v>17500</v>
      </c>
      <c r="C19" s="33">
        <v>9000</v>
      </c>
      <c r="D19" s="33">
        <v>0</v>
      </c>
      <c r="E19" s="32">
        <v>13250</v>
      </c>
      <c r="F19" s="33" t="s">
        <v>319</v>
      </c>
      <c r="G19" s="33">
        <v>5000</v>
      </c>
      <c r="H19" s="33">
        <v>4000</v>
      </c>
      <c r="I19" s="33">
        <v>0.25</v>
      </c>
      <c r="J19" s="32">
        <v>5625</v>
      </c>
    </row>
    <row r="20" s="24" customFormat="1" customHeight="1" spans="1:10">
      <c r="A20" s="33" t="s">
        <v>320</v>
      </c>
      <c r="B20" s="33">
        <v>15000</v>
      </c>
      <c r="C20" s="33">
        <v>8000</v>
      </c>
      <c r="D20" s="33">
        <v>0</v>
      </c>
      <c r="E20" s="32">
        <v>11500</v>
      </c>
      <c r="F20" s="33" t="s">
        <v>321</v>
      </c>
      <c r="G20" s="33">
        <v>6000</v>
      </c>
      <c r="H20" s="33">
        <v>6000</v>
      </c>
      <c r="I20" s="33">
        <v>0.5</v>
      </c>
      <c r="J20" s="32">
        <v>9000</v>
      </c>
    </row>
    <row r="21" s="24" customFormat="1" customHeight="1" spans="1:10">
      <c r="A21" s="33" t="s">
        <v>322</v>
      </c>
      <c r="B21" s="33">
        <v>12500</v>
      </c>
      <c r="C21" s="33">
        <v>7000</v>
      </c>
      <c r="D21" s="33">
        <v>0</v>
      </c>
      <c r="E21" s="32">
        <v>9750</v>
      </c>
      <c r="F21" s="33" t="s">
        <v>323</v>
      </c>
      <c r="G21" s="33">
        <v>7000</v>
      </c>
      <c r="H21" s="33">
        <v>8000</v>
      </c>
      <c r="I21" s="33">
        <v>0.75</v>
      </c>
      <c r="J21" s="32">
        <v>13125</v>
      </c>
    </row>
    <row r="22" s="24" customFormat="1" customHeight="1" spans="1:10">
      <c r="A22" s="33" t="s">
        <v>324</v>
      </c>
      <c r="B22" s="33">
        <v>10000</v>
      </c>
      <c r="C22" s="33">
        <v>6000</v>
      </c>
      <c r="D22" s="33">
        <v>0</v>
      </c>
      <c r="E22" s="32">
        <v>8000</v>
      </c>
      <c r="F22" s="33" t="s">
        <v>325</v>
      </c>
      <c r="G22" s="33">
        <v>8000</v>
      </c>
      <c r="H22" s="33">
        <v>10000</v>
      </c>
      <c r="I22" s="33">
        <v>1</v>
      </c>
      <c r="J22" s="32">
        <v>18000</v>
      </c>
    </row>
    <row r="23" s="24" customFormat="1" customHeight="1" spans="1:10">
      <c r="A23" s="31" t="s">
        <v>326</v>
      </c>
      <c r="B23" s="31">
        <v>0</v>
      </c>
      <c r="C23" s="31">
        <v>0</v>
      </c>
      <c r="D23" s="31">
        <v>0</v>
      </c>
      <c r="E23" s="32">
        <f>ROUND((B23+C23)*(1+D23)/2,0)</f>
        <v>0</v>
      </c>
      <c r="F23" s="31" t="s">
        <v>326</v>
      </c>
      <c r="G23" s="31">
        <v>0</v>
      </c>
      <c r="H23" s="31">
        <v>0</v>
      </c>
      <c r="I23" s="31">
        <v>0</v>
      </c>
      <c r="J23" s="32">
        <f t="shared" ref="J23:J27" si="2">ROUND((G23+H23)*(1+I23)/2,0)</f>
        <v>0</v>
      </c>
    </row>
    <row r="24" s="24" customFormat="1" customHeight="1" spans="1:10">
      <c r="A24" s="31" t="s">
        <v>327</v>
      </c>
      <c r="B24" s="31">
        <v>0</v>
      </c>
      <c r="C24" s="31">
        <v>0</v>
      </c>
      <c r="D24" s="31">
        <v>0</v>
      </c>
      <c r="E24" s="32">
        <f>ROUND((B24+C24)*(1+D24)/2,0)</f>
        <v>0</v>
      </c>
      <c r="F24" s="31" t="s">
        <v>327</v>
      </c>
      <c r="G24" s="31">
        <v>0</v>
      </c>
      <c r="H24" s="31">
        <v>0</v>
      </c>
      <c r="I24" s="31">
        <v>0</v>
      </c>
      <c r="J24" s="32">
        <f t="shared" si="2"/>
        <v>0</v>
      </c>
    </row>
    <row r="25" s="24" customFormat="1" customHeight="1" spans="1:10">
      <c r="A25" s="31" t="s">
        <v>328</v>
      </c>
      <c r="B25" s="31">
        <v>0</v>
      </c>
      <c r="C25" s="31">
        <v>0</v>
      </c>
      <c r="D25" s="31">
        <v>0</v>
      </c>
      <c r="E25" s="32">
        <f>ROUND((B25+C25)*(1+D25)/2,0)</f>
        <v>0</v>
      </c>
      <c r="F25" s="31" t="s">
        <v>328</v>
      </c>
      <c r="G25" s="31">
        <v>0</v>
      </c>
      <c r="H25" s="31">
        <v>0</v>
      </c>
      <c r="I25" s="31">
        <v>0</v>
      </c>
      <c r="J25" s="32">
        <f t="shared" si="2"/>
        <v>0</v>
      </c>
    </row>
    <row r="26" s="24" customFormat="1" customHeight="1" spans="1:10">
      <c r="A26" s="31" t="s">
        <v>329</v>
      </c>
      <c r="B26" s="31">
        <v>0</v>
      </c>
      <c r="C26" s="31">
        <v>0</v>
      </c>
      <c r="D26" s="31">
        <v>0</v>
      </c>
      <c r="E26" s="32">
        <f>ROUND((B26+C26)*(1+D26)/2,0)</f>
        <v>0</v>
      </c>
      <c r="F26" s="31" t="s">
        <v>329</v>
      </c>
      <c r="G26" s="31">
        <v>0</v>
      </c>
      <c r="H26" s="31">
        <v>0</v>
      </c>
      <c r="I26" s="31">
        <v>0</v>
      </c>
      <c r="J26" s="32">
        <f t="shared" si="2"/>
        <v>0</v>
      </c>
    </row>
    <row r="27" s="24" customFormat="1" customHeight="1" spans="1:10">
      <c r="A27" s="31" t="s">
        <v>330</v>
      </c>
      <c r="B27" s="31">
        <v>0</v>
      </c>
      <c r="C27" s="31">
        <v>0</v>
      </c>
      <c r="D27" s="31">
        <v>0</v>
      </c>
      <c r="E27" s="32">
        <f>ROUND((B27+C27)*(1+D27)/2,0)</f>
        <v>0</v>
      </c>
      <c r="F27" s="31" t="s">
        <v>330</v>
      </c>
      <c r="G27" s="31">
        <v>0</v>
      </c>
      <c r="H27" s="31">
        <v>0</v>
      </c>
      <c r="I27" s="31">
        <v>0</v>
      </c>
      <c r="J27" s="32">
        <f t="shared" si="2"/>
        <v>0</v>
      </c>
    </row>
    <row r="28" s="24" customFormat="1" customHeight="1" spans="2:8">
      <c r="B28" s="26"/>
      <c r="C28" s="26"/>
      <c r="D28" s="25"/>
      <c r="E28" s="25"/>
      <c r="F28" s="31" t="s">
        <v>331</v>
      </c>
      <c r="G28" s="26"/>
      <c r="H28" s="26"/>
    </row>
    <row r="29" s="24" customFormat="1" customHeight="1" spans="2:8">
      <c r="B29" s="26"/>
      <c r="C29" s="26"/>
      <c r="D29" s="25"/>
      <c r="E29" s="25"/>
      <c r="F29" s="31" t="s">
        <v>332</v>
      </c>
      <c r="G29" s="26"/>
      <c r="H29" s="26"/>
    </row>
    <row r="30" s="24" customFormat="1" customHeight="1" spans="2:8">
      <c r="B30" s="26"/>
      <c r="C30" s="26"/>
      <c r="D30" s="25"/>
      <c r="F30" s="31" t="s">
        <v>333</v>
      </c>
      <c r="G30" s="26"/>
      <c r="H30" s="26"/>
    </row>
    <row r="31" s="24" customFormat="1" ht="21" customHeight="1" spans="2:8">
      <c r="B31" s="26"/>
      <c r="C31" s="26"/>
      <c r="D31" s="25"/>
      <c r="F31" s="31" t="s">
        <v>334</v>
      </c>
      <c r="G31" s="26"/>
      <c r="H31" s="26"/>
    </row>
    <row r="32" s="24" customFormat="1" customHeight="1" spans="2:8">
      <c r="B32" s="26"/>
      <c r="C32" s="26"/>
      <c r="D32" s="25"/>
      <c r="F32" s="31" t="s">
        <v>335</v>
      </c>
      <c r="G32" s="26"/>
      <c r="H32" s="26"/>
    </row>
    <row r="33" s="24" customFormat="1" customHeight="1" spans="2:8">
      <c r="B33" s="26"/>
      <c r="C33" s="26"/>
      <c r="D33" s="25"/>
      <c r="F33" s="33" t="s">
        <v>336</v>
      </c>
      <c r="G33" s="26"/>
      <c r="H33" s="26"/>
    </row>
    <row r="34" s="24" customFormat="1" customHeight="1" spans="2:8">
      <c r="B34" s="26"/>
      <c r="C34" s="26"/>
      <c r="D34" s="25"/>
      <c r="F34" s="33" t="s">
        <v>337</v>
      </c>
      <c r="G34" s="26"/>
      <c r="H34" s="26"/>
    </row>
    <row r="35" s="24" customFormat="1" customHeight="1" spans="2:8">
      <c r="B35" s="26"/>
      <c r="C35" s="26"/>
      <c r="D35" s="25"/>
      <c r="F35" s="33" t="s">
        <v>338</v>
      </c>
      <c r="G35" s="26"/>
      <c r="H35" s="26"/>
    </row>
    <row r="36" s="24" customFormat="1" customHeight="1" spans="2:8">
      <c r="B36" s="26"/>
      <c r="C36" s="26"/>
      <c r="D36" s="25"/>
      <c r="F36" s="33" t="s">
        <v>339</v>
      </c>
      <c r="G36" s="26"/>
      <c r="H36" s="26"/>
    </row>
    <row r="37" s="24" customFormat="1" customHeight="1" spans="2:8">
      <c r="B37" s="26"/>
      <c r="C37" s="26"/>
      <c r="D37" s="25"/>
      <c r="F37" s="33" t="s">
        <v>340</v>
      </c>
      <c r="G37" s="26"/>
      <c r="H37" s="26"/>
    </row>
    <row r="38" s="24" customFormat="1" customHeight="1" spans="2:8">
      <c r="B38" s="26"/>
      <c r="C38" s="26"/>
      <c r="D38" s="25"/>
      <c r="F38" s="25"/>
      <c r="G38" s="26"/>
      <c r="H38" s="26"/>
    </row>
    <row r="39" s="24" customFormat="1" customHeight="1" spans="2:8">
      <c r="B39" s="26"/>
      <c r="C39" s="26"/>
      <c r="D39" s="25"/>
      <c r="F39" s="25"/>
      <c r="G39" s="26"/>
      <c r="H39" s="26"/>
    </row>
    <row r="40" s="24" customFormat="1" customHeight="1" spans="2:8">
      <c r="B40" s="26"/>
      <c r="C40" s="26"/>
      <c r="D40" s="25"/>
      <c r="F40" s="25"/>
      <c r="G40" s="26"/>
      <c r="H40" s="26"/>
    </row>
    <row r="41" s="24" customFormat="1" customHeight="1" spans="1:8">
      <c r="A41" s="34" t="s">
        <v>341</v>
      </c>
      <c r="B41" s="26"/>
      <c r="C41" s="26"/>
      <c r="D41" s="25"/>
      <c r="F41" s="25"/>
      <c r="G41" s="26"/>
      <c r="H41" s="26"/>
    </row>
    <row r="42" s="24" customFormat="1" customHeight="1" spans="1:8">
      <c r="A42" s="34" t="s">
        <v>342</v>
      </c>
      <c r="B42" s="26"/>
      <c r="C42" s="26"/>
      <c r="D42" s="25"/>
      <c r="F42" s="25"/>
      <c r="G42" s="26"/>
      <c r="H42" s="26"/>
    </row>
    <row r="43" s="24" customFormat="1" customHeight="1" spans="1:8">
      <c r="A43" s="34" t="s">
        <v>343</v>
      </c>
      <c r="B43" s="26"/>
      <c r="C43" s="26"/>
      <c r="D43" s="25"/>
      <c r="F43" s="25"/>
      <c r="G43" s="26"/>
      <c r="H43" s="26"/>
    </row>
    <row r="44" s="24" customFormat="1" customHeight="1" spans="1:8">
      <c r="A44" s="35" t="s">
        <v>344</v>
      </c>
      <c r="B44" s="26"/>
      <c r="C44" s="26"/>
      <c r="D44" s="25"/>
      <c r="F44" s="25"/>
      <c r="G44" s="26"/>
      <c r="H44" s="26"/>
    </row>
    <row r="45" s="24" customFormat="1" customHeight="1" spans="1:8">
      <c r="A45" s="35" t="s">
        <v>345</v>
      </c>
      <c r="B45" s="26"/>
      <c r="C45" s="26"/>
      <c r="D45" s="25"/>
      <c r="F45" s="25"/>
      <c r="G45" s="26"/>
      <c r="H45" s="26"/>
    </row>
    <row r="46" s="24" customFormat="1" customHeight="1" spans="1:8">
      <c r="A46" s="35" t="s">
        <v>346</v>
      </c>
      <c r="B46" s="26"/>
      <c r="C46" s="26"/>
      <c r="D46" s="25"/>
      <c r="F46" s="25"/>
      <c r="G46" s="26"/>
      <c r="H46" s="26"/>
    </row>
    <row r="47" s="24" customFormat="1" customHeight="1" spans="1:8">
      <c r="A47" s="35" t="s">
        <v>347</v>
      </c>
      <c r="B47" s="26"/>
      <c r="C47" s="26"/>
      <c r="D47" s="25"/>
      <c r="E47" s="25"/>
      <c r="F47" s="25"/>
      <c r="G47" s="26"/>
      <c r="H47" s="26"/>
    </row>
    <row r="48" s="24" customFormat="1" customHeight="1" spans="1:6">
      <c r="A48" s="35" t="s">
        <v>348</v>
      </c>
      <c r="B48" s="26"/>
      <c r="C48" s="25"/>
      <c r="D48" s="25"/>
      <c r="E48" s="25"/>
      <c r="F48" s="25"/>
    </row>
    <row r="49" s="24" customFormat="1" customHeight="1" spans="1:6">
      <c r="A49" s="35" t="s">
        <v>349</v>
      </c>
      <c r="B49" s="25"/>
      <c r="C49" s="25"/>
      <c r="D49" s="25"/>
      <c r="E49" s="25"/>
      <c r="F49" s="25"/>
    </row>
    <row r="50" s="24" customFormat="1" customHeight="1" spans="1:6">
      <c r="A50" s="34" t="s">
        <v>350</v>
      </c>
      <c r="B50" s="25"/>
      <c r="C50" s="25"/>
      <c r="D50" s="25"/>
      <c r="E50" s="25"/>
      <c r="F50" s="25"/>
    </row>
    <row r="51" s="24" customFormat="1" customHeight="1" spans="1:6">
      <c r="A51" s="34" t="s">
        <v>351</v>
      </c>
      <c r="B51" s="25"/>
      <c r="C51" s="25"/>
      <c r="D51" s="25"/>
      <c r="E51" s="25"/>
      <c r="F51" s="25"/>
    </row>
    <row r="52" s="24" customFormat="1" customHeight="1" spans="1:6">
      <c r="A52" s="25"/>
      <c r="B52" s="25"/>
      <c r="C52" s="25"/>
      <c r="D52" s="25"/>
      <c r="E52" s="25"/>
      <c r="F52" s="25"/>
    </row>
    <row r="53" s="24" customFormat="1" customHeight="1" spans="1:6">
      <c r="A53" s="25"/>
      <c r="B53" s="25"/>
      <c r="C53" s="25"/>
      <c r="D53" s="25"/>
      <c r="E53" s="25"/>
      <c r="F53" s="25"/>
    </row>
    <row r="54" s="24" customFormat="1" customHeight="1" spans="1:6">
      <c r="A54" s="25"/>
      <c r="B54" s="25"/>
      <c r="C54" s="25"/>
      <c r="D54" s="25"/>
      <c r="E54" s="25"/>
      <c r="F54" s="25"/>
    </row>
    <row r="55" s="24" customFormat="1" customHeight="1" spans="1:6">
      <c r="A55" s="25"/>
      <c r="B55" s="25"/>
      <c r="C55" s="25"/>
      <c r="D55" s="25"/>
      <c r="E55" s="25"/>
      <c r="F55" s="25"/>
    </row>
    <row r="56" s="24" customFormat="1" customHeight="1" spans="1:6">
      <c r="A56" s="25"/>
      <c r="B56" s="25"/>
      <c r="C56" s="25"/>
      <c r="D56" s="25"/>
      <c r="E56" s="25"/>
      <c r="F56" s="25"/>
    </row>
    <row r="57" s="24" customFormat="1" customHeight="1" spans="1:6">
      <c r="A57" s="25"/>
      <c r="B57" s="25"/>
      <c r="C57" s="25"/>
      <c r="D57" s="25"/>
      <c r="E57" s="25"/>
      <c r="F57" s="25"/>
    </row>
    <row r="58" s="24" customFormat="1" customHeight="1" spans="1:6">
      <c r="A58" s="25"/>
      <c r="B58" s="25"/>
      <c r="C58" s="25"/>
      <c r="D58" s="25"/>
      <c r="E58" s="25"/>
      <c r="F58" s="25"/>
    </row>
    <row r="59" s="24" customFormat="1" customHeight="1" spans="1:6">
      <c r="A59" s="25"/>
      <c r="B59" s="25"/>
      <c r="C59" s="25"/>
      <c r="D59" s="25"/>
      <c r="E59" s="25"/>
      <c r="F59" s="25"/>
    </row>
    <row r="60" s="24" customFormat="1" customHeight="1" spans="1:6">
      <c r="A60" s="25"/>
      <c r="B60" s="25"/>
      <c r="C60" s="25"/>
      <c r="D60" s="25"/>
      <c r="E60" s="25"/>
      <c r="F60" s="25"/>
    </row>
    <row r="61" s="24" customFormat="1" customHeight="1" spans="1:6">
      <c r="A61" s="25"/>
      <c r="B61" s="25"/>
      <c r="C61" s="25"/>
      <c r="D61" s="25"/>
      <c r="E61" s="25"/>
      <c r="F61" s="25"/>
    </row>
    <row r="62" s="24" customFormat="1" customHeight="1" spans="1:6">
      <c r="A62" s="25"/>
      <c r="B62" s="25"/>
      <c r="C62" s="25"/>
      <c r="D62" s="25"/>
      <c r="E62" s="25"/>
      <c r="F62" s="25"/>
    </row>
    <row r="63" s="24" customFormat="1" customHeight="1" spans="1:6">
      <c r="A63" s="25"/>
      <c r="B63" s="25"/>
      <c r="C63" s="25"/>
      <c r="D63" s="25"/>
      <c r="E63" s="25"/>
      <c r="F63" s="25"/>
    </row>
    <row r="64" s="24" customFormat="1" customHeight="1" spans="1:6">
      <c r="A64" s="25"/>
      <c r="B64" s="25"/>
      <c r="C64" s="25"/>
      <c r="D64" s="25"/>
      <c r="E64" s="25"/>
      <c r="F64" s="25"/>
    </row>
    <row r="65" s="24" customFormat="1" customHeight="1" spans="1:6">
      <c r="A65" s="25"/>
      <c r="B65" s="25"/>
      <c r="C65" s="25"/>
      <c r="D65" s="25"/>
      <c r="E65" s="25"/>
      <c r="F65" s="25"/>
    </row>
    <row r="66" s="24" customFormat="1" customHeight="1" spans="1:6">
      <c r="A66" s="25"/>
      <c r="B66" s="25"/>
      <c r="C66" s="25"/>
      <c r="D66" s="25"/>
      <c r="E66" s="25"/>
      <c r="F66" s="25"/>
    </row>
    <row r="67" s="24" customFormat="1" customHeight="1" spans="1:6">
      <c r="A67" s="25"/>
      <c r="B67" s="25"/>
      <c r="C67" s="25"/>
      <c r="D67" s="25"/>
      <c r="E67" s="25"/>
      <c r="F67" s="25"/>
    </row>
    <row r="68" s="24" customFormat="1" customHeight="1" spans="1:6">
      <c r="A68" s="25"/>
      <c r="B68" s="25"/>
      <c r="C68" s="25"/>
      <c r="D68" s="25"/>
      <c r="E68" s="25"/>
      <c r="F68" s="25"/>
    </row>
    <row r="69" s="24" customFormat="1" customHeight="1" spans="1:6">
      <c r="A69" s="25"/>
      <c r="B69" s="25"/>
      <c r="C69" s="25"/>
      <c r="D69" s="25"/>
      <c r="E69" s="25"/>
      <c r="F69" s="25"/>
    </row>
    <row r="70" s="24" customFormat="1" customHeight="1" spans="1:6">
      <c r="A70" s="25"/>
      <c r="B70" s="25"/>
      <c r="C70" s="25"/>
      <c r="D70" s="25"/>
      <c r="E70" s="25"/>
      <c r="F70" s="25"/>
    </row>
    <row r="71" s="24" customFormat="1" customHeight="1" spans="1:6">
      <c r="A71" s="25"/>
      <c r="B71" s="25"/>
      <c r="C71" s="25"/>
      <c r="D71" s="25"/>
      <c r="E71" s="25"/>
      <c r="F71" s="2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1"/>
  <sheetViews>
    <sheetView showGridLines="0" tabSelected="1" zoomScale="90" zoomScaleNormal="90" workbookViewId="0">
      <pane xSplit="3" ySplit="4" topLeftCell="D5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20" customHeight="1"/>
  <cols>
    <col min="1" max="1" width="21.9583333333333" style="1" customWidth="1"/>
    <col min="2" max="2" width="23.7416666666667" style="1" customWidth="1"/>
    <col min="3" max="3" width="5.625" style="1" customWidth="1"/>
    <col min="4" max="4" width="9.725" style="1" customWidth="1"/>
    <col min="5" max="5" width="11.25" style="1" customWidth="1"/>
    <col min="6" max="6" width="7.34166666666667" style="1" customWidth="1"/>
    <col min="7" max="7" width="6" style="1" customWidth="1"/>
    <col min="8" max="8" width="7.34166666666667" style="1" customWidth="1"/>
    <col min="9" max="9" width="6" style="1" customWidth="1"/>
    <col min="10" max="10" width="7.34166666666667" style="1" customWidth="1"/>
    <col min="11" max="11" width="6" style="1" customWidth="1"/>
    <col min="12" max="12" width="12.25" style="1" customWidth="1"/>
    <col min="13" max="13" width="9" style="1"/>
    <col min="14" max="14" width="6" style="1" customWidth="1"/>
    <col min="15" max="15" width="6.75" style="1" customWidth="1"/>
    <col min="16" max="16" width="6" style="1" customWidth="1"/>
    <col min="17" max="17" width="12.25" style="1" customWidth="1"/>
    <col min="18" max="18" width="8.875" style="1" customWidth="1"/>
    <col min="19" max="19" width="6" style="1" customWidth="1"/>
    <col min="20" max="20" width="6.75" style="1" customWidth="1"/>
    <col min="21" max="21" width="6" style="1" customWidth="1"/>
    <col min="22" max="22" width="11.125" style="1" customWidth="1"/>
    <col min="23" max="23" width="15.625" style="2" customWidth="1"/>
    <col min="24" max="24" width="20.875" style="1" customWidth="1"/>
    <col min="25" max="25" width="11.25" style="1" customWidth="1"/>
    <col min="26" max="26" width="12.775" style="3" customWidth="1"/>
    <col min="27" max="27" width="9" style="4"/>
    <col min="28" max="28" width="9.125" customWidth="1"/>
    <col min="29" max="29" width="8.125" customWidth="1"/>
    <col min="30" max="30" width="6.75" customWidth="1"/>
    <col min="31" max="31" width="10.125" customWidth="1"/>
    <col min="32" max="32" width="11.125" customWidth="1"/>
    <col min="33" max="33" width="12.125" customWidth="1"/>
    <col min="34" max="34" width="6.75" customWidth="1"/>
  </cols>
  <sheetData>
    <row r="1" customHeight="1" spans="1:27">
      <c r="A1" s="5"/>
      <c r="B1" s="5"/>
      <c r="AA1" s="19" t="s">
        <v>352</v>
      </c>
    </row>
    <row r="2" customFormat="1" customHeight="1" spans="1:27">
      <c r="A2" s="5"/>
      <c r="B2" s="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1"/>
      <c r="Y2" s="1"/>
      <c r="Z2" s="3"/>
      <c r="AA2" s="20"/>
    </row>
    <row r="3" customFormat="1" customHeight="1" spans="1:27">
      <c r="A3" s="5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3"/>
      <c r="AA3" s="20"/>
    </row>
    <row r="4" ht="60" customHeight="1" spans="1:34">
      <c r="A4" s="6" t="s">
        <v>353</v>
      </c>
      <c r="B4" s="6" t="s">
        <v>354</v>
      </c>
      <c r="C4" s="7" t="s">
        <v>355</v>
      </c>
      <c r="D4" s="8" t="s">
        <v>356</v>
      </c>
      <c r="E4" s="8" t="s">
        <v>357</v>
      </c>
      <c r="F4" s="9" t="s">
        <v>358</v>
      </c>
      <c r="G4" s="10" t="s">
        <v>359</v>
      </c>
      <c r="H4" s="9" t="s">
        <v>360</v>
      </c>
      <c r="I4" s="10" t="s">
        <v>361</v>
      </c>
      <c r="J4" s="9" t="s">
        <v>362</v>
      </c>
      <c r="K4" s="10" t="s">
        <v>363</v>
      </c>
      <c r="L4" s="10" t="s">
        <v>364</v>
      </c>
      <c r="M4" s="6" t="s">
        <v>365</v>
      </c>
      <c r="N4" s="13" t="s">
        <v>366</v>
      </c>
      <c r="O4" s="6" t="s">
        <v>367</v>
      </c>
      <c r="P4" s="13" t="s">
        <v>368</v>
      </c>
      <c r="Q4" s="13" t="s">
        <v>369</v>
      </c>
      <c r="R4" s="14" t="s">
        <v>370</v>
      </c>
      <c r="S4" s="15" t="s">
        <v>371</v>
      </c>
      <c r="T4" s="14" t="s">
        <v>372</v>
      </c>
      <c r="U4" s="15" t="s">
        <v>373</v>
      </c>
      <c r="V4" s="16" t="s">
        <v>374</v>
      </c>
      <c r="W4" s="17" t="s">
        <v>375</v>
      </c>
      <c r="X4" s="13" t="s">
        <v>376</v>
      </c>
      <c r="Y4" s="15" t="s">
        <v>377</v>
      </c>
      <c r="Z4" s="21" t="s">
        <v>378</v>
      </c>
      <c r="AA4" s="22"/>
      <c r="AB4" s="9" t="s">
        <v>358</v>
      </c>
      <c r="AC4" s="9" t="s">
        <v>360</v>
      </c>
      <c r="AD4" s="9" t="s">
        <v>362</v>
      </c>
      <c r="AE4" s="6" t="s">
        <v>365</v>
      </c>
      <c r="AF4" s="6" t="s">
        <v>367</v>
      </c>
      <c r="AG4" s="14" t="s">
        <v>370</v>
      </c>
      <c r="AH4" s="14" t="s">
        <v>372</v>
      </c>
    </row>
    <row r="5" customHeight="1" spans="1:34">
      <c r="A5" s="11" t="s">
        <v>379</v>
      </c>
      <c r="B5" s="11" t="s">
        <v>380</v>
      </c>
      <c r="C5" s="1">
        <v>1</v>
      </c>
      <c r="AA5" s="23">
        <f t="shared" ref="AA5:AA68" si="0">C5</f>
        <v>1</v>
      </c>
      <c r="AB5" t="str">
        <f>IFERROR(F5&amp;"*"&amp;ROUND(L5*(G5/(G5+I5+K5))/VLOOKUP(F5,商品!$A$4:$D$67,4,FALSE),0),"")</f>
        <v/>
      </c>
      <c r="AC5" t="str">
        <f>IFERROR(H5&amp;"*"&amp;ROUND(L5*(I5/(G5+I5+K5))/VLOOKUP(H5,商品!$A$4:$D$67,4,FALSE),0),"")</f>
        <v/>
      </c>
      <c r="AD5" t="str">
        <f>IFERROR(J5&amp;"*"&amp;ROUND(L5*(K5/(G5+I5+K5))/VLOOKUP(J5,商品!$A$4:$D$67,4,FALSE),0),"")</f>
        <v/>
      </c>
      <c r="AE5" t="str">
        <f>IFERROR(M5&amp;"*"&amp;ROUND(Q5*(N5/(N5+P5))/VLOOKUP(M5,职业!$A$3:$E$16,4,FALSE),0),"")</f>
        <v/>
      </c>
      <c r="AF5" t="str">
        <f>IFERROR(O5&amp;"*"&amp;ROUND(Q5*(P5/(N5+P5))/VLOOKUP(O5,职业!$A$3:$E$16,4,FALSE),0),"")</f>
        <v/>
      </c>
      <c r="AG5" t="str">
        <f>IFERROR(R5&amp;"*"&amp;ROUND(V5*(S5/(S5+U5))/VLOOKUP(R5,商品!$A$4:$D$67,4,FALSE),0),"")</f>
        <v/>
      </c>
      <c r="AH5" t="str">
        <f>IFERROR(T5&amp;"*"&amp;ROUND(V5*(U5/(S5+U5))/VLOOKUP(T5,商品!$A$4:$D$67,4,FALSE),0),"")</f>
        <v/>
      </c>
    </row>
    <row r="6" customHeight="1" spans="1:34">
      <c r="A6" s="11" t="s">
        <v>379</v>
      </c>
      <c r="B6" s="11" t="s">
        <v>381</v>
      </c>
      <c r="C6" s="1">
        <v>2</v>
      </c>
      <c r="AA6" s="23">
        <f t="shared" si="0"/>
        <v>2</v>
      </c>
      <c r="AB6" t="str">
        <f>IFERROR(F6&amp;"*"&amp;ROUND(L6*(G6/(G6+I6+K6))/VLOOKUP(F6,商品!$A$4:$D$67,4,FALSE),0),"")</f>
        <v/>
      </c>
      <c r="AC6" t="str">
        <f>IFERROR(H6&amp;"*"&amp;ROUND(L6*(I6/(G6+I6+K6))/VLOOKUP(H6,商品!$A$4:$D$67,4,FALSE),0),"")</f>
        <v/>
      </c>
      <c r="AD6" t="str">
        <f>IFERROR(J6&amp;"*"&amp;ROUND(L6*(K6/(G6+I6+K6))/VLOOKUP(J6,商品!$A$4:$D$67,4,FALSE),0),"")</f>
        <v/>
      </c>
      <c r="AE6" t="str">
        <f>IFERROR(M6&amp;"*"&amp;ROUND(Q6*(N6/(N6+P6))/VLOOKUP(M6,职业!$A$3:$E$16,4,FALSE),0),"")</f>
        <v/>
      </c>
      <c r="AF6" t="str">
        <f>IFERROR(O6&amp;"*"&amp;ROUND(Q6*(P6/(N6+P6))/VLOOKUP(O6,职业!$A$3:$E$16,4,FALSE),0),"")</f>
        <v/>
      </c>
      <c r="AG6" t="str">
        <f>IFERROR(R6&amp;"*"&amp;ROUND(V6*(S6/(S6+U6))/VLOOKUP(R6,商品!$A$4:$D$67,4,FALSE),0),"")</f>
        <v/>
      </c>
      <c r="AH6" t="str">
        <f>IFERROR(T6&amp;"*"&amp;ROUND(V6*(U6/(S6+U6))/VLOOKUP(T6,商品!$A$4:$D$67,4,FALSE),0),"")</f>
        <v/>
      </c>
    </row>
    <row r="7" customHeight="1" spans="1:34">
      <c r="A7" s="11" t="s">
        <v>379</v>
      </c>
      <c r="B7" s="11" t="s">
        <v>382</v>
      </c>
      <c r="C7" s="1">
        <v>3</v>
      </c>
      <c r="AA7" s="23">
        <f t="shared" si="0"/>
        <v>3</v>
      </c>
      <c r="AB7" t="str">
        <f>IFERROR(F7&amp;"*"&amp;ROUND(L7*(G7/(G7+I7+K7))/VLOOKUP(F7,商品!$A$4:$D$67,4,FALSE),0),"")</f>
        <v/>
      </c>
      <c r="AC7" t="str">
        <f>IFERROR(H7&amp;"*"&amp;ROUND(L7*(I7/(G7+I7+K7))/VLOOKUP(H7,商品!$A$4:$D$67,4,FALSE),0),"")</f>
        <v/>
      </c>
      <c r="AD7" t="str">
        <f>IFERROR(J7&amp;"*"&amp;ROUND(L7*(K7/(G7+I7+K7))/VLOOKUP(J7,商品!$A$4:$D$67,4,FALSE),0),"")</f>
        <v/>
      </c>
      <c r="AE7" t="str">
        <f>IFERROR(M7&amp;"*"&amp;ROUND(Q7*(N7/(N7+P7))/VLOOKUP(M7,职业!$A$3:$E$16,4,FALSE),0),"")</f>
        <v/>
      </c>
      <c r="AF7" t="str">
        <f>IFERROR(O7&amp;"*"&amp;ROUND(Q7*(P7/(N7+P7))/VLOOKUP(O7,职业!$A$3:$E$16,4,FALSE),0),"")</f>
        <v/>
      </c>
      <c r="AG7" t="str">
        <f>IFERROR(R7&amp;"*"&amp;ROUND(V7*(S7/(S7+U7))/VLOOKUP(R7,商品!$A$4:$D$67,4,FALSE),0),"")</f>
        <v/>
      </c>
      <c r="AH7" t="str">
        <f>IFERROR(T7&amp;"*"&amp;ROUND(V7*(U7/(S7+U7))/VLOOKUP(T7,商品!$A$4:$D$67,4,FALSE),0),"")</f>
        <v/>
      </c>
    </row>
    <row r="8" customHeight="1" spans="1:34">
      <c r="A8" s="11" t="s">
        <v>379</v>
      </c>
      <c r="B8" s="11" t="s">
        <v>383</v>
      </c>
      <c r="C8" s="1">
        <v>4</v>
      </c>
      <c r="AA8" s="23">
        <f t="shared" si="0"/>
        <v>4</v>
      </c>
      <c r="AB8" t="str">
        <f>IFERROR(F8&amp;"*"&amp;ROUND(L8*(G8/(G8+I8+K8))/VLOOKUP(F8,商品!$A$4:$D$67,4,FALSE),0),"")</f>
        <v/>
      </c>
      <c r="AC8" t="str">
        <f>IFERROR(H8&amp;"*"&amp;ROUND(L8*(I8/(G8+I8+K8))/VLOOKUP(H8,商品!$A$4:$D$67,4,FALSE),0),"")</f>
        <v/>
      </c>
      <c r="AD8" t="str">
        <f>IFERROR(J8&amp;"*"&amp;ROUND(L8*(K8/(G8+I8+K8))/VLOOKUP(J8,商品!$A$4:$D$67,4,FALSE),0),"")</f>
        <v/>
      </c>
      <c r="AE8" t="str">
        <f>IFERROR(M8&amp;"*"&amp;ROUND(Q8*(N8/(N8+P8))/VLOOKUP(M8,职业!$A$3:$E$16,4,FALSE),0),"")</f>
        <v/>
      </c>
      <c r="AF8" t="str">
        <f>IFERROR(O8&amp;"*"&amp;ROUND(Q8*(P8/(N8+P8))/VLOOKUP(O8,职业!$A$3:$E$16,4,FALSE),0),"")</f>
        <v/>
      </c>
      <c r="AG8" t="str">
        <f>IFERROR(R8&amp;"*"&amp;ROUND(V8*(S8/(S8+U8))/VLOOKUP(R8,商品!$A$4:$D$67,4,FALSE),0),"")</f>
        <v/>
      </c>
      <c r="AH8" t="str">
        <f>IFERROR(T8&amp;"*"&amp;ROUND(V8*(U8/(S8+U8))/VLOOKUP(T8,商品!$A$4:$D$67,4,FALSE),0),"")</f>
        <v/>
      </c>
    </row>
    <row r="9" customHeight="1" spans="1:34">
      <c r="A9" s="11" t="s">
        <v>379</v>
      </c>
      <c r="B9" s="11" t="s">
        <v>384</v>
      </c>
      <c r="C9" s="1">
        <v>5</v>
      </c>
      <c r="AA9" s="23">
        <f t="shared" si="0"/>
        <v>5</v>
      </c>
      <c r="AB9" t="str">
        <f>IFERROR(F9&amp;"*"&amp;ROUND(L9*(G9/(G9+I9+K9))/VLOOKUP(F9,商品!$A$4:$D$67,4,FALSE),0),"")</f>
        <v/>
      </c>
      <c r="AC9" t="str">
        <f>IFERROR(H9&amp;"*"&amp;ROUND(L9*(I9/(G9+I9+K9))/VLOOKUP(H9,商品!$A$4:$D$67,4,FALSE),0),"")</f>
        <v/>
      </c>
      <c r="AD9" t="str">
        <f>IFERROR(J9&amp;"*"&amp;ROUND(L9*(K9/(G9+I9+K9))/VLOOKUP(J9,商品!$A$4:$D$67,4,FALSE),0),"")</f>
        <v/>
      </c>
      <c r="AE9" t="str">
        <f>IFERROR(M9&amp;"*"&amp;ROUND(Q9*(N9/(N9+P9))/VLOOKUP(M9,职业!$A$3:$E$16,4,FALSE),0),"")</f>
        <v/>
      </c>
      <c r="AF9" t="str">
        <f>IFERROR(O9&amp;"*"&amp;ROUND(Q9*(P9/(N9+P9))/VLOOKUP(O9,职业!$A$3:$E$16,4,FALSE),0),"")</f>
        <v/>
      </c>
      <c r="AG9" t="str">
        <f>IFERROR(R9&amp;"*"&amp;ROUND(V9*(S9/(S9+U9))/VLOOKUP(R9,商品!$A$4:$D$67,4,FALSE),0),"")</f>
        <v/>
      </c>
      <c r="AH9" t="str">
        <f>IFERROR(T9&amp;"*"&amp;ROUND(V9*(U9/(S9+U9))/VLOOKUP(T9,商品!$A$4:$D$67,4,FALSE),0),"")</f>
        <v/>
      </c>
    </row>
    <row r="10" customHeight="1" spans="1:34">
      <c r="A10" s="11" t="s">
        <v>379</v>
      </c>
      <c r="B10" s="11" t="s">
        <v>385</v>
      </c>
      <c r="C10" s="1">
        <v>6</v>
      </c>
      <c r="AA10" s="23">
        <f t="shared" si="0"/>
        <v>6</v>
      </c>
      <c r="AB10" t="str">
        <f>IFERROR(F10&amp;"*"&amp;ROUND(L10*(G10/(G10+I10+K10))/VLOOKUP(F10,商品!$A$4:$D$67,4,FALSE),0),"")</f>
        <v/>
      </c>
      <c r="AC10" t="str">
        <f>IFERROR(H10&amp;"*"&amp;ROUND(L10*(I10/(G10+I10+K10))/VLOOKUP(H10,商品!$A$4:$D$67,4,FALSE),0),"")</f>
        <v/>
      </c>
      <c r="AD10" t="str">
        <f>IFERROR(J10&amp;"*"&amp;ROUND(L10*(K10/(G10+I10+K10))/VLOOKUP(J10,商品!$A$4:$D$67,4,FALSE),0),"")</f>
        <v/>
      </c>
      <c r="AE10" t="str">
        <f>IFERROR(M10&amp;"*"&amp;ROUND(Q10*(N10/(N10+P10))/VLOOKUP(M10,职业!$A$3:$E$16,4,FALSE),0),"")</f>
        <v/>
      </c>
      <c r="AF10" t="str">
        <f>IFERROR(O10&amp;"*"&amp;ROUND(Q10*(P10/(N10+P10))/VLOOKUP(O10,职业!$A$3:$E$16,4,FALSE),0),"")</f>
        <v/>
      </c>
      <c r="AG10" t="str">
        <f>IFERROR(R10&amp;"*"&amp;ROUND(V10*(S10/(S10+U10))/VLOOKUP(R10,商品!$A$4:$D$67,4,FALSE),0),"")</f>
        <v/>
      </c>
      <c r="AH10" t="str">
        <f>IFERROR(T10&amp;"*"&amp;ROUND(V10*(U10/(S10+U10))/VLOOKUP(T10,商品!$A$4:$D$67,4,FALSE),0),"")</f>
        <v/>
      </c>
    </row>
    <row r="11" customHeight="1" spans="1:34">
      <c r="A11" s="11" t="s">
        <v>379</v>
      </c>
      <c r="B11" s="11" t="s">
        <v>386</v>
      </c>
      <c r="C11" s="1">
        <v>7</v>
      </c>
      <c r="AA11" s="23">
        <f t="shared" si="0"/>
        <v>7</v>
      </c>
      <c r="AB11" t="str">
        <f>IFERROR(F11&amp;"*"&amp;ROUND(L11*(G11/(G11+I11+K11))/VLOOKUP(F11,商品!$A$4:$D$67,4,FALSE),0),"")</f>
        <v/>
      </c>
      <c r="AC11" t="str">
        <f>IFERROR(H11&amp;"*"&amp;ROUND(L11*(I11/(G11+I11+K11))/VLOOKUP(H11,商品!$A$4:$D$67,4,FALSE),0),"")</f>
        <v/>
      </c>
      <c r="AD11" t="str">
        <f>IFERROR(J11&amp;"*"&amp;ROUND(L11*(K11/(G11+I11+K11))/VLOOKUP(J11,商品!$A$4:$D$67,4,FALSE),0),"")</f>
        <v/>
      </c>
      <c r="AE11" t="str">
        <f>IFERROR(M11&amp;"*"&amp;ROUND(Q11*(N11/(N11+P11))/VLOOKUP(M11,职业!$A$3:$E$16,4,FALSE),0),"")</f>
        <v/>
      </c>
      <c r="AF11" t="str">
        <f>IFERROR(O11&amp;"*"&amp;ROUND(Q11*(P11/(N11+P11))/VLOOKUP(O11,职业!$A$3:$E$16,4,FALSE),0),"")</f>
        <v/>
      </c>
      <c r="AG11" t="str">
        <f>IFERROR(R11&amp;"*"&amp;ROUND(V11*(S11/(S11+U11))/VLOOKUP(R11,商品!$A$4:$D$67,4,FALSE),0),"")</f>
        <v/>
      </c>
      <c r="AH11" t="str">
        <f>IFERROR(T11&amp;"*"&amp;ROUND(V11*(U11/(S11+U11))/VLOOKUP(T11,商品!$A$4:$D$67,4,FALSE),0),"")</f>
        <v/>
      </c>
    </row>
    <row r="12" customHeight="1" spans="1:34">
      <c r="A12" s="11" t="s">
        <v>379</v>
      </c>
      <c r="B12" s="11" t="s">
        <v>387</v>
      </c>
      <c r="C12" s="1">
        <v>8</v>
      </c>
      <c r="AA12" s="23">
        <f t="shared" si="0"/>
        <v>8</v>
      </c>
      <c r="AB12" t="str">
        <f>IFERROR(F12&amp;"*"&amp;ROUND(L12*(G12/(G12+I12+K12))/VLOOKUP(F12,商品!$A$4:$D$67,4,FALSE),0),"")</f>
        <v/>
      </c>
      <c r="AC12" t="str">
        <f>IFERROR(H12&amp;"*"&amp;ROUND(L12*(I12/(G12+I12+K12))/VLOOKUP(H12,商品!$A$4:$D$67,4,FALSE),0),"")</f>
        <v/>
      </c>
      <c r="AD12" t="str">
        <f>IFERROR(J12&amp;"*"&amp;ROUND(L12*(K12/(G12+I12+K12))/VLOOKUP(J12,商品!$A$4:$D$67,4,FALSE),0),"")</f>
        <v/>
      </c>
      <c r="AE12" t="str">
        <f>IFERROR(M12&amp;"*"&amp;ROUND(Q12*(N12/(N12+P12))/VLOOKUP(M12,职业!$A$3:$E$16,4,FALSE),0),"")</f>
        <v/>
      </c>
      <c r="AF12" t="str">
        <f>IFERROR(O12&amp;"*"&amp;ROUND(Q12*(P12/(N12+P12))/VLOOKUP(O12,职业!$A$3:$E$16,4,FALSE),0),"")</f>
        <v/>
      </c>
      <c r="AG12" t="str">
        <f>IFERROR(R12&amp;"*"&amp;ROUND(V12*(S12/(S12+U12))/VLOOKUP(R12,商品!$A$4:$D$67,4,FALSE),0),"")</f>
        <v/>
      </c>
      <c r="AH12" t="str">
        <f>IFERROR(T12&amp;"*"&amp;ROUND(V12*(U12/(S12+U12))/VLOOKUP(T12,商品!$A$4:$D$67,4,FALSE),0),"")</f>
        <v/>
      </c>
    </row>
    <row r="13" customHeight="1" spans="1:34">
      <c r="A13" s="12" t="s">
        <v>388</v>
      </c>
      <c r="B13" s="12" t="s">
        <v>389</v>
      </c>
      <c r="C13" s="1">
        <v>1</v>
      </c>
      <c r="D13" s="1" t="s">
        <v>390</v>
      </c>
      <c r="E13" s="1" t="s">
        <v>391</v>
      </c>
      <c r="F13" s="1" t="s">
        <v>123</v>
      </c>
      <c r="G13" s="1">
        <v>2</v>
      </c>
      <c r="H13" s="1" t="s">
        <v>145</v>
      </c>
      <c r="I13" s="1">
        <v>1</v>
      </c>
      <c r="J13" s="1"/>
      <c r="K13" s="1"/>
      <c r="L13" s="1">
        <f>IFERROR(VLOOKUP($D13&amp;$C13,生产方式定位!$A$2:$E$27,2,FALSE)+VLOOKUP($E13&amp;$C13,生产方式定位!$F$3:$J$27,2,FALSE),0)</f>
        <v>2000</v>
      </c>
      <c r="M13" s="1" t="s">
        <v>276</v>
      </c>
      <c r="N13" s="1">
        <v>30</v>
      </c>
      <c r="O13" s="1" t="s">
        <v>265</v>
      </c>
      <c r="P13" s="1">
        <v>1</v>
      </c>
      <c r="Q13" s="1">
        <f>IFERROR(VLOOKUP($D13&amp;$C13,生产方式定位!$A$2:$E$27,3,FALSE)+VLOOKUP($E13&amp;$C13,生产方式定位!$F$3:$J$27,3,FALSE),0)</f>
        <v>2000</v>
      </c>
      <c r="R13" s="1" t="s">
        <v>129</v>
      </c>
      <c r="S13" s="1">
        <v>1</v>
      </c>
      <c r="U13" s="1">
        <v>0</v>
      </c>
      <c r="V13" s="1">
        <f>IFERROR(VLOOKUP($D13&amp;$C13,生产方式定位!$A$2:$E$27,5,FALSE)+VLOOKUP($E13&amp;$C13,生产方式定位!$F$3:$J$27,5,FALSE),"错误")</f>
        <v>2000</v>
      </c>
      <c r="W13" s="2" t="str">
        <f>IF(AB13="","",AB13)&amp;IF(AC13="","",","&amp;AC13)&amp;IF(AD13="","",","&amp;AD13)</f>
        <v>铁*33,工具*17</v>
      </c>
      <c r="X13" s="18" t="str">
        <f t="shared" ref="X13:X17" si="1">IF(AE13="","",AE13)&amp;IF(AF13="","",","&amp;AF13)</f>
        <v>劳工*4162,资本家*21</v>
      </c>
      <c r="Y13" s="18" t="str">
        <f t="shared" ref="Y13:Y17" si="2">IF(AG13="","",AG13)&amp;IF(AH13="","",","&amp;AH13)</f>
        <v>钢铁*33</v>
      </c>
      <c r="Z13" s="3">
        <f t="shared" ref="Z13:Z17" si="3">IFERROR(ROUND(L13/V13,2),"")</f>
        <v>1</v>
      </c>
      <c r="AA13" s="23">
        <f t="shared" si="0"/>
        <v>1</v>
      </c>
      <c r="AB13" t="str">
        <f>IFERROR(F13&amp;"*"&amp;ROUND(L13*(G13/(G13+I13+K13))/VLOOKUP(F13,商品!$A$4:$D$67,4,FALSE),0),"")</f>
        <v>铁*33</v>
      </c>
      <c r="AC13" t="str">
        <f>IFERROR(H13&amp;"*"&amp;ROUND(L13*(I13/(G13+I13+K13))/VLOOKUP(H13,商品!$A$4:$D$67,4,FALSE),0),"")</f>
        <v>工具*17</v>
      </c>
      <c r="AD13" t="str">
        <f>IFERROR(J13&amp;"*"&amp;ROUND(L13*(K13/(G13+I13+K13))/VLOOKUP(J13,商品!$A$4:$D$67,4,FALSE),0),"")</f>
        <v/>
      </c>
      <c r="AE13" t="str">
        <f>IFERROR(M13&amp;"*"&amp;ROUND(Q13*(N13/(N13+P13))/VLOOKUP(M13,职业!$A$3:$E$16,4,FALSE),0),"")</f>
        <v>劳工*4162</v>
      </c>
      <c r="AF13" t="str">
        <f>IFERROR(O13&amp;"*"&amp;ROUND(Q13*(P13/(N13+P13))/VLOOKUP(O13,职业!$A$3:$E$16,4,FALSE),0),"")</f>
        <v>资本家*21</v>
      </c>
      <c r="AG13" t="str">
        <f>IFERROR(R13&amp;"*"&amp;ROUND(V13*(S13/(S13+U13))/VLOOKUP(R13,商品!$A$4:$D$67,4,FALSE),0),"")</f>
        <v>钢铁*33</v>
      </c>
      <c r="AH13" t="str">
        <f>IFERROR(T13&amp;"*"&amp;ROUND(V13*(U13/(S13+U13))/VLOOKUP(T13,商品!$A$4:$D$67,4,FALSE),0),"")</f>
        <v/>
      </c>
    </row>
    <row r="14" customHeight="1" spans="1:34">
      <c r="A14" s="12" t="s">
        <v>388</v>
      </c>
      <c r="B14" s="12" t="s">
        <v>392</v>
      </c>
      <c r="C14" s="1">
        <v>2</v>
      </c>
      <c r="D14" s="1" t="s">
        <v>390</v>
      </c>
      <c r="E14" s="1" t="s">
        <v>391</v>
      </c>
      <c r="F14" s="1" t="s">
        <v>123</v>
      </c>
      <c r="G14" s="1">
        <v>2</v>
      </c>
      <c r="H14" s="1" t="s">
        <v>145</v>
      </c>
      <c r="I14" s="1">
        <v>1</v>
      </c>
      <c r="J14" s="1"/>
      <c r="K14" s="1"/>
      <c r="L14" s="1">
        <f>VLOOKUP($D14&amp;$C14,生产方式定位!$A$2:$E$27,2,FALSE)+VLOOKUP($E14&amp;$C14,生产方式定位!$F$3:$J$27,2,FALSE)</f>
        <v>3500</v>
      </c>
      <c r="M14" s="1" t="s">
        <v>276</v>
      </c>
      <c r="N14" s="1">
        <v>30</v>
      </c>
      <c r="O14" s="1" t="s">
        <v>265</v>
      </c>
      <c r="P14" s="1">
        <v>1</v>
      </c>
      <c r="Q14" s="1">
        <f>VLOOKUP($D14&amp;$C14,生产方式定位!$A$2:$E$27,3,FALSE)+VLOOKUP($E14&amp;$C14,生产方式定位!$F$3:$J$27,3,FALSE)</f>
        <v>2400</v>
      </c>
      <c r="R14" s="1" t="s">
        <v>129</v>
      </c>
      <c r="S14" s="1">
        <v>1</v>
      </c>
      <c r="U14" s="1">
        <v>0</v>
      </c>
      <c r="V14" s="1">
        <f>IFERROR(VLOOKUP($D14&amp;$C14,生产方式定位!$A$2:$E$27,5,FALSE)+VLOOKUP($E14&amp;$C14,生产方式定位!$F$3:$J$27,5,FALSE),"错误")</f>
        <v>3022</v>
      </c>
      <c r="W14" s="2" t="str">
        <f>IF(AB14="","",AB14)&amp;IF(AC14="","",","&amp;AC14)&amp;IF(AD14="","",","&amp;AD14)</f>
        <v>铁*58,工具*29</v>
      </c>
      <c r="X14" s="18" t="str">
        <f t="shared" si="1"/>
        <v>劳工*4995,资本家*25</v>
      </c>
      <c r="Y14" s="18" t="str">
        <f t="shared" si="2"/>
        <v>钢铁*50</v>
      </c>
      <c r="Z14" s="3">
        <f t="shared" si="3"/>
        <v>1.16</v>
      </c>
      <c r="AA14" s="23">
        <f t="shared" si="0"/>
        <v>2</v>
      </c>
      <c r="AB14" t="str">
        <f>IFERROR(F14&amp;"*"&amp;ROUND(L14*(G14/(G14+I14+K14))/VLOOKUP(F14,商品!$A$4:$D$67,4,FALSE),0),"")</f>
        <v>铁*58</v>
      </c>
      <c r="AC14" t="str">
        <f>IFERROR(H14&amp;"*"&amp;ROUND(L14*(I14/(G14+I14+K14))/VLOOKUP(H14,商品!$A$4:$D$67,4,FALSE),0),"")</f>
        <v>工具*29</v>
      </c>
      <c r="AD14" t="str">
        <f>IFERROR(J14&amp;"*"&amp;ROUND(L14*(K14/(G14+I14+K14))/VLOOKUP(J14,商品!$A$4:$D$67,4,FALSE),0),"")</f>
        <v/>
      </c>
      <c r="AE14" t="str">
        <f>IFERROR(M14&amp;"*"&amp;ROUND(Q14*(N14/(N14+P14))/VLOOKUP(M14,职业!$A$3:$E$16,4,FALSE),0),"")</f>
        <v>劳工*4995</v>
      </c>
      <c r="AF14" t="str">
        <f>IFERROR(O14&amp;"*"&amp;ROUND(Q14*(P14/(N14+P14))/VLOOKUP(O14,职业!$A$3:$E$16,4,FALSE),0),"")</f>
        <v>资本家*25</v>
      </c>
      <c r="AG14" t="str">
        <f>IFERROR(R14&amp;"*"&amp;ROUND(V14*(S14/(S14+U14))/VLOOKUP(R14,商品!$A$4:$D$67,4,FALSE),0),"")</f>
        <v>钢铁*50</v>
      </c>
      <c r="AH14" t="str">
        <f>IFERROR(T14&amp;"*"&amp;ROUND(V14*(U14/(S14+U14))/VLOOKUP(T14,商品!$A$4:$D$67,4,FALSE),0),"")</f>
        <v/>
      </c>
    </row>
    <row r="15" customHeight="1" spans="1:34">
      <c r="A15" s="12" t="s">
        <v>388</v>
      </c>
      <c r="B15" s="12" t="s">
        <v>393</v>
      </c>
      <c r="C15" s="1">
        <v>3</v>
      </c>
      <c r="D15" s="1" t="s">
        <v>390</v>
      </c>
      <c r="E15" s="1" t="s">
        <v>391</v>
      </c>
      <c r="F15" s="1" t="s">
        <v>123</v>
      </c>
      <c r="G15" s="1">
        <v>2</v>
      </c>
      <c r="H15" s="1" t="s">
        <v>145</v>
      </c>
      <c r="I15" s="1">
        <v>1</v>
      </c>
      <c r="J15" s="1"/>
      <c r="K15" s="1"/>
      <c r="L15" s="1">
        <f>VLOOKUP(D15&amp;C15,生产方式定位!$A$2:$E$27,2,FALSE)+VLOOKUP(E15&amp;C15,生产方式定位!$F$3:$J$27,2,FALSE)</f>
        <v>5000</v>
      </c>
      <c r="M15" s="1" t="s">
        <v>276</v>
      </c>
      <c r="N15" s="1">
        <v>30</v>
      </c>
      <c r="O15" s="1" t="s">
        <v>265</v>
      </c>
      <c r="P15" s="1">
        <v>5</v>
      </c>
      <c r="Q15" s="1">
        <f>VLOOKUP($D15&amp;$C15,生产方式定位!$A$2:$E$27,3,FALSE)+VLOOKUP($E15&amp;$C15,生产方式定位!$F$3:$J$27,3,FALSE)</f>
        <v>2800</v>
      </c>
      <c r="R15" s="1" t="s">
        <v>129</v>
      </c>
      <c r="S15" s="1">
        <v>1</v>
      </c>
      <c r="U15" s="1">
        <v>0</v>
      </c>
      <c r="V15" s="1">
        <f>IFERROR(VLOOKUP($D15&amp;$C15,生产方式定位!$A$2:$E$27,5,FALSE)+VLOOKUP($E15&amp;$C15,生产方式定位!$F$3:$J$27,5,FALSE),"错误")</f>
        <v>4188</v>
      </c>
      <c r="W15" s="2" t="str">
        <f>IF(AB15="","",AB15)&amp;IF(AC15="","",","&amp;AC15)&amp;IF(AD15="","",","&amp;AD15)</f>
        <v>铁*83,工具*42</v>
      </c>
      <c r="X15" s="18" t="str">
        <f t="shared" si="1"/>
        <v>劳工*5161,资本家*130</v>
      </c>
      <c r="Y15" s="18" t="str">
        <f t="shared" si="2"/>
        <v>钢铁*70</v>
      </c>
      <c r="Z15" s="3">
        <f t="shared" si="3"/>
        <v>1.19</v>
      </c>
      <c r="AA15" s="23">
        <f t="shared" si="0"/>
        <v>3</v>
      </c>
      <c r="AB15" t="str">
        <f>IFERROR(F15&amp;"*"&amp;ROUND(L15*(G15/(G15+I15+K15))/VLOOKUP(F15,商品!$A$4:$D$67,4,FALSE),0),"")</f>
        <v>铁*83</v>
      </c>
      <c r="AC15" t="str">
        <f>IFERROR(H15&amp;"*"&amp;ROUND(L15*(I15/(G15+I15+K15))/VLOOKUP(H15,商品!$A$4:$D$67,4,FALSE),0),"")</f>
        <v>工具*42</v>
      </c>
      <c r="AD15" t="str">
        <f>IFERROR(J15&amp;"*"&amp;ROUND(L15*(K15/(G15+I15+K15))/VLOOKUP(J15,商品!$A$4:$D$67,4,FALSE),0),"")</f>
        <v/>
      </c>
      <c r="AE15" t="str">
        <f>IFERROR(M15&amp;"*"&amp;ROUND(Q15*(N15/(N15+P15))/VLOOKUP(M15,职业!$A$3:$E$16,4,FALSE),0),"")</f>
        <v>劳工*5161</v>
      </c>
      <c r="AF15" t="str">
        <f>IFERROR(O15&amp;"*"&amp;ROUND(Q15*(P15/(N15+P15))/VLOOKUP(O15,职业!$A$3:$E$16,4,FALSE),0),"")</f>
        <v>资本家*130</v>
      </c>
      <c r="AG15" t="str">
        <f>IFERROR(R15&amp;"*"&amp;ROUND(V15*(S15/(S15+U15))/VLOOKUP(R15,商品!$A$4:$D$67,4,FALSE),0),"")</f>
        <v>钢铁*70</v>
      </c>
      <c r="AH15" t="str">
        <f>IFERROR(T15&amp;"*"&amp;ROUND(V15*(U15/(S15+U15))/VLOOKUP(T15,商品!$A$4:$D$67,4,FALSE),0),"")</f>
        <v/>
      </c>
    </row>
    <row r="16" customHeight="1" spans="1:34">
      <c r="A16" s="12" t="s">
        <v>388</v>
      </c>
      <c r="B16" s="12" t="s">
        <v>394</v>
      </c>
      <c r="C16" s="1">
        <v>4</v>
      </c>
      <c r="D16" s="1" t="s">
        <v>390</v>
      </c>
      <c r="E16" s="1" t="s">
        <v>391</v>
      </c>
      <c r="F16" s="1" t="s">
        <v>123</v>
      </c>
      <c r="G16" s="1">
        <v>2</v>
      </c>
      <c r="H16" s="1" t="s">
        <v>145</v>
      </c>
      <c r="I16" s="1">
        <v>1</v>
      </c>
      <c r="J16" s="1"/>
      <c r="K16" s="1"/>
      <c r="L16" s="1">
        <f>VLOOKUP(D16&amp;C16,生产方式定位!$A$2:$E$27,2,FALSE)+VLOOKUP(E16&amp;C16,生产方式定位!$F$3:$J$27,2,FALSE)</f>
        <v>6500</v>
      </c>
      <c r="M16" s="1" t="s">
        <v>276</v>
      </c>
      <c r="N16" s="1">
        <v>25</v>
      </c>
      <c r="O16" s="1" t="s">
        <v>265</v>
      </c>
      <c r="P16" s="1">
        <v>5</v>
      </c>
      <c r="Q16" s="1">
        <f>VLOOKUP($D16&amp;$C16,生产方式定位!$A$2:$E$27,3,FALSE)+VLOOKUP($E16&amp;$C16,生产方式定位!$F$3:$J$27,3,FALSE)</f>
        <v>3200</v>
      </c>
      <c r="R16" s="1" t="s">
        <v>129</v>
      </c>
      <c r="S16" s="1">
        <v>2</v>
      </c>
      <c r="U16" s="1">
        <v>0</v>
      </c>
      <c r="V16" s="1">
        <f>IFERROR(VLOOKUP($D16&amp;$C16,生产方式定位!$A$2:$E$27,5,FALSE)+VLOOKUP($E16&amp;$C16,生产方式定位!$F$3:$J$27,5,FALSE),"错误")</f>
        <v>5498</v>
      </c>
      <c r="W16" s="2" t="str">
        <f>IF(AB16="","",AB16)&amp;IF(AC16="","",","&amp;AC16)&amp;IF(AD16="","",","&amp;AD16)</f>
        <v>铁*108,工具*54</v>
      </c>
      <c r="X16" s="18" t="str">
        <f t="shared" si="1"/>
        <v>劳工*5735,资本家*174</v>
      </c>
      <c r="Y16" s="18" t="str">
        <f t="shared" si="2"/>
        <v>钢铁*92</v>
      </c>
      <c r="Z16" s="3">
        <f t="shared" si="3"/>
        <v>1.18</v>
      </c>
      <c r="AA16" s="23">
        <f t="shared" si="0"/>
        <v>4</v>
      </c>
      <c r="AB16" t="str">
        <f>IFERROR(F16&amp;"*"&amp;ROUND(L16*(G16/(G16+I16+K16))/VLOOKUP(F16,商品!$A$4:$D$67,4,FALSE),0),"")</f>
        <v>铁*108</v>
      </c>
      <c r="AC16" t="str">
        <f>IFERROR(H16&amp;"*"&amp;ROUND(L16*(I16/(G16+I16+K16))/VLOOKUP(H16,商品!$A$4:$D$67,4,FALSE),0),"")</f>
        <v>工具*54</v>
      </c>
      <c r="AD16" t="str">
        <f>IFERROR(J16&amp;"*"&amp;ROUND(L16*(K16/(G16+I16+K16))/VLOOKUP(J16,商品!$A$4:$D$67,4,FALSE),0),"")</f>
        <v/>
      </c>
      <c r="AE16" t="str">
        <f>IFERROR(M16&amp;"*"&amp;ROUND(Q16*(N16/(N16+P16))/VLOOKUP(M16,职业!$A$3:$E$16,4,FALSE),0),"")</f>
        <v>劳工*5735</v>
      </c>
      <c r="AF16" t="str">
        <f>IFERROR(O16&amp;"*"&amp;ROUND(Q16*(P16/(N16+P16))/VLOOKUP(O16,职业!$A$3:$E$16,4,FALSE),0),"")</f>
        <v>资本家*174</v>
      </c>
      <c r="AG16" t="str">
        <f>IFERROR(R16&amp;"*"&amp;ROUND(V16*(S16/(S16+U16))/VLOOKUP(R16,商品!$A$4:$D$67,4,FALSE),0),"")</f>
        <v>钢铁*92</v>
      </c>
      <c r="AH16" t="str">
        <f>IFERROR(T16&amp;"*"&amp;ROUND(V16*(U16/(S16+U16))/VLOOKUP(T16,商品!$A$4:$D$67,4,FALSE),0),"")</f>
        <v/>
      </c>
    </row>
    <row r="17" customHeight="1" spans="1:34">
      <c r="A17" s="12" t="s">
        <v>388</v>
      </c>
      <c r="B17" s="12" t="s">
        <v>395</v>
      </c>
      <c r="C17" s="1">
        <v>5</v>
      </c>
      <c r="D17" s="1" t="s">
        <v>390</v>
      </c>
      <c r="E17" s="1" t="s">
        <v>391</v>
      </c>
      <c r="F17" s="1" t="s">
        <v>123</v>
      </c>
      <c r="G17" s="1">
        <v>2</v>
      </c>
      <c r="H17" s="1" t="s">
        <v>145</v>
      </c>
      <c r="I17" s="1">
        <v>1</v>
      </c>
      <c r="J17" s="1"/>
      <c r="K17" s="1"/>
      <c r="L17" s="1">
        <f>VLOOKUP(D17&amp;C17,生产方式定位!$A$2:$E$27,2,FALSE)+VLOOKUP(E17&amp;C17,生产方式定位!$F$3:$J$27,2,FALSE)</f>
        <v>8000</v>
      </c>
      <c r="M17" s="1" t="s">
        <v>276</v>
      </c>
      <c r="N17" s="1">
        <v>13</v>
      </c>
      <c r="O17" s="1" t="s">
        <v>265</v>
      </c>
      <c r="P17" s="1">
        <v>5</v>
      </c>
      <c r="Q17" s="1">
        <f>VLOOKUP($D17&amp;$C17,生产方式定位!$A$2:$E$27,3,FALSE)+VLOOKUP($E17&amp;$C17,生产方式定位!$F$3:$J$27,3,FALSE)</f>
        <v>3600</v>
      </c>
      <c r="R17" s="1" t="s">
        <v>129</v>
      </c>
      <c r="S17" s="1">
        <v>3</v>
      </c>
      <c r="U17" s="1">
        <v>0</v>
      </c>
      <c r="V17" s="1">
        <f>IFERROR(VLOOKUP($D17&amp;$C17,生产方式定位!$A$2:$E$27,5,FALSE)+VLOOKUP($E17&amp;$C17,生产方式定位!$F$3:$J$27,5,FALSE),"错误")</f>
        <v>7000</v>
      </c>
      <c r="W17" s="2" t="str">
        <f>IF(AB17="","",AB17)&amp;IF(AC17="","",","&amp;AC17)&amp;IF(AD17="","",","&amp;AD17)</f>
        <v>铁*133,工具*67</v>
      </c>
      <c r="X17" s="18" t="str">
        <f t="shared" si="1"/>
        <v>劳工*5591,资本家*326</v>
      </c>
      <c r="Y17" s="18" t="str">
        <f t="shared" si="2"/>
        <v>钢铁*117</v>
      </c>
      <c r="Z17" s="3">
        <f t="shared" si="3"/>
        <v>1.14</v>
      </c>
      <c r="AA17" s="23">
        <f t="shared" si="0"/>
        <v>5</v>
      </c>
      <c r="AB17" t="str">
        <f>IFERROR(F17&amp;"*"&amp;ROUND(L17*(G17/(G17+I17+K17))/VLOOKUP(F17,商品!$A$4:$D$67,4,FALSE),0),"")</f>
        <v>铁*133</v>
      </c>
      <c r="AC17" t="str">
        <f>IFERROR(H17&amp;"*"&amp;ROUND(L17*(I17/(G17+I17+K17))/VLOOKUP(H17,商品!$A$4:$D$67,4,FALSE),0),"")</f>
        <v>工具*67</v>
      </c>
      <c r="AD17" t="str">
        <f>IFERROR(J17&amp;"*"&amp;ROUND(L17*(K17/(G17+I17+K17))/VLOOKUP(J17,商品!$A$4:$D$67,4,FALSE),0),"")</f>
        <v/>
      </c>
      <c r="AE17" t="str">
        <f>IFERROR(M17&amp;"*"&amp;ROUND(Q17*(N17/(N17+P17))/VLOOKUP(M17,职业!$A$3:$E$16,4,FALSE),0),"")</f>
        <v>劳工*5591</v>
      </c>
      <c r="AF17" t="str">
        <f>IFERROR(O17&amp;"*"&amp;ROUND(Q17*(P17/(N17+P17))/VLOOKUP(O17,职业!$A$3:$E$16,4,FALSE),0),"")</f>
        <v>资本家*326</v>
      </c>
      <c r="AG17" t="str">
        <f>IFERROR(R17&amp;"*"&amp;ROUND(V17*(S17/(S17+U17))/VLOOKUP(R17,商品!$A$4:$D$67,4,FALSE),0),"")</f>
        <v>钢铁*117</v>
      </c>
      <c r="AH17" t="str">
        <f>IFERROR(T17&amp;"*"&amp;ROUND(V17*(U17/(S17+U17))/VLOOKUP(T17,商品!$A$4:$D$67,4,FALSE),0),"")</f>
        <v/>
      </c>
    </row>
    <row r="18" customHeight="1" spans="1:34">
      <c r="A18" s="12" t="s">
        <v>396</v>
      </c>
      <c r="B18" s="12" t="s">
        <v>397</v>
      </c>
      <c r="C18" s="1"/>
      <c r="D18" s="1"/>
      <c r="AA18" s="23">
        <f t="shared" si="0"/>
        <v>0</v>
      </c>
      <c r="AB18" t="str">
        <f>IFERROR(F18&amp;"*"&amp;ROUND(L18*(G18/(G18+I18+K18))/VLOOKUP(F18,商品!$A$4:$D$67,4,FALSE),0),"")</f>
        <v/>
      </c>
      <c r="AC18" t="str">
        <f>IFERROR(H18&amp;"*"&amp;ROUND(L18*(I18/(G18+I18+K18))/VLOOKUP(H18,商品!$A$4:$D$67,4,FALSE),0),"")</f>
        <v/>
      </c>
      <c r="AD18" t="str">
        <f>IFERROR(J18&amp;"*"&amp;ROUND(L18*(K18/(G18+I18+K18))/VLOOKUP(J18,商品!$A$4:$D$67,4,FALSE),0),"")</f>
        <v/>
      </c>
      <c r="AE18" t="str">
        <f>IFERROR(M18&amp;"*"&amp;ROUND(Q18*(N18/(N18+P18))/VLOOKUP(M18,职业!$A$3:$E$16,4,FALSE),0),"")</f>
        <v/>
      </c>
      <c r="AF18" t="str">
        <f>IFERROR(O18&amp;"*"&amp;ROUND(Q18*(P18/(N18+P18))/VLOOKUP(O18,职业!$A$3:$E$16,4,FALSE),0),"")</f>
        <v/>
      </c>
      <c r="AG18" t="str">
        <f>IFERROR(R18&amp;"*"&amp;ROUND(V18*(S18/(S18+U18))/VLOOKUP(R18,商品!$A$4:$D$67,4,FALSE),0),"")</f>
        <v/>
      </c>
      <c r="AH18" t="str">
        <f>IFERROR(T18&amp;"*"&amp;ROUND(V18*(U18/(S18+U18))/VLOOKUP(T18,商品!$A$4:$D$67,4,FALSE),0),"")</f>
        <v/>
      </c>
    </row>
    <row r="19" customHeight="1" spans="1:34">
      <c r="A19" s="12" t="s">
        <v>396</v>
      </c>
      <c r="B19" s="12" t="s">
        <v>398</v>
      </c>
      <c r="AA19" s="23">
        <f t="shared" si="0"/>
        <v>0</v>
      </c>
      <c r="AB19" t="str">
        <f>IFERROR(F19&amp;"*"&amp;ROUND(L19*(G19/(G19+I19+K19))/VLOOKUP(F19,商品!$A$4:$D$67,4,FALSE),0),"")</f>
        <v/>
      </c>
      <c r="AC19" t="str">
        <f>IFERROR(H19&amp;"*"&amp;ROUND(L19*(I19/(G19+I19+K19))/VLOOKUP(H19,商品!$A$4:$D$67,4,FALSE),0),"")</f>
        <v/>
      </c>
      <c r="AD19" t="str">
        <f>IFERROR(J19&amp;"*"&amp;ROUND(L19*(K19/(G19+I19+K19))/VLOOKUP(J19,商品!$A$4:$D$67,4,FALSE),0),"")</f>
        <v/>
      </c>
      <c r="AE19" t="str">
        <f>IFERROR(M19&amp;"*"&amp;ROUND(Q19*(N19/(N19+P19))/VLOOKUP(M19,职业!$A$3:$E$16,4,FALSE),0),"")</f>
        <v/>
      </c>
      <c r="AF19" t="str">
        <f>IFERROR(O19&amp;"*"&amp;ROUND(Q19*(P19/(N19+P19))/VLOOKUP(O19,职业!$A$3:$E$16,4,FALSE),0),"")</f>
        <v/>
      </c>
      <c r="AG19" t="str">
        <f>IFERROR(R19&amp;"*"&amp;ROUND(V19*(S19/(S19+U19))/VLOOKUP(R19,商品!$A$4:$D$67,4,FALSE),0),"")</f>
        <v/>
      </c>
      <c r="AH19" t="str">
        <f>IFERROR(T19&amp;"*"&amp;ROUND(V19*(U19/(S19+U19))/VLOOKUP(T19,商品!$A$4:$D$67,4,FALSE),0),"")</f>
        <v/>
      </c>
    </row>
    <row r="20" customHeight="1" spans="1:34">
      <c r="A20" s="12" t="s">
        <v>396</v>
      </c>
      <c r="B20" s="12" t="s">
        <v>399</v>
      </c>
      <c r="AA20" s="23">
        <f t="shared" si="0"/>
        <v>0</v>
      </c>
      <c r="AB20" t="str">
        <f>IFERROR(F20&amp;"*"&amp;ROUND(L20*(G20/(G20+I20+K20))/VLOOKUP(F20,商品!$A$4:$D$67,4,FALSE),0),"")</f>
        <v/>
      </c>
      <c r="AC20" t="str">
        <f>IFERROR(H20&amp;"*"&amp;ROUND(L20*(I20/(G20+I20+K20))/VLOOKUP(H20,商品!$A$4:$D$67,4,FALSE),0),"")</f>
        <v/>
      </c>
      <c r="AD20" t="str">
        <f>IFERROR(J20&amp;"*"&amp;ROUND(L20*(K20/(G20+I20+K20))/VLOOKUP(J20,商品!$A$4:$D$67,4,FALSE),0),"")</f>
        <v/>
      </c>
      <c r="AE20" t="str">
        <f>IFERROR(M20&amp;"*"&amp;ROUND(Q20*(N20/(N20+P20))/VLOOKUP(M20,职业!$A$3:$E$16,4,FALSE),0),"")</f>
        <v/>
      </c>
      <c r="AF20" t="str">
        <f>IFERROR(O20&amp;"*"&amp;ROUND(Q20*(P20/(N20+P20))/VLOOKUP(O20,职业!$A$3:$E$16,4,FALSE),0),"")</f>
        <v/>
      </c>
      <c r="AG20" t="str">
        <f>IFERROR(R20&amp;"*"&amp;ROUND(V20*(S20/(S20+U20))/VLOOKUP(R20,商品!$A$4:$D$67,4,FALSE),0),"")</f>
        <v/>
      </c>
      <c r="AH20" t="str">
        <f>IFERROR(T20&amp;"*"&amp;ROUND(V20*(U20/(S20+U20))/VLOOKUP(T20,商品!$A$4:$D$67,4,FALSE),0),"")</f>
        <v/>
      </c>
    </row>
    <row r="21" customHeight="1" spans="1:34">
      <c r="A21" s="12" t="s">
        <v>396</v>
      </c>
      <c r="B21" s="12" t="s">
        <v>400</v>
      </c>
      <c r="AA21" s="23">
        <f t="shared" si="0"/>
        <v>0</v>
      </c>
      <c r="AB21" t="str">
        <f>IFERROR(F21&amp;"*"&amp;ROUND(L21*(G21/(G21+I21+K21))/VLOOKUP(F21,商品!$A$4:$D$67,4,FALSE),0),"")</f>
        <v/>
      </c>
      <c r="AC21" t="str">
        <f>IFERROR(H21&amp;"*"&amp;ROUND(L21*(I21/(G21+I21+K21))/VLOOKUP(H21,商品!$A$4:$D$67,4,FALSE),0),"")</f>
        <v/>
      </c>
      <c r="AD21" t="str">
        <f>IFERROR(J21&amp;"*"&amp;ROUND(L21*(K21/(G21+I21+K21))/VLOOKUP(J21,商品!$A$4:$D$67,4,FALSE),0),"")</f>
        <v/>
      </c>
      <c r="AE21" t="str">
        <f>IFERROR(M21&amp;"*"&amp;ROUND(Q21*(N21/(N21+P21))/VLOOKUP(M21,职业!$A$3:$E$16,4,FALSE),0),"")</f>
        <v/>
      </c>
      <c r="AF21" t="str">
        <f>IFERROR(O21&amp;"*"&amp;ROUND(Q21*(P21/(N21+P21))/VLOOKUP(O21,职业!$A$3:$E$16,4,FALSE),0),"")</f>
        <v/>
      </c>
      <c r="AG21" t="str">
        <f>IFERROR(R21&amp;"*"&amp;ROUND(V21*(S21/(S21+U21))/VLOOKUP(R21,商品!$A$4:$D$67,4,FALSE),0),"")</f>
        <v/>
      </c>
      <c r="AH21" t="str">
        <f>IFERROR(T21&amp;"*"&amp;ROUND(V21*(U21/(S21+U21))/VLOOKUP(T21,商品!$A$4:$D$67,4,FALSE),0),"")</f>
        <v/>
      </c>
    </row>
    <row r="22" customHeight="1" spans="1:34">
      <c r="A22" s="12" t="s">
        <v>401</v>
      </c>
      <c r="B22" s="12" t="s">
        <v>402</v>
      </c>
      <c r="C22" s="1">
        <v>1</v>
      </c>
      <c r="D22" s="1" t="s">
        <v>403</v>
      </c>
      <c r="E22" s="1" t="s">
        <v>404</v>
      </c>
      <c r="F22" s="1" t="s">
        <v>145</v>
      </c>
      <c r="G22" s="1">
        <v>1</v>
      </c>
      <c r="L22" s="1">
        <f>IFERROR(VLOOKUP($D22&amp;$C22,生产方式定位!$A$2:$E$27,2,FALSE)+VLOOKUP($E22&amp;$C22,生产方式定位!$F$3:$J$27,2,FALSE),0)</f>
        <v>0</v>
      </c>
      <c r="Q22" s="1">
        <f>IFERROR(VLOOKUP($D22&amp;$C22,生产方式定位!$A$2:$E$27,3,FALSE)+VLOOKUP($E22&amp;$C22,生产方式定位!$F$3:$J$27,3,FALSE),0)</f>
        <v>0</v>
      </c>
      <c r="V22" s="1">
        <f>IFERROR(VLOOKUP($D22&amp;$C22,生产方式定位!$A$2:$E$27,5,FALSE)+VLOOKUP($E22&amp;$C22,生产方式定位!$F$3:$J$27,5,FALSE),"错误")</f>
        <v>0</v>
      </c>
      <c r="W22" s="2" t="str">
        <f t="shared" ref="W22:W24" si="4">IF(AB22="","",AB22)&amp;IF(AC22="","",","&amp;AC22)&amp;IF(AD22="","",","&amp;AD22)</f>
        <v>工具*0</v>
      </c>
      <c r="X22" s="18" t="str">
        <f t="shared" ref="X22:X24" si="5">IF(AE22="","",AE22)&amp;IF(AF22="","",","&amp;AF22)</f>
        <v/>
      </c>
      <c r="Y22" s="18" t="str">
        <f>IF(AG22="","",AG22)&amp;IF(AH22="","",","&amp;AH22)</f>
        <v/>
      </c>
      <c r="Z22" s="3" t="str">
        <f>IFERROR(ROUND(L22/V22,2),"")</f>
        <v/>
      </c>
      <c r="AA22" s="23">
        <f t="shared" si="0"/>
        <v>1</v>
      </c>
      <c r="AB22" t="str">
        <f>IFERROR(F22&amp;"*"&amp;ROUND(L22*(G22/(G22+I22+K22))/VLOOKUP(F22,商品!$A$4:$D$67,4,FALSE),0),"")</f>
        <v>工具*0</v>
      </c>
      <c r="AC22" t="str">
        <f>IFERROR(H22&amp;"*"&amp;ROUND(L22*(I22/(G22+I22+K22))/VLOOKUP(H22,商品!$A$4:$D$67,4,FALSE),0),"")</f>
        <v/>
      </c>
      <c r="AD22" t="str">
        <f>IFERROR(J22&amp;"*"&amp;ROUND(L22*(K22/(G22+I22+K22))/VLOOKUP(J22,商品!$A$4:$D$67,4,FALSE),0),"")</f>
        <v/>
      </c>
      <c r="AE22" t="str">
        <f>IFERROR(M22&amp;"*"&amp;ROUND(Q22*(N22/(N22+P22))/VLOOKUP(M22,职业!$A$3:$E$16,4,FALSE),0),"")</f>
        <v/>
      </c>
      <c r="AF22" t="str">
        <f>IFERROR(O22&amp;"*"&amp;ROUND(Q22*(P22/(N22+P22))/VLOOKUP(O22,职业!$A$3:$E$16,4,FALSE),0),"")</f>
        <v/>
      </c>
      <c r="AG22" t="str">
        <f>IFERROR(R22&amp;"*"&amp;ROUND(V22*(S22/(S22+U22))/VLOOKUP(R22,商品!$A$4:$D$67,4,FALSE),0),"")</f>
        <v/>
      </c>
      <c r="AH22" t="str">
        <f>IFERROR(T22&amp;"*"&amp;ROUND(V22*(U22/(S22+U22))/VLOOKUP(T22,商品!$A$4:$D$67,4,FALSE),0),"")</f>
        <v/>
      </c>
    </row>
    <row r="23" customHeight="1" spans="1:34">
      <c r="A23" s="12" t="s">
        <v>401</v>
      </c>
      <c r="B23" s="12" t="s">
        <v>405</v>
      </c>
      <c r="C23" s="1">
        <v>2</v>
      </c>
      <c r="D23" s="1" t="s">
        <v>403</v>
      </c>
      <c r="E23" s="1" t="s">
        <v>404</v>
      </c>
      <c r="F23" s="1" t="s">
        <v>145</v>
      </c>
      <c r="G23" s="1">
        <v>1</v>
      </c>
      <c r="L23" s="1">
        <f>IFERROR(VLOOKUP($D23&amp;$C23,生产方式定位!$A$2:$E$27,2,FALSE)+VLOOKUP($E23&amp;$C23,生产方式定位!$F$3:$J$27,2,FALSE),0)</f>
        <v>2000</v>
      </c>
      <c r="M23" s="1" t="s">
        <v>276</v>
      </c>
      <c r="N23" s="1">
        <v>30</v>
      </c>
      <c r="O23" s="1" t="s">
        <v>265</v>
      </c>
      <c r="P23" s="1">
        <v>1</v>
      </c>
      <c r="Q23" s="1">
        <f>IFERROR(VLOOKUP($D23&amp;$C23,生产方式定位!$A$2:$E$27,3,FALSE)+VLOOKUP($E23&amp;$C23,生产方式定位!$F$3:$J$27,3,FALSE),0)</f>
        <v>-200</v>
      </c>
      <c r="R23" s="1" t="s">
        <v>129</v>
      </c>
      <c r="S23" s="1">
        <v>1</v>
      </c>
      <c r="U23" s="1">
        <v>0</v>
      </c>
      <c r="V23" s="1">
        <f>IFERROR(VLOOKUP($D23&amp;$C23,生产方式定位!$A$2:$E$27,5,FALSE)+VLOOKUP($E23&amp;$C23,生产方式定位!$F$3:$J$27,5,FALSE),"错误")</f>
        <v>990</v>
      </c>
      <c r="W23" s="2" t="str">
        <f t="shared" si="4"/>
        <v>工具*50</v>
      </c>
      <c r="X23" s="18" t="str">
        <f t="shared" si="5"/>
        <v>劳工*-416,资本家*-2</v>
      </c>
      <c r="Y23" s="18" t="str">
        <f t="shared" ref="Y22:Y24" si="6">IF(AG23="","",AG23)&amp;IF(AH23="","",","&amp;AH23)</f>
        <v>钢铁*17</v>
      </c>
      <c r="Z23" s="3">
        <f t="shared" ref="Z22:Z24" si="7">IFERROR(ROUND(L23/V23,2),"")</f>
        <v>2.02</v>
      </c>
      <c r="AA23" s="23">
        <f t="shared" si="0"/>
        <v>2</v>
      </c>
      <c r="AB23" t="str">
        <f>IFERROR(F23&amp;"*"&amp;ROUND(L23*(G23/(G23+I23+K23))/VLOOKUP(F23,商品!$A$4:$D$67,4,FALSE),0),"")</f>
        <v>工具*50</v>
      </c>
      <c r="AC23" t="str">
        <f>IFERROR(H23&amp;"*"&amp;ROUND(L23*(I23/(G23+I23+K23))/VLOOKUP(H23,商品!$A$4:$D$67,4,FALSE),0),"")</f>
        <v/>
      </c>
      <c r="AD23" t="str">
        <f>IFERROR(J23&amp;"*"&amp;ROUND(L23*(K23/(G23+I23+K23))/VLOOKUP(J23,商品!$A$4:$D$67,4,FALSE),0),"")</f>
        <v/>
      </c>
      <c r="AE23" t="str">
        <f>IFERROR(M23&amp;"*"&amp;ROUND(Q23*(N23/(N23+P23))/VLOOKUP(M23,职业!$A$3:$E$16,4,FALSE),0),"")</f>
        <v>劳工*-416</v>
      </c>
      <c r="AF23" t="str">
        <f>IFERROR(O23&amp;"*"&amp;ROUND(Q23*(P23/(N23+P23))/VLOOKUP(O23,职业!$A$3:$E$16,4,FALSE),0),"")</f>
        <v>资本家*-2</v>
      </c>
      <c r="AG23" t="str">
        <f>IFERROR(R23&amp;"*"&amp;ROUND(V23*(S23/(S23+U23))/VLOOKUP(R23,商品!$A$4:$D$67,4,FALSE),0),"")</f>
        <v>钢铁*17</v>
      </c>
      <c r="AH23" t="str">
        <f>IFERROR(T23&amp;"*"&amp;ROUND(V23*(U23/(S23+U23))/VLOOKUP(T23,商品!$A$4:$D$67,4,FALSE),0),"")</f>
        <v/>
      </c>
    </row>
    <row r="24" customHeight="1" spans="1:34">
      <c r="A24" s="12" t="s">
        <v>401</v>
      </c>
      <c r="B24" s="12" t="s">
        <v>406</v>
      </c>
      <c r="C24" s="1">
        <v>3</v>
      </c>
      <c r="D24" s="1" t="s">
        <v>403</v>
      </c>
      <c r="E24" s="1" t="s">
        <v>404</v>
      </c>
      <c r="F24" s="1" t="s">
        <v>145</v>
      </c>
      <c r="G24" s="1">
        <v>1</v>
      </c>
      <c r="L24" s="1">
        <f>IFERROR(VLOOKUP($D24&amp;$C24,生产方式定位!$A$2:$E$27,2,FALSE)+VLOOKUP($E24&amp;$C24,生产方式定位!$F$3:$J$27,2,FALSE),0)</f>
        <v>3000</v>
      </c>
      <c r="M24" s="1" t="s">
        <v>276</v>
      </c>
      <c r="N24" s="1">
        <v>30</v>
      </c>
      <c r="O24" s="1" t="s">
        <v>265</v>
      </c>
      <c r="P24" s="1">
        <v>1</v>
      </c>
      <c r="Q24" s="1">
        <f>IFERROR(VLOOKUP($D24&amp;$C24,生产方式定位!$A$2:$E$27,3,FALSE)+VLOOKUP($E24&amp;$C24,生产方式定位!$F$3:$J$27,3,FALSE),0)</f>
        <v>-400</v>
      </c>
      <c r="R24" s="1" t="s">
        <v>129</v>
      </c>
      <c r="S24" s="1">
        <v>1</v>
      </c>
      <c r="U24" s="1">
        <v>0</v>
      </c>
      <c r="V24" s="1">
        <f>IFERROR(VLOOKUP($D24&amp;$C24,生产方式定位!$A$2:$E$27,5,FALSE)+VLOOKUP($E24&amp;$C24,生产方式定位!$F$3:$J$27,5,FALSE),"错误")</f>
        <v>1560</v>
      </c>
      <c r="W24" s="2" t="str">
        <f t="shared" si="4"/>
        <v>工具*75</v>
      </c>
      <c r="X24" s="18" t="str">
        <f t="shared" si="5"/>
        <v>劳工*-832,资本家*-4</v>
      </c>
      <c r="Y24" s="18" t="str">
        <f t="shared" si="6"/>
        <v>钢铁*26</v>
      </c>
      <c r="Z24" s="3">
        <f t="shared" si="7"/>
        <v>1.92</v>
      </c>
      <c r="AA24" s="23">
        <f t="shared" si="0"/>
        <v>3</v>
      </c>
      <c r="AB24" t="str">
        <f>IFERROR(F24&amp;"*"&amp;ROUND(L24*(G24/(G24+I24+K24))/VLOOKUP(F24,商品!$A$4:$D$67,4,FALSE),0),"")</f>
        <v>工具*75</v>
      </c>
      <c r="AC24" t="str">
        <f>IFERROR(H24&amp;"*"&amp;ROUND(L24*(I24/(G24+I24+K24))/VLOOKUP(H24,商品!$A$4:$D$67,4,FALSE),0),"")</f>
        <v/>
      </c>
      <c r="AD24" t="str">
        <f>IFERROR(J24&amp;"*"&amp;ROUND(L24*(K24/(G24+I24+K24))/VLOOKUP(J24,商品!$A$4:$D$67,4,FALSE),0),"")</f>
        <v/>
      </c>
      <c r="AE24" t="str">
        <f>IFERROR(M24&amp;"*"&amp;ROUND(Q24*(N24/(N24+P24))/VLOOKUP(M24,职业!$A$3:$E$16,4,FALSE),0),"")</f>
        <v>劳工*-832</v>
      </c>
      <c r="AF24" t="str">
        <f>IFERROR(O24&amp;"*"&amp;ROUND(Q24*(P24/(N24+P24))/VLOOKUP(O24,职业!$A$3:$E$16,4,FALSE),0),"")</f>
        <v>资本家*-4</v>
      </c>
      <c r="AG24" t="str">
        <f>IFERROR(R24&amp;"*"&amp;ROUND(V24*(S24/(S24+U24))/VLOOKUP(R24,商品!$A$4:$D$67,4,FALSE),0),"")</f>
        <v>钢铁*26</v>
      </c>
      <c r="AH24" t="str">
        <f>IFERROR(T24&amp;"*"&amp;ROUND(V24*(U24/(S24+U24))/VLOOKUP(T24,商品!$A$4:$D$67,4,FALSE),0),"")</f>
        <v/>
      </c>
    </row>
    <row r="25" customHeight="1" spans="1:34">
      <c r="A25" s="12" t="s">
        <v>407</v>
      </c>
      <c r="B25" s="12" t="s">
        <v>408</v>
      </c>
      <c r="X25" s="18"/>
      <c r="Y25" s="18"/>
      <c r="AA25" s="23">
        <f t="shared" si="0"/>
        <v>0</v>
      </c>
      <c r="AB25" t="str">
        <f>IFERROR(F25&amp;"*"&amp;ROUND(L25*(G25/(G25+I25+K25))/VLOOKUP(F25,商品!$A$4:$D$67,4,FALSE),0),"")</f>
        <v/>
      </c>
      <c r="AC25" t="str">
        <f>IFERROR(H25&amp;"*"&amp;ROUND(L25*(I25/(G25+I25+K25))/VLOOKUP(H25,商品!$A$4:$D$67,4,FALSE),0),"")</f>
        <v/>
      </c>
      <c r="AD25" t="str">
        <f>IFERROR(J25&amp;"*"&amp;ROUND(L25*(K25/(G25+I25+K25))/VLOOKUP(J25,商品!$A$4:$D$67,4,FALSE),0),"")</f>
        <v/>
      </c>
      <c r="AE25" t="str">
        <f>IFERROR(M25&amp;"*"&amp;ROUND(Q25*(N25/(N25+P25))/VLOOKUP(M25,职业!$A$3:$E$16,4,FALSE),0),"")</f>
        <v/>
      </c>
      <c r="AF25" t="str">
        <f>IFERROR(O25&amp;"*"&amp;ROUND(Q25*(P25/(N25+P25))/VLOOKUP(O25,职业!$A$3:$E$16,4,FALSE),0),"")</f>
        <v/>
      </c>
      <c r="AG25" t="str">
        <f>IFERROR(R25&amp;"*"&amp;ROUND(V25*(S25/(S25+U25))/VLOOKUP(R25,商品!$A$4:$D$67,4,FALSE),0),"")</f>
        <v/>
      </c>
      <c r="AH25" t="str">
        <f>IFERROR(T25&amp;"*"&amp;ROUND(V25*(U25/(S25+U25))/VLOOKUP(T25,商品!$A$4:$D$67,4,FALSE),0),"")</f>
        <v/>
      </c>
    </row>
    <row r="26" customHeight="1" spans="1:34">
      <c r="A26" s="12" t="s">
        <v>407</v>
      </c>
      <c r="B26" s="12" t="s">
        <v>409</v>
      </c>
      <c r="X26" s="18"/>
      <c r="Y26" s="18"/>
      <c r="AA26" s="23">
        <f t="shared" si="0"/>
        <v>0</v>
      </c>
      <c r="AB26" t="str">
        <f>IFERROR(F26&amp;"*"&amp;ROUND(L26*(G26/(G26+I26+K26))/VLOOKUP(F26,商品!$A$4:$D$67,4,FALSE),0),"")</f>
        <v/>
      </c>
      <c r="AC26" t="str">
        <f>IFERROR(H26&amp;"*"&amp;ROUND(L26*(I26/(G26+I26+K26))/VLOOKUP(H26,商品!$A$4:$D$67,4,FALSE),0),"")</f>
        <v/>
      </c>
      <c r="AD26" t="str">
        <f>IFERROR(J26&amp;"*"&amp;ROUND(L26*(K26/(G26+I26+K26))/VLOOKUP(J26,商品!$A$4:$D$67,4,FALSE),0),"")</f>
        <v/>
      </c>
      <c r="AE26" t="str">
        <f>IFERROR(M26&amp;"*"&amp;ROUND(Q26*(N26/(N26+P26))/VLOOKUP(M26,职业!$A$3:$E$16,4,FALSE),0),"")</f>
        <v/>
      </c>
      <c r="AF26" t="str">
        <f>IFERROR(O26&amp;"*"&amp;ROUND(Q26*(P26/(N26+P26))/VLOOKUP(O26,职业!$A$3:$E$16,4,FALSE),0),"")</f>
        <v/>
      </c>
      <c r="AG26" t="str">
        <f>IFERROR(R26&amp;"*"&amp;ROUND(V26*(S26/(S26+U26))/VLOOKUP(R26,商品!$A$4:$D$67,4,FALSE),0),"")</f>
        <v/>
      </c>
      <c r="AH26" t="str">
        <f>IFERROR(T26&amp;"*"&amp;ROUND(V26*(U26/(S26+U26))/VLOOKUP(T26,商品!$A$4:$D$67,4,FALSE),0),"")</f>
        <v/>
      </c>
    </row>
    <row r="27" customHeight="1" spans="1:34">
      <c r="A27" s="12" t="s">
        <v>407</v>
      </c>
      <c r="B27" s="12" t="s">
        <v>410</v>
      </c>
      <c r="AA27" s="23">
        <f t="shared" si="0"/>
        <v>0</v>
      </c>
      <c r="AB27" t="str">
        <f>IFERROR(F27&amp;"*"&amp;ROUND(L27*(G27/(G27+I27+K27))/VLOOKUP(F27,商品!$A$4:$D$67,4,FALSE),0),"")</f>
        <v/>
      </c>
      <c r="AC27" t="str">
        <f>IFERROR(H27&amp;"*"&amp;ROUND(L27*(I27/(G27+I27+K27))/VLOOKUP(H27,商品!$A$4:$D$67,4,FALSE),0),"")</f>
        <v/>
      </c>
      <c r="AD27" t="str">
        <f>IFERROR(J27&amp;"*"&amp;ROUND(L27*(K27/(G27+I27+K27))/VLOOKUP(J27,商品!$A$4:$D$67,4,FALSE),0),"")</f>
        <v/>
      </c>
      <c r="AE27" t="str">
        <f>IFERROR(M27&amp;"*"&amp;ROUND(Q27*(N27/(N27+P27))/VLOOKUP(M27,职业!$A$3:$E$16,4,FALSE),0),"")</f>
        <v/>
      </c>
      <c r="AF27" t="str">
        <f>IFERROR(O27&amp;"*"&amp;ROUND(Q27*(P27/(N27+P27))/VLOOKUP(O27,职业!$A$3:$E$16,4,FALSE),0),"")</f>
        <v/>
      </c>
      <c r="AG27" t="str">
        <f>IFERROR(R27&amp;"*"&amp;ROUND(V27*(S27/(S27+U27))/VLOOKUP(R27,商品!$A$4:$D$67,4,FALSE),0),"")</f>
        <v/>
      </c>
      <c r="AH27" t="str">
        <f>IFERROR(T27&amp;"*"&amp;ROUND(V27*(U27/(S27+U27))/VLOOKUP(T27,商品!$A$4:$D$67,4,FALSE),0),"")</f>
        <v/>
      </c>
    </row>
    <row r="28" customHeight="1" spans="1:34">
      <c r="A28" s="12" t="s">
        <v>407</v>
      </c>
      <c r="B28" s="12" t="s">
        <v>411</v>
      </c>
      <c r="AA28" s="23">
        <f t="shared" si="0"/>
        <v>0</v>
      </c>
      <c r="AB28" t="str">
        <f>IFERROR(F28&amp;"*"&amp;ROUND(L28*(G28/(G28+I28+K28))/VLOOKUP(F28,商品!$A$4:$D$67,4,FALSE),0),"")</f>
        <v/>
      </c>
      <c r="AC28" t="str">
        <f>IFERROR(H28&amp;"*"&amp;ROUND(L28*(I28/(G28+I28+K28))/VLOOKUP(H28,商品!$A$4:$D$67,4,FALSE),0),"")</f>
        <v/>
      </c>
      <c r="AD28" t="str">
        <f>IFERROR(J28&amp;"*"&amp;ROUND(L28*(K28/(G28+I28+K28))/VLOOKUP(J28,商品!$A$4:$D$67,4,FALSE),0),"")</f>
        <v/>
      </c>
      <c r="AE28" t="str">
        <f>IFERROR(M28&amp;"*"&amp;ROUND(Q28*(N28/(N28+P28))/VLOOKUP(M28,职业!$A$3:$E$16,4,FALSE),0),"")</f>
        <v/>
      </c>
      <c r="AF28" t="str">
        <f>IFERROR(O28&amp;"*"&amp;ROUND(Q28*(P28/(N28+P28))/VLOOKUP(O28,职业!$A$3:$E$16,4,FALSE),0),"")</f>
        <v/>
      </c>
      <c r="AG28" t="str">
        <f>IFERROR(R28&amp;"*"&amp;ROUND(V28*(S28/(S28+U28))/VLOOKUP(R28,商品!$A$4:$D$67,4,FALSE),0),"")</f>
        <v/>
      </c>
      <c r="AH28" t="str">
        <f>IFERROR(T28&amp;"*"&amp;ROUND(V28*(U28/(S28+U28))/VLOOKUP(T28,商品!$A$4:$D$67,4,FALSE),0),"")</f>
        <v/>
      </c>
    </row>
    <row r="29" customHeight="1" spans="1:34">
      <c r="A29" s="12" t="s">
        <v>412</v>
      </c>
      <c r="B29" s="12" t="s">
        <v>413</v>
      </c>
      <c r="AA29" s="23">
        <f t="shared" si="0"/>
        <v>0</v>
      </c>
      <c r="AB29" t="str">
        <f>IFERROR(F29&amp;"*"&amp;ROUND(L29*(G29/(G29+I29+K29))/VLOOKUP(F29,商品!$A$4:$D$67,4,FALSE),0),"")</f>
        <v/>
      </c>
      <c r="AC29" t="str">
        <f>IFERROR(H29&amp;"*"&amp;ROUND(L29*(I29/(G29+I29+K29))/VLOOKUP(H29,商品!$A$4:$D$67,4,FALSE),0),"")</f>
        <v/>
      </c>
      <c r="AD29" t="str">
        <f>IFERROR(J29&amp;"*"&amp;ROUND(L29*(K29/(G29+I29+K29))/VLOOKUP(J29,商品!$A$4:$D$67,4,FALSE),0),"")</f>
        <v/>
      </c>
      <c r="AE29" t="str">
        <f>IFERROR(M29&amp;"*"&amp;ROUND(Q29*(N29/(N29+P29))/VLOOKUP(M29,职业!$A$3:$E$16,4,FALSE),0),"")</f>
        <v/>
      </c>
      <c r="AF29" t="str">
        <f>IFERROR(O29&amp;"*"&amp;ROUND(Q29*(P29/(N29+P29))/VLOOKUP(O29,职业!$A$3:$E$16,4,FALSE),0),"")</f>
        <v/>
      </c>
      <c r="AG29" t="str">
        <f>IFERROR(R29&amp;"*"&amp;ROUND(V29*(S29/(S29+U29))/VLOOKUP(R29,商品!$A$4:$D$67,4,FALSE),0),"")</f>
        <v/>
      </c>
      <c r="AH29" t="str">
        <f>IFERROR(T29&amp;"*"&amp;ROUND(V29*(U29/(S29+U29))/VLOOKUP(T29,商品!$A$4:$D$67,4,FALSE),0),"")</f>
        <v/>
      </c>
    </row>
    <row r="30" customHeight="1" spans="1:34">
      <c r="A30" s="12" t="s">
        <v>412</v>
      </c>
      <c r="B30" s="12" t="s">
        <v>414</v>
      </c>
      <c r="AA30" s="23">
        <f t="shared" si="0"/>
        <v>0</v>
      </c>
      <c r="AB30" t="str">
        <f>IFERROR(F30&amp;"*"&amp;ROUND(L30*(G30/(G30+I30+K30))/VLOOKUP(F30,商品!$A$4:$D$67,4,FALSE),0),"")</f>
        <v/>
      </c>
      <c r="AC30" t="str">
        <f>IFERROR(H30&amp;"*"&amp;ROUND(L30*(I30/(G30+I30+K30))/VLOOKUP(H30,商品!$A$4:$D$67,4,FALSE),0),"")</f>
        <v/>
      </c>
      <c r="AD30" t="str">
        <f>IFERROR(J30&amp;"*"&amp;ROUND(L30*(K30/(G30+I30+K30))/VLOOKUP(J30,商品!$A$4:$D$67,4,FALSE),0),"")</f>
        <v/>
      </c>
      <c r="AE30" t="str">
        <f>IFERROR(M30&amp;"*"&amp;ROUND(Q30*(N30/(N30+P30))/VLOOKUP(M30,职业!$A$3:$E$16,4,FALSE),0),"")</f>
        <v/>
      </c>
      <c r="AF30" t="str">
        <f>IFERROR(O30&amp;"*"&amp;ROUND(Q30*(P30/(N30+P30))/VLOOKUP(O30,职业!$A$3:$E$16,4,FALSE),0),"")</f>
        <v/>
      </c>
      <c r="AG30" t="str">
        <f>IFERROR(R30&amp;"*"&amp;ROUND(V30*(S30/(S30+U30))/VLOOKUP(R30,商品!$A$4:$D$67,4,FALSE),0),"")</f>
        <v/>
      </c>
      <c r="AH30" t="str">
        <f>IFERROR(T30&amp;"*"&amp;ROUND(V30*(U30/(S30+U30))/VLOOKUP(T30,商品!$A$4:$D$67,4,FALSE),0),"")</f>
        <v/>
      </c>
    </row>
    <row r="31" customHeight="1" spans="1:34">
      <c r="A31" s="12" t="s">
        <v>415</v>
      </c>
      <c r="B31" s="12" t="s">
        <v>416</v>
      </c>
      <c r="C31" s="1">
        <v>1</v>
      </c>
      <c r="D31" s="1" t="s">
        <v>390</v>
      </c>
      <c r="E31" s="1" t="s">
        <v>391</v>
      </c>
      <c r="F31" s="1" t="s">
        <v>129</v>
      </c>
      <c r="G31" s="1">
        <v>1</v>
      </c>
      <c r="L31" s="1">
        <f>IFERROR(VLOOKUP($D31&amp;$C31,生产方式定位!$A$2:$E$27,2,FALSE)+VLOOKUP($E31&amp;$C31,生产方式定位!$F$3:$J$27,2,FALSE),0)</f>
        <v>2000</v>
      </c>
      <c r="M31" s="1" t="s">
        <v>276</v>
      </c>
      <c r="N31" s="1">
        <v>30</v>
      </c>
      <c r="O31" s="1" t="s">
        <v>265</v>
      </c>
      <c r="P31" s="1">
        <v>1</v>
      </c>
      <c r="Q31" s="1">
        <f>VLOOKUP($D31&amp;$C31,生产方式定位!$A$2:$E$27,3,FALSE)+VLOOKUP($E31&amp;$C31,生产方式定位!$F$3:$J$27,3,FALSE)</f>
        <v>2000</v>
      </c>
      <c r="R31" s="1" t="s">
        <v>149</v>
      </c>
      <c r="S31" s="1">
        <v>1</v>
      </c>
      <c r="V31" s="1">
        <f>IFERROR(VLOOKUP($D31&amp;$C31,生产方式定位!$A$2:$E$27,5,FALSE)+VLOOKUP($E31&amp;$C31,生产方式定位!$F$3:$J$27,5,FALSE),"错误")</f>
        <v>2000</v>
      </c>
      <c r="W31" s="2" t="str">
        <f>IF(AB31="","",AB31)&amp;IF(AC31="","",","&amp;AC31)&amp;IF(AD31="","",","&amp;AD31)</f>
        <v>钢铁*33</v>
      </c>
      <c r="X31" s="18" t="str">
        <f>IF(AE31="","",AE31)&amp;IF(AF31="","",","&amp;AF31)</f>
        <v>劳工*4162,资本家*21</v>
      </c>
      <c r="Y31" s="18" t="str">
        <f>IF(AG31="","",AG31)&amp;IF(AH31="","",","&amp;AH31)</f>
        <v>科学引擎*25</v>
      </c>
      <c r="Z31" s="3">
        <f>IFERROR(ROUND(L31/V31,2),"")</f>
        <v>1</v>
      </c>
      <c r="AA31" s="23">
        <f t="shared" si="0"/>
        <v>1</v>
      </c>
      <c r="AB31" t="str">
        <f>IFERROR(F31&amp;"*"&amp;ROUND(L31*(G31/(G31+I31+K31))/VLOOKUP(F31,商品!$A$4:$D$67,4,FALSE),0),"")</f>
        <v>钢铁*33</v>
      </c>
      <c r="AC31" t="str">
        <f>IFERROR(H31&amp;"*"&amp;ROUND(L31*(I31/(G31+I31+K31))/VLOOKUP(H31,商品!$A$4:$D$67,4,FALSE),0),"")</f>
        <v/>
      </c>
      <c r="AD31" t="str">
        <f>IFERROR(J31&amp;"*"&amp;ROUND(L31*(K31/(G31+I31+K31))/VLOOKUP(J31,商品!$A$4:$D$67,4,FALSE),0),"")</f>
        <v/>
      </c>
      <c r="AE31" t="str">
        <f>IFERROR(M31&amp;"*"&amp;ROUND(Q31*(N31/(N31+P31))/VLOOKUP(M31,职业!$A$3:$E$16,4,FALSE),0),"")</f>
        <v>劳工*4162</v>
      </c>
      <c r="AF31" t="str">
        <f>IFERROR(O31&amp;"*"&amp;ROUND(Q31*(P31/(N31+P31))/VLOOKUP(O31,职业!$A$3:$E$16,4,FALSE),0),"")</f>
        <v>资本家*21</v>
      </c>
      <c r="AG31" t="str">
        <f>IFERROR(R31&amp;"*"&amp;ROUND(V31*(S31/(S31+U31))/VLOOKUP(R31,商品!$A$4:$D$67,4,FALSE),0),"")</f>
        <v>科学引擎*25</v>
      </c>
      <c r="AH31" t="str">
        <f>IFERROR(T31&amp;"*"&amp;ROUND(V31*(U31/(S31+U31))/VLOOKUP(T31,商品!$A$4:$D$67,4,FALSE),0),"")</f>
        <v/>
      </c>
    </row>
    <row r="32" customHeight="1" spans="1:34">
      <c r="A32" s="12" t="s">
        <v>415</v>
      </c>
      <c r="B32" s="12" t="s">
        <v>417</v>
      </c>
      <c r="C32" s="1">
        <v>2</v>
      </c>
      <c r="D32" s="1" t="s">
        <v>390</v>
      </c>
      <c r="E32" s="1" t="s">
        <v>391</v>
      </c>
      <c r="F32" s="1" t="s">
        <v>129</v>
      </c>
      <c r="G32" s="1">
        <v>1</v>
      </c>
      <c r="L32" s="1">
        <f>IFERROR(VLOOKUP($D32&amp;$C32,生产方式定位!$A$2:$E$27,2,FALSE)+VLOOKUP($E32&amp;$C32,生产方式定位!$F$3:$J$27,2,FALSE),0)</f>
        <v>3500</v>
      </c>
      <c r="M32" s="1" t="s">
        <v>276</v>
      </c>
      <c r="N32" s="1">
        <v>30</v>
      </c>
      <c r="O32" s="1" t="s">
        <v>265</v>
      </c>
      <c r="P32" s="1">
        <v>1</v>
      </c>
      <c r="Q32" s="1">
        <f>IFERROR(VLOOKUP($D32&amp;$C32,生产方式定位!$A$2:$E$27,3,FALSE)+VLOOKUP($E32&amp;$C32,生产方式定位!$F$3:$J$27,3,FALSE),0)</f>
        <v>2400</v>
      </c>
      <c r="R32" s="1" t="s">
        <v>149</v>
      </c>
      <c r="S32" s="1">
        <v>1</v>
      </c>
      <c r="V32" s="1">
        <f>IFERROR(VLOOKUP($D32&amp;$C32,生产方式定位!$A$2:$E$27,5,FALSE)+VLOOKUP($E32&amp;$C32,生产方式定位!$F$3:$J$27,5,FALSE),"错误")</f>
        <v>3022</v>
      </c>
      <c r="W32" s="2" t="str">
        <f>IF(AB32="","",AB32)&amp;IF(AC32="","",","&amp;AC32)&amp;IF(AD32="","",","&amp;AD32)</f>
        <v>钢铁*58</v>
      </c>
      <c r="X32" s="18" t="str">
        <f>IF(AE32="","",AE32)&amp;IF(AF32="","",","&amp;AF32)</f>
        <v>劳工*4995,资本家*25</v>
      </c>
      <c r="Y32" s="18" t="str">
        <f>IF(AG32="","",AG32)&amp;IF(AH32="","",","&amp;AH32)</f>
        <v>科学引擎*38</v>
      </c>
      <c r="Z32" s="3">
        <f>IFERROR(ROUND(L32/V32,2),"")</f>
        <v>1.16</v>
      </c>
      <c r="AA32" s="23">
        <f t="shared" si="0"/>
        <v>2</v>
      </c>
      <c r="AB32" t="str">
        <f>IFERROR(F32&amp;"*"&amp;ROUND(L32*(G32/(G32+I32+K32))/VLOOKUP(F32,商品!$A$4:$D$67,4,FALSE),0),"")</f>
        <v>钢铁*58</v>
      </c>
      <c r="AC32" t="str">
        <f>IFERROR(H32&amp;"*"&amp;ROUND(L32*(I32/(G32+I32+K32))/VLOOKUP(H32,商品!$A$4:$D$67,4,FALSE),0),"")</f>
        <v/>
      </c>
      <c r="AD32" t="str">
        <f>IFERROR(J32&amp;"*"&amp;ROUND(L32*(K32/(G32+I32+K32))/VLOOKUP(J32,商品!$A$4:$D$67,4,FALSE),0),"")</f>
        <v/>
      </c>
      <c r="AE32" t="str">
        <f>IFERROR(M32&amp;"*"&amp;ROUND(Q32*(N32/(N32+P32))/VLOOKUP(M32,职业!$A$3:$E$16,4,FALSE),0),"")</f>
        <v>劳工*4995</v>
      </c>
      <c r="AF32" t="str">
        <f>IFERROR(O32&amp;"*"&amp;ROUND(Q32*(P32/(N32+P32))/VLOOKUP(O32,职业!$A$3:$E$16,4,FALSE),0),"")</f>
        <v>资本家*25</v>
      </c>
      <c r="AG32" t="str">
        <f>IFERROR(R32&amp;"*"&amp;ROUND(V32*(S32/(S32+U32))/VLOOKUP(R32,商品!$A$4:$D$67,4,FALSE),0),"")</f>
        <v>科学引擎*38</v>
      </c>
      <c r="AH32" t="str">
        <f>IFERROR(T32&amp;"*"&amp;ROUND(V32*(U32/(S32+U32))/VLOOKUP(T32,商品!$A$4:$D$67,4,FALSE),0),"")</f>
        <v/>
      </c>
    </row>
    <row r="33" customHeight="1" spans="1:34">
      <c r="A33" s="12" t="s">
        <v>415</v>
      </c>
      <c r="B33" s="12" t="s">
        <v>418</v>
      </c>
      <c r="C33" s="1">
        <v>3</v>
      </c>
      <c r="D33" s="1" t="s">
        <v>390</v>
      </c>
      <c r="E33" s="1" t="s">
        <v>391</v>
      </c>
      <c r="F33" s="1" t="s">
        <v>129</v>
      </c>
      <c r="G33" s="1">
        <v>1</v>
      </c>
      <c r="L33" s="1">
        <f>IFERROR(VLOOKUP($D33&amp;$C33,生产方式定位!$A$2:$E$27,2,FALSE)+VLOOKUP($E33&amp;$C33,生产方式定位!$F$3:$J$27,2,FALSE),0)</f>
        <v>5000</v>
      </c>
      <c r="M33" s="1" t="s">
        <v>276</v>
      </c>
      <c r="N33" s="1">
        <v>30</v>
      </c>
      <c r="O33" s="1" t="s">
        <v>265</v>
      </c>
      <c r="P33" s="1">
        <v>1</v>
      </c>
      <c r="Q33" s="1">
        <f>IFERROR(VLOOKUP($D33&amp;$C33,生产方式定位!$A$2:$E$27,3,FALSE)+VLOOKUP($E33&amp;$C33,生产方式定位!$F$3:$J$27,3,FALSE),0)</f>
        <v>2800</v>
      </c>
      <c r="R33" s="1" t="s">
        <v>149</v>
      </c>
      <c r="S33" s="1">
        <v>1</v>
      </c>
      <c r="V33" s="1">
        <f>IFERROR(VLOOKUP($D33&amp;$C33,生产方式定位!$A$2:$E$27,5,FALSE)+VLOOKUP($E33&amp;$C33,生产方式定位!$F$3:$J$27,5,FALSE),"错误")</f>
        <v>4188</v>
      </c>
      <c r="W33" s="2" t="str">
        <f>IF(AB33="","",AB33)&amp;IF(AC33="","",","&amp;AC33)&amp;IF(AD33="","",","&amp;AD33)</f>
        <v>钢铁*83</v>
      </c>
      <c r="X33" s="18" t="str">
        <f>IF(AE33="","",AE33)&amp;IF(AF33="","",","&amp;AF33)</f>
        <v>劳工*5827,资本家*29</v>
      </c>
      <c r="Y33" s="18" t="str">
        <f>IF(AG33="","",AG33)&amp;IF(AH33="","",","&amp;AH33)</f>
        <v>科学引擎*52</v>
      </c>
      <c r="Z33" s="3">
        <f>IFERROR(ROUND(L33/V33,2),"")</f>
        <v>1.19</v>
      </c>
      <c r="AA33" s="23">
        <f t="shared" si="0"/>
        <v>3</v>
      </c>
      <c r="AB33" t="str">
        <f>IFERROR(F33&amp;"*"&amp;ROUND(L33*(G33/(G33+I33+K33))/VLOOKUP(F33,商品!$A$4:$D$67,4,FALSE),0),"")</f>
        <v>钢铁*83</v>
      </c>
      <c r="AC33" t="str">
        <f>IFERROR(H33&amp;"*"&amp;ROUND(L33*(I33/(G33+I33+K33))/VLOOKUP(H33,商品!$A$4:$D$67,4,FALSE),0),"")</f>
        <v/>
      </c>
      <c r="AD33" t="str">
        <f>IFERROR(J33&amp;"*"&amp;ROUND(L33*(K33/(G33+I33+K33))/VLOOKUP(J33,商品!$A$4:$D$67,4,FALSE),0),"")</f>
        <v/>
      </c>
      <c r="AE33" t="str">
        <f>IFERROR(M33&amp;"*"&amp;ROUND(Q33*(N33/(N33+P33))/VLOOKUP(M33,职业!$A$3:$E$16,4,FALSE),0),"")</f>
        <v>劳工*5827</v>
      </c>
      <c r="AF33" t="str">
        <f>IFERROR(O33&amp;"*"&amp;ROUND(Q33*(P33/(N33+P33))/VLOOKUP(O33,职业!$A$3:$E$16,4,FALSE),0),"")</f>
        <v>资本家*29</v>
      </c>
      <c r="AG33" t="str">
        <f>IFERROR(R33&amp;"*"&amp;ROUND(V33*(S33/(S33+U33))/VLOOKUP(R33,商品!$A$4:$D$67,4,FALSE),0),"")</f>
        <v>科学引擎*52</v>
      </c>
      <c r="AH33" t="str">
        <f>IFERROR(T33&amp;"*"&amp;ROUND(V33*(U33/(S33+U33))/VLOOKUP(T33,商品!$A$4:$D$67,4,FALSE),0),"")</f>
        <v/>
      </c>
    </row>
    <row r="34" customHeight="1" spans="1:34">
      <c r="A34" s="12" t="s">
        <v>419</v>
      </c>
      <c r="B34" s="12" t="s">
        <v>420</v>
      </c>
      <c r="C34" s="1">
        <v>1</v>
      </c>
      <c r="D34" s="1" t="s">
        <v>403</v>
      </c>
      <c r="E34" s="1" t="s">
        <v>404</v>
      </c>
      <c r="F34" s="1" t="s">
        <v>129</v>
      </c>
      <c r="G34" s="1">
        <v>1</v>
      </c>
      <c r="L34" s="1">
        <f>IFERROR(VLOOKUP($D34&amp;$C34,生产方式定位!$A$2:$E$27,2,FALSE)+VLOOKUP($E34&amp;$C34,生产方式定位!$F$3:$J$27,2,FALSE),0)</f>
        <v>0</v>
      </c>
      <c r="M34" s="1" t="s">
        <v>276</v>
      </c>
      <c r="N34" s="1">
        <v>30</v>
      </c>
      <c r="O34" s="1" t="s">
        <v>265</v>
      </c>
      <c r="P34" s="1">
        <v>1</v>
      </c>
      <c r="Q34" s="1">
        <f>VLOOKUP($D34&amp;$C34,生产方式定位!$A$2:$E$27,3,FALSE)+VLOOKUP($E34&amp;$C34,生产方式定位!$F$3:$J$27,3,FALSE)</f>
        <v>0</v>
      </c>
      <c r="R34" s="1" t="s">
        <v>149</v>
      </c>
      <c r="S34" s="1">
        <v>1</v>
      </c>
      <c r="V34" s="1">
        <f>IFERROR(VLOOKUP($D34&amp;$C34,生产方式定位!$A$2:$E$27,5,FALSE)+VLOOKUP($E34&amp;$C34,生产方式定位!$F$3:$J$27,5,FALSE),"错误")</f>
        <v>0</v>
      </c>
      <c r="W34" s="2" t="str">
        <f>IF(AB34="","",AB34)&amp;IF(AC34="","",","&amp;AC34)&amp;IF(AD34="","",","&amp;AD34)</f>
        <v>钢铁*0</v>
      </c>
      <c r="X34" s="18" t="str">
        <f>IF(AE34="","",AE34)&amp;IF(AF34="","",","&amp;AF34)</f>
        <v>劳工*0,资本家*0</v>
      </c>
      <c r="Y34" s="18" t="str">
        <f>IF(AG34="","",AG34)&amp;IF(AH34="","",","&amp;AH34)</f>
        <v>科学引擎*0</v>
      </c>
      <c r="Z34" s="3" t="str">
        <f>IFERROR(ROUND(L34/V34,2),"")</f>
        <v/>
      </c>
      <c r="AA34" s="23">
        <f t="shared" si="0"/>
        <v>1</v>
      </c>
      <c r="AB34" t="str">
        <f>IFERROR(F34&amp;"*"&amp;ROUND(L34*(G34/(G34+I34+K34))/VLOOKUP(F34,商品!$A$4:$D$67,4,FALSE),0),"")</f>
        <v>钢铁*0</v>
      </c>
      <c r="AC34" t="str">
        <f>IFERROR(H34&amp;"*"&amp;ROUND(L34*(I34/(G34+I34+K34))/VLOOKUP(H34,商品!$A$4:$D$67,4,FALSE),0),"")</f>
        <v/>
      </c>
      <c r="AD34" t="str">
        <f>IFERROR(J34&amp;"*"&amp;ROUND(L34*(K34/(G34+I34+K34))/VLOOKUP(J34,商品!$A$4:$D$67,4,FALSE),0),"")</f>
        <v/>
      </c>
      <c r="AE34" t="str">
        <f>IFERROR(M34&amp;"*"&amp;ROUND(Q34*(N34/(N34+P34))/VLOOKUP(M34,职业!$A$3:$E$16,4,FALSE),0),"")</f>
        <v>劳工*0</v>
      </c>
      <c r="AF34" t="str">
        <f>IFERROR(O34&amp;"*"&amp;ROUND(Q34*(P34/(N34+P34))/VLOOKUP(O34,职业!$A$3:$E$16,4,FALSE),0),"")</f>
        <v>资本家*0</v>
      </c>
      <c r="AG34" t="str">
        <f>IFERROR(R34&amp;"*"&amp;ROUND(V34*(S34/(S34+U34))/VLOOKUP(R34,商品!$A$4:$D$67,4,FALSE),0),"")</f>
        <v>科学引擎*0</v>
      </c>
      <c r="AH34" t="str">
        <f>IFERROR(T34&amp;"*"&amp;ROUND(V34*(U34/(S34+U34))/VLOOKUP(T34,商品!$A$4:$D$67,4,FALSE),0),"")</f>
        <v/>
      </c>
    </row>
    <row r="35" customHeight="1" spans="1:34">
      <c r="A35" s="12" t="s">
        <v>419</v>
      </c>
      <c r="B35" s="12" t="s">
        <v>421</v>
      </c>
      <c r="C35" s="1">
        <v>2</v>
      </c>
      <c r="D35" s="1" t="s">
        <v>403</v>
      </c>
      <c r="E35" s="1" t="s">
        <v>404</v>
      </c>
      <c r="F35" s="1" t="s">
        <v>129</v>
      </c>
      <c r="G35" s="1">
        <v>1</v>
      </c>
      <c r="L35" s="1">
        <f>IFERROR(VLOOKUP($D35&amp;$C35,生产方式定位!$A$2:$E$27,2,FALSE)+VLOOKUP($E35&amp;$C35,生产方式定位!$F$3:$J$27,2,FALSE),0)</f>
        <v>2000</v>
      </c>
      <c r="M35" s="1" t="s">
        <v>276</v>
      </c>
      <c r="N35" s="1">
        <v>30</v>
      </c>
      <c r="O35" s="1" t="s">
        <v>265</v>
      </c>
      <c r="P35" s="1">
        <v>1</v>
      </c>
      <c r="Q35" s="1">
        <f>VLOOKUP($D35&amp;$C35,生产方式定位!$A$2:$E$27,3,FALSE)+VLOOKUP($E35&amp;$C35,生产方式定位!$F$3:$J$27,3,FALSE)</f>
        <v>-200</v>
      </c>
      <c r="R35" s="1" t="s">
        <v>149</v>
      </c>
      <c r="S35" s="1">
        <v>1</v>
      </c>
      <c r="V35" s="1">
        <f>IFERROR(VLOOKUP($D35&amp;$C35,生产方式定位!$A$2:$E$27,5,FALSE)+VLOOKUP($E35&amp;$C35,生产方式定位!$F$3:$J$27,5,FALSE),"错误")</f>
        <v>990</v>
      </c>
      <c r="W35" s="2" t="str">
        <f>IF(AB35="","",AB35)&amp;IF(AC35="","",","&amp;AC35)&amp;IF(AD35="","",","&amp;AD35)</f>
        <v>钢铁*33</v>
      </c>
      <c r="X35" s="18" t="str">
        <f>IF(AE35="","",AE35)&amp;IF(AF35="","",","&amp;AF35)</f>
        <v>劳工*-416,资本家*-2</v>
      </c>
      <c r="Y35" s="18" t="str">
        <f>IF(AG35="","",AG35)&amp;IF(AH35="","",","&amp;AH35)</f>
        <v>科学引擎*12</v>
      </c>
      <c r="Z35" s="3">
        <f>IFERROR(ROUND(L35/V35,2),"")</f>
        <v>2.02</v>
      </c>
      <c r="AA35" s="23">
        <f t="shared" si="0"/>
        <v>2</v>
      </c>
      <c r="AB35" t="str">
        <f>IFERROR(F35&amp;"*"&amp;ROUND(L35*(G35/(G35+I35+K35))/VLOOKUP(F35,商品!$A$4:$D$67,4,FALSE),0),"")</f>
        <v>钢铁*33</v>
      </c>
      <c r="AC35" t="str">
        <f>IFERROR(H35&amp;"*"&amp;ROUND(L35*(I35/(G35+I35+K35))/VLOOKUP(H35,商品!$A$4:$D$67,4,FALSE),0),"")</f>
        <v/>
      </c>
      <c r="AD35" t="str">
        <f>IFERROR(J35&amp;"*"&amp;ROUND(L35*(K35/(G35+I35+K35))/VLOOKUP(J35,商品!$A$4:$D$67,4,FALSE),0),"")</f>
        <v/>
      </c>
      <c r="AE35" t="str">
        <f>IFERROR(M35&amp;"*"&amp;ROUND(Q35*(N35/(N35+P35))/VLOOKUP(M35,职业!$A$3:$E$16,4,FALSE),0),"")</f>
        <v>劳工*-416</v>
      </c>
      <c r="AF35" t="str">
        <f>IFERROR(O35&amp;"*"&amp;ROUND(Q35*(P35/(N35+P35))/VLOOKUP(O35,职业!$A$3:$E$16,4,FALSE),0),"")</f>
        <v>资本家*-2</v>
      </c>
      <c r="AG35" t="str">
        <f>IFERROR(R35&amp;"*"&amp;ROUND(V35*(S35/(S35+U35))/VLOOKUP(R35,商品!$A$4:$D$67,4,FALSE),0),"")</f>
        <v>科学引擎*12</v>
      </c>
      <c r="AH35" t="str">
        <f>IFERROR(T35&amp;"*"&amp;ROUND(V35*(U35/(S35+U35))/VLOOKUP(T35,商品!$A$4:$D$67,4,FALSE),0),"")</f>
        <v/>
      </c>
    </row>
    <row r="36" customHeight="1" spans="1:34">
      <c r="A36" s="12" t="s">
        <v>419</v>
      </c>
      <c r="B36" s="12" t="s">
        <v>422</v>
      </c>
      <c r="C36" s="1">
        <v>3</v>
      </c>
      <c r="D36" s="1" t="s">
        <v>403</v>
      </c>
      <c r="E36" s="1" t="s">
        <v>404</v>
      </c>
      <c r="F36" s="1" t="s">
        <v>129</v>
      </c>
      <c r="G36" s="1">
        <v>1</v>
      </c>
      <c r="L36" s="1">
        <f>IFERROR(VLOOKUP($D36&amp;$C36,生产方式定位!$A$2:$E$27,2,FALSE)+VLOOKUP($E36&amp;$C36,生产方式定位!$F$3:$J$27,2,FALSE),0)</f>
        <v>3000</v>
      </c>
      <c r="M36" s="1" t="s">
        <v>276</v>
      </c>
      <c r="N36" s="1">
        <v>30</v>
      </c>
      <c r="O36" s="1" t="s">
        <v>265</v>
      </c>
      <c r="P36" s="1">
        <v>1</v>
      </c>
      <c r="Q36" s="1">
        <f>VLOOKUP($D36&amp;$C36,生产方式定位!$A$2:$E$27,3,FALSE)+VLOOKUP($E36&amp;$C36,生产方式定位!$F$3:$J$27,3,FALSE)</f>
        <v>-400</v>
      </c>
      <c r="R36" s="1" t="s">
        <v>149</v>
      </c>
      <c r="S36" s="1">
        <v>1</v>
      </c>
      <c r="V36" s="1">
        <f>IFERROR(VLOOKUP($D36&amp;$C36,生产方式定位!$A$2:$E$27,5,FALSE)+VLOOKUP($E36&amp;$C36,生产方式定位!$F$3:$J$27,5,FALSE),"错误")</f>
        <v>1560</v>
      </c>
      <c r="W36" s="2" t="str">
        <f>IF(AB36="","",AB36)&amp;IF(AC36="","",","&amp;AC36)&amp;IF(AD36="","",","&amp;AD36)</f>
        <v>钢铁*50</v>
      </c>
      <c r="X36" s="18" t="str">
        <f>IF(AE36="","",AE36)&amp;IF(AF36="","",","&amp;AF36)</f>
        <v>劳工*-832,资本家*-4</v>
      </c>
      <c r="Y36" s="18" t="str">
        <f>IF(AG36="","",AG36)&amp;IF(AH36="","",","&amp;AH36)</f>
        <v>科学引擎*20</v>
      </c>
      <c r="Z36" s="3">
        <f>IFERROR(ROUND(L36/V36,2),"")</f>
        <v>1.92</v>
      </c>
      <c r="AA36" s="23">
        <f t="shared" si="0"/>
        <v>3</v>
      </c>
      <c r="AB36" t="str">
        <f>IFERROR(F36&amp;"*"&amp;ROUND(L36*(G36/(G36+I36+K36))/VLOOKUP(F36,商品!$A$4:$D$67,4,FALSE),0),"")</f>
        <v>钢铁*50</v>
      </c>
      <c r="AC36" t="str">
        <f>IFERROR(H36&amp;"*"&amp;ROUND(L36*(I36/(G36+I36+K36))/VLOOKUP(H36,商品!$A$4:$D$67,4,FALSE),0),"")</f>
        <v/>
      </c>
      <c r="AD36" t="str">
        <f>IFERROR(J36&amp;"*"&amp;ROUND(L36*(K36/(G36+I36+K36))/VLOOKUP(J36,商品!$A$4:$D$67,4,FALSE),0),"")</f>
        <v/>
      </c>
      <c r="AE36" t="str">
        <f>IFERROR(M36&amp;"*"&amp;ROUND(Q36*(N36/(N36+P36))/VLOOKUP(M36,职业!$A$3:$E$16,4,FALSE),0),"")</f>
        <v>劳工*-832</v>
      </c>
      <c r="AF36" t="str">
        <f>IFERROR(O36&amp;"*"&amp;ROUND(Q36*(P36/(N36+P36))/VLOOKUP(O36,职业!$A$3:$E$16,4,FALSE),0),"")</f>
        <v>资本家*-4</v>
      </c>
      <c r="AG36" t="str">
        <f>IFERROR(R36&amp;"*"&amp;ROUND(V36*(S36/(S36+U36))/VLOOKUP(R36,商品!$A$4:$D$67,4,FALSE),0),"")</f>
        <v>科学引擎*20</v>
      </c>
      <c r="AH36" t="str">
        <f>IFERROR(T36&amp;"*"&amp;ROUND(V36*(U36/(S36+U36))/VLOOKUP(T36,商品!$A$4:$D$67,4,FALSE),0),"")</f>
        <v/>
      </c>
    </row>
    <row r="37" customHeight="1" spans="1:34">
      <c r="A37" s="12" t="s">
        <v>419</v>
      </c>
      <c r="B37" s="12" t="s">
        <v>423</v>
      </c>
      <c r="C37" s="1">
        <v>4</v>
      </c>
      <c r="D37" s="1" t="s">
        <v>403</v>
      </c>
      <c r="E37" s="1" t="s">
        <v>404</v>
      </c>
      <c r="F37" s="1" t="s">
        <v>129</v>
      </c>
      <c r="G37" s="1">
        <v>1</v>
      </c>
      <c r="L37" s="1">
        <f>IFERROR(VLOOKUP($D37&amp;$C37,生产方式定位!$A$2:$E$27,2,FALSE)+VLOOKUP($E37&amp;$C37,生产方式定位!$F$3:$J$27,2,FALSE),0)</f>
        <v>4000</v>
      </c>
      <c r="M37" s="1" t="s">
        <v>276</v>
      </c>
      <c r="N37" s="1">
        <v>30</v>
      </c>
      <c r="O37" s="1" t="s">
        <v>265</v>
      </c>
      <c r="P37" s="1">
        <v>1</v>
      </c>
      <c r="Q37" s="1">
        <f>VLOOKUP($D37&amp;$C37,生产方式定位!$A$2:$E$27,3,FALSE)+VLOOKUP($E37&amp;$C37,生产方式定位!$F$3:$J$27,3,FALSE)</f>
        <v>-600</v>
      </c>
      <c r="R37" s="1" t="s">
        <v>149</v>
      </c>
      <c r="S37" s="1">
        <v>1</v>
      </c>
      <c r="V37" s="1">
        <f>IFERROR(VLOOKUP($D37&amp;$C37,生产方式定位!$A$2:$E$27,5,FALSE)+VLOOKUP($E37&amp;$C37,生产方式定位!$F$3:$J$27,5,FALSE),"错误")</f>
        <v>2210</v>
      </c>
      <c r="W37" s="2" t="str">
        <f>IF(AB37="","",AB37)&amp;IF(AC37="","",","&amp;AC37)&amp;IF(AD37="","",","&amp;AD37)</f>
        <v>钢铁*67</v>
      </c>
      <c r="X37" s="18" t="str">
        <f>IF(AE37="","",AE37)&amp;IF(AF37="","",","&amp;AF37)</f>
        <v>劳工*-1249,资本家*-6</v>
      </c>
      <c r="Y37" s="18" t="str">
        <f>IF(AG37="","",AG37)&amp;IF(AH37="","",","&amp;AH37)</f>
        <v>科学引擎*28</v>
      </c>
      <c r="Z37" s="3">
        <f>IFERROR(ROUND(L37/V37,2),"")</f>
        <v>1.81</v>
      </c>
      <c r="AA37" s="23">
        <f t="shared" si="0"/>
        <v>4</v>
      </c>
      <c r="AB37" t="str">
        <f>IFERROR(F37&amp;"*"&amp;ROUND(L37*(G37/(G37+I37+K37))/VLOOKUP(F37,商品!$A$4:$D$67,4,FALSE),0),"")</f>
        <v>钢铁*67</v>
      </c>
      <c r="AC37" t="str">
        <f>IFERROR(H37&amp;"*"&amp;ROUND(L37*(I37/(G37+I37+K37))/VLOOKUP(H37,商品!$A$4:$D$67,4,FALSE),0),"")</f>
        <v/>
      </c>
      <c r="AD37" t="str">
        <f>IFERROR(J37&amp;"*"&amp;ROUND(L37*(K37/(G37+I37+K37))/VLOOKUP(J37,商品!$A$4:$D$67,4,FALSE),0),"")</f>
        <v/>
      </c>
      <c r="AE37" t="str">
        <f>IFERROR(M37&amp;"*"&amp;ROUND(Q37*(N37/(N37+P37))/VLOOKUP(M37,职业!$A$3:$E$16,4,FALSE),0),"")</f>
        <v>劳工*-1249</v>
      </c>
      <c r="AF37" t="str">
        <f>IFERROR(O37&amp;"*"&amp;ROUND(Q37*(P37/(N37+P37))/VLOOKUP(O37,职业!$A$3:$E$16,4,FALSE),0),"")</f>
        <v>资本家*-6</v>
      </c>
      <c r="AG37" t="str">
        <f>IFERROR(R37&amp;"*"&amp;ROUND(V37*(S37/(S37+U37))/VLOOKUP(R37,商品!$A$4:$D$67,4,FALSE),0),"")</f>
        <v>科学引擎*28</v>
      </c>
      <c r="AH37" t="str">
        <f>IFERROR(T37&amp;"*"&amp;ROUND(V37*(U37/(S37+U37))/VLOOKUP(T37,商品!$A$4:$D$67,4,FALSE),0),"")</f>
        <v/>
      </c>
    </row>
    <row r="38" customHeight="1" spans="1:34">
      <c r="A38" s="12" t="s">
        <v>424</v>
      </c>
      <c r="B38" s="12" t="s">
        <v>425</v>
      </c>
      <c r="C38" s="1">
        <v>1</v>
      </c>
      <c r="D38" s="1" t="s">
        <v>390</v>
      </c>
      <c r="E38" s="1" t="s">
        <v>391</v>
      </c>
      <c r="F38" s="1" t="s">
        <v>129</v>
      </c>
      <c r="G38" s="1">
        <v>1</v>
      </c>
      <c r="L38" s="1">
        <f>IFERROR(VLOOKUP($D38&amp;$C38,生产方式定位!$A$2:$E$27,2,FALSE)+VLOOKUP($E38&amp;$C38,生产方式定位!$F$3:$J$27,2,FALSE),0)</f>
        <v>2000</v>
      </c>
      <c r="M38" s="1" t="s">
        <v>276</v>
      </c>
      <c r="N38" s="1">
        <v>30</v>
      </c>
      <c r="O38" s="1" t="s">
        <v>265</v>
      </c>
      <c r="P38" s="1">
        <v>1</v>
      </c>
      <c r="Q38" s="1">
        <f>VLOOKUP($D38&amp;$C38,生产方式定位!$A$2:$E$27,3,FALSE)+VLOOKUP($E38&amp;$C38,生产方式定位!$F$3:$J$27,3,FALSE)</f>
        <v>2000</v>
      </c>
      <c r="R38" s="1" t="s">
        <v>150</v>
      </c>
      <c r="S38" s="1">
        <v>1</v>
      </c>
      <c r="V38" s="1">
        <f>IFERROR(VLOOKUP($D38&amp;$C38,生产方式定位!$A$2:$E$27,5,FALSE)+VLOOKUP($E38&amp;$C38,生产方式定位!$F$3:$J$27,5,FALSE),"错误")</f>
        <v>2000</v>
      </c>
      <c r="W38" s="2" t="str">
        <f t="shared" ref="W38:W46" si="8">IF(AB38="","",AB38)&amp;IF(AC38="","",","&amp;AC38)&amp;IF(AD38="","",","&amp;AD38)</f>
        <v>钢铁*33</v>
      </c>
      <c r="X38" s="18" t="str">
        <f t="shared" ref="X38:X46" si="9">IF(AE38="","",AE38)&amp;IF(AF38="","",","&amp;AF38)</f>
        <v>劳工*4162,资本家*21</v>
      </c>
      <c r="Y38" s="18" t="str">
        <f t="shared" ref="Y38:Y46" si="10">IF(AG38="","",AG38)&amp;IF(AH38="","",","&amp;AH38)</f>
        <v>魔导引擎*25</v>
      </c>
      <c r="Z38" s="3">
        <f t="shared" ref="Z38:Z46" si="11">IFERROR(ROUND(L38/V38,2),"")</f>
        <v>1</v>
      </c>
      <c r="AA38" s="23">
        <f t="shared" si="0"/>
        <v>1</v>
      </c>
      <c r="AB38" t="str">
        <f>IFERROR(F38&amp;"*"&amp;ROUND(L38*(G38/(G38+I38+K38))/VLOOKUP(F38,商品!$A$4:$D$67,4,FALSE),0),"")</f>
        <v>钢铁*33</v>
      </c>
      <c r="AC38" t="str">
        <f>IFERROR(H38&amp;"*"&amp;ROUND(L38*(I38/(G38+I38+K38))/VLOOKUP(H38,商品!$A$4:$D$67,4,FALSE),0),"")</f>
        <v/>
      </c>
      <c r="AD38" t="str">
        <f>IFERROR(J38&amp;"*"&amp;ROUND(L38*(K38/(G38+I38+K38))/VLOOKUP(J38,商品!$A$4:$D$67,4,FALSE),0),"")</f>
        <v/>
      </c>
      <c r="AE38" t="str">
        <f>IFERROR(M38&amp;"*"&amp;ROUND(Q38*(N38/(N38+P38))/VLOOKUP(M38,职业!$A$3:$E$16,4,FALSE),0),"")</f>
        <v>劳工*4162</v>
      </c>
      <c r="AF38" t="str">
        <f>IFERROR(O38&amp;"*"&amp;ROUND(Q38*(P38/(N38+P38))/VLOOKUP(O38,职业!$A$3:$E$16,4,FALSE),0),"")</f>
        <v>资本家*21</v>
      </c>
      <c r="AG38" t="str">
        <f>IFERROR(R38&amp;"*"&amp;ROUND(V38*(S38/(S38+U38))/VLOOKUP(R38,商品!$A$4:$D$67,4,FALSE),0),"")</f>
        <v>魔导引擎*25</v>
      </c>
      <c r="AH38" t="str">
        <f>IFERROR(T38&amp;"*"&amp;ROUND(V38*(U38/(S38+U38))/VLOOKUP(T38,商品!$A$4:$D$67,4,FALSE),0),"")</f>
        <v/>
      </c>
    </row>
    <row r="39" customHeight="1" spans="1:34">
      <c r="A39" s="12" t="s">
        <v>424</v>
      </c>
      <c r="B39" s="12" t="s">
        <v>426</v>
      </c>
      <c r="C39" s="1">
        <v>2</v>
      </c>
      <c r="D39" s="1" t="s">
        <v>390</v>
      </c>
      <c r="E39" s="1" t="s">
        <v>391</v>
      </c>
      <c r="F39" s="1" t="s">
        <v>129</v>
      </c>
      <c r="G39" s="1">
        <v>1</v>
      </c>
      <c r="L39" s="1">
        <f>IFERROR(VLOOKUP($D39&amp;$C39,生产方式定位!$A$2:$E$27,2,FALSE)+VLOOKUP($E39&amp;$C39,生产方式定位!$F$3:$J$27,2,FALSE),0)</f>
        <v>3500</v>
      </c>
      <c r="M39" s="1" t="s">
        <v>276</v>
      </c>
      <c r="N39" s="1">
        <v>30</v>
      </c>
      <c r="O39" s="1" t="s">
        <v>265</v>
      </c>
      <c r="P39" s="1">
        <v>1</v>
      </c>
      <c r="Q39" s="1">
        <f>VLOOKUP($D39&amp;$C39,生产方式定位!$A$2:$E$27,3,FALSE)+VLOOKUP($E39&amp;$C39,生产方式定位!$F$3:$J$27,3,FALSE)</f>
        <v>2400</v>
      </c>
      <c r="R39" s="1" t="s">
        <v>150</v>
      </c>
      <c r="S39" s="1">
        <v>1</v>
      </c>
      <c r="V39" s="1">
        <f>IFERROR(VLOOKUP($D39&amp;$C39,生产方式定位!$A$2:$E$27,5,FALSE)+VLOOKUP($E39&amp;$C39,生产方式定位!$F$3:$J$27,5,FALSE),"错误")</f>
        <v>3022</v>
      </c>
      <c r="W39" s="2" t="str">
        <f t="shared" si="8"/>
        <v>钢铁*58</v>
      </c>
      <c r="X39" s="18" t="str">
        <f t="shared" si="9"/>
        <v>劳工*4995,资本家*25</v>
      </c>
      <c r="Y39" s="18" t="str">
        <f t="shared" si="10"/>
        <v>魔导引擎*38</v>
      </c>
      <c r="Z39" s="3">
        <f t="shared" si="11"/>
        <v>1.16</v>
      </c>
      <c r="AA39" s="23">
        <f t="shared" si="0"/>
        <v>2</v>
      </c>
      <c r="AB39" t="str">
        <f>IFERROR(F39&amp;"*"&amp;ROUND(L39*(G39/(G39+I39+K39))/VLOOKUP(F39,商品!$A$4:$D$67,4,FALSE),0),"")</f>
        <v>钢铁*58</v>
      </c>
      <c r="AC39" t="str">
        <f>IFERROR(H39&amp;"*"&amp;ROUND(L39*(I39/(G39+I39+K39))/VLOOKUP(H39,商品!$A$4:$D$67,4,FALSE),0),"")</f>
        <v/>
      </c>
      <c r="AD39" t="str">
        <f>IFERROR(J39&amp;"*"&amp;ROUND(L39*(K39/(G39+I39+K39))/VLOOKUP(J39,商品!$A$4:$D$67,4,FALSE),0),"")</f>
        <v/>
      </c>
      <c r="AE39" t="str">
        <f>IFERROR(M39&amp;"*"&amp;ROUND(Q39*(N39/(N39+P39))/VLOOKUP(M39,职业!$A$3:$E$16,4,FALSE),0),"")</f>
        <v>劳工*4995</v>
      </c>
      <c r="AF39" t="str">
        <f>IFERROR(O39&amp;"*"&amp;ROUND(Q39*(P39/(N39+P39))/VLOOKUP(O39,职业!$A$3:$E$16,4,FALSE),0),"")</f>
        <v>资本家*25</v>
      </c>
      <c r="AG39" t="str">
        <f>IFERROR(R39&amp;"*"&amp;ROUND(V39*(S39/(S39+U39))/VLOOKUP(R39,商品!$A$4:$D$67,4,FALSE),0),"")</f>
        <v>魔导引擎*38</v>
      </c>
      <c r="AH39" t="str">
        <f>IFERROR(T39&amp;"*"&amp;ROUND(V39*(U39/(S39+U39))/VLOOKUP(T39,商品!$A$4:$D$67,4,FALSE),0),"")</f>
        <v/>
      </c>
    </row>
    <row r="40" customHeight="1" spans="1:34">
      <c r="A40" s="12" t="s">
        <v>424</v>
      </c>
      <c r="B40" s="12" t="s">
        <v>427</v>
      </c>
      <c r="C40" s="1">
        <v>3</v>
      </c>
      <c r="D40" s="1" t="s">
        <v>390</v>
      </c>
      <c r="E40" s="1" t="s">
        <v>391</v>
      </c>
      <c r="F40" s="1" t="s">
        <v>129</v>
      </c>
      <c r="G40" s="1">
        <v>1</v>
      </c>
      <c r="L40" s="1">
        <f>IFERROR(VLOOKUP($D40&amp;$C40,生产方式定位!$A$2:$E$27,2,FALSE)+VLOOKUP($E40&amp;$C40,生产方式定位!$F$3:$J$27,2,FALSE),0)</f>
        <v>5000</v>
      </c>
      <c r="M40" s="1" t="s">
        <v>276</v>
      </c>
      <c r="N40" s="1">
        <v>30</v>
      </c>
      <c r="O40" s="1" t="s">
        <v>265</v>
      </c>
      <c r="P40" s="1">
        <v>1</v>
      </c>
      <c r="Q40" s="1">
        <f>VLOOKUP($D40&amp;$C40,生产方式定位!$A$2:$E$27,3,FALSE)+VLOOKUP($E40&amp;$C40,生产方式定位!$F$3:$J$27,3,FALSE)</f>
        <v>2800</v>
      </c>
      <c r="R40" s="1" t="s">
        <v>150</v>
      </c>
      <c r="S40" s="1">
        <v>1</v>
      </c>
      <c r="V40" s="1">
        <f>IFERROR(VLOOKUP($D40&amp;$C40,生产方式定位!$A$2:$E$27,5,FALSE)+VLOOKUP($E40&amp;$C40,生产方式定位!$F$3:$J$27,5,FALSE),"错误")</f>
        <v>4188</v>
      </c>
      <c r="W40" s="2" t="str">
        <f t="shared" si="8"/>
        <v>钢铁*83</v>
      </c>
      <c r="X40" s="18" t="str">
        <f t="shared" si="9"/>
        <v>劳工*5827,资本家*29</v>
      </c>
      <c r="Y40" s="18" t="str">
        <f t="shared" si="10"/>
        <v>魔导引擎*52</v>
      </c>
      <c r="Z40" s="3">
        <f t="shared" si="11"/>
        <v>1.19</v>
      </c>
      <c r="AA40" s="23">
        <f t="shared" si="0"/>
        <v>3</v>
      </c>
      <c r="AB40" t="str">
        <f>IFERROR(F40&amp;"*"&amp;ROUND(L40*(G40/(G40+I40+K40))/VLOOKUP(F40,商品!$A$4:$D$67,4,FALSE),0),"")</f>
        <v>钢铁*83</v>
      </c>
      <c r="AC40" t="str">
        <f>IFERROR(H40&amp;"*"&amp;ROUND(L40*(I40/(G40+I40+K40))/VLOOKUP(H40,商品!$A$4:$D$67,4,FALSE),0),"")</f>
        <v/>
      </c>
      <c r="AD40" t="str">
        <f>IFERROR(J40&amp;"*"&amp;ROUND(L40*(K40/(G40+I40+K40))/VLOOKUP(J40,商品!$A$4:$D$67,4,FALSE),0),"")</f>
        <v/>
      </c>
      <c r="AE40" t="str">
        <f>IFERROR(M40&amp;"*"&amp;ROUND(Q40*(N40/(N40+P40))/VLOOKUP(M40,职业!$A$3:$E$16,4,FALSE),0),"")</f>
        <v>劳工*5827</v>
      </c>
      <c r="AF40" t="str">
        <f>IFERROR(O40&amp;"*"&amp;ROUND(Q40*(P40/(N40+P40))/VLOOKUP(O40,职业!$A$3:$E$16,4,FALSE),0),"")</f>
        <v>资本家*29</v>
      </c>
      <c r="AG40" t="str">
        <f>IFERROR(R40&amp;"*"&amp;ROUND(V40*(S40/(S40+U40))/VLOOKUP(R40,商品!$A$4:$D$67,4,FALSE),0),"")</f>
        <v>魔导引擎*52</v>
      </c>
      <c r="AH40" t="str">
        <f>IFERROR(T40&amp;"*"&amp;ROUND(V40*(U40/(S40+U40))/VLOOKUP(T40,商品!$A$4:$D$67,4,FALSE),0),"")</f>
        <v/>
      </c>
    </row>
    <row r="41" customHeight="1" spans="1:34">
      <c r="A41" s="12" t="s">
        <v>428</v>
      </c>
      <c r="B41" s="12" t="s">
        <v>429</v>
      </c>
      <c r="C41" s="1">
        <v>1</v>
      </c>
      <c r="D41" s="1" t="s">
        <v>403</v>
      </c>
      <c r="E41" s="1" t="s">
        <v>404</v>
      </c>
      <c r="F41" s="1" t="s">
        <v>129</v>
      </c>
      <c r="G41" s="1">
        <v>1</v>
      </c>
      <c r="L41" s="1">
        <f>IFERROR(VLOOKUP($D41&amp;$C41,生产方式定位!$A$2:$E$27,2,FALSE)+VLOOKUP($E41&amp;$C41,生产方式定位!$F$3:$J$27,2,FALSE),0)</f>
        <v>0</v>
      </c>
      <c r="M41" s="1" t="s">
        <v>276</v>
      </c>
      <c r="N41" s="1">
        <v>30</v>
      </c>
      <c r="O41" s="1" t="s">
        <v>265</v>
      </c>
      <c r="P41" s="1">
        <v>1</v>
      </c>
      <c r="Q41" s="1">
        <f>VLOOKUP($D41&amp;$C41,生产方式定位!$A$2:$E$27,3,FALSE)+VLOOKUP($E41&amp;$C41,生产方式定位!$F$3:$J$27,3,FALSE)</f>
        <v>0</v>
      </c>
      <c r="R41" s="1" t="s">
        <v>150</v>
      </c>
      <c r="S41" s="1">
        <v>1</v>
      </c>
      <c r="V41" s="1">
        <f>IFERROR(VLOOKUP($D41&amp;$C41,生产方式定位!$A$2:$E$27,5,FALSE)+VLOOKUP($E41&amp;$C41,生产方式定位!$F$3:$J$27,5,FALSE),"错误")</f>
        <v>0</v>
      </c>
      <c r="W41" s="2" t="str">
        <f t="shared" si="8"/>
        <v>钢铁*0</v>
      </c>
      <c r="X41" s="18" t="str">
        <f t="shared" si="9"/>
        <v>劳工*0,资本家*0</v>
      </c>
      <c r="Y41" s="18" t="str">
        <f t="shared" si="10"/>
        <v>魔导引擎*0</v>
      </c>
      <c r="Z41" s="3" t="str">
        <f t="shared" si="11"/>
        <v/>
      </c>
      <c r="AA41" s="23">
        <f t="shared" si="0"/>
        <v>1</v>
      </c>
      <c r="AB41" t="str">
        <f>IFERROR(F41&amp;"*"&amp;ROUND(L41*(G41/(G41+I41+K41))/VLOOKUP(F41,商品!$A$4:$D$67,4,FALSE),0),"")</f>
        <v>钢铁*0</v>
      </c>
      <c r="AC41" t="str">
        <f>IFERROR(H41&amp;"*"&amp;ROUND(L41*(I41/(G41+I41+K41))/VLOOKUP(H41,商品!$A$4:$D$67,4,FALSE),0),"")</f>
        <v/>
      </c>
      <c r="AD41" t="str">
        <f>IFERROR(J41&amp;"*"&amp;ROUND(L41*(K41/(G41+I41+K41))/VLOOKUP(J41,商品!$A$4:$D$67,4,FALSE),0),"")</f>
        <v/>
      </c>
      <c r="AE41" t="str">
        <f>IFERROR(M41&amp;"*"&amp;ROUND(Q41*(N41/(N41+P41))/VLOOKUP(M41,职业!$A$3:$E$16,4,FALSE),0),"")</f>
        <v>劳工*0</v>
      </c>
      <c r="AF41" t="str">
        <f>IFERROR(O41&amp;"*"&amp;ROUND(Q41*(P41/(N41+P41))/VLOOKUP(O41,职业!$A$3:$E$16,4,FALSE),0),"")</f>
        <v>资本家*0</v>
      </c>
      <c r="AG41" t="str">
        <f>IFERROR(R41&amp;"*"&amp;ROUND(V41*(S41/(S41+U41))/VLOOKUP(R41,商品!$A$4:$D$67,4,FALSE),0),"")</f>
        <v>魔导引擎*0</v>
      </c>
      <c r="AH41" t="str">
        <f>IFERROR(T41&amp;"*"&amp;ROUND(V41*(U41/(S41+U41))/VLOOKUP(T41,商品!$A$4:$D$67,4,FALSE),0),"")</f>
        <v/>
      </c>
    </row>
    <row r="42" customHeight="1" spans="1:34">
      <c r="A42" s="12" t="s">
        <v>428</v>
      </c>
      <c r="B42" s="12" t="s">
        <v>430</v>
      </c>
      <c r="C42" s="1">
        <v>2</v>
      </c>
      <c r="D42" s="1" t="s">
        <v>403</v>
      </c>
      <c r="E42" s="1" t="s">
        <v>404</v>
      </c>
      <c r="F42" s="1" t="s">
        <v>129</v>
      </c>
      <c r="G42" s="1">
        <v>1</v>
      </c>
      <c r="L42" s="1">
        <f>IFERROR(VLOOKUP($D42&amp;$C42,生产方式定位!$A$2:$E$27,2,FALSE)+VLOOKUP($E42&amp;$C42,生产方式定位!$F$3:$J$27,2,FALSE),0)</f>
        <v>2000</v>
      </c>
      <c r="M42" s="1" t="s">
        <v>276</v>
      </c>
      <c r="N42" s="1">
        <v>30</v>
      </c>
      <c r="O42" s="1" t="s">
        <v>265</v>
      </c>
      <c r="P42" s="1">
        <v>1</v>
      </c>
      <c r="Q42" s="1">
        <f>VLOOKUP($D42&amp;$C42,生产方式定位!$A$2:$E$27,3,FALSE)+VLOOKUP($E42&amp;$C42,生产方式定位!$F$3:$J$27,3,FALSE)</f>
        <v>-200</v>
      </c>
      <c r="R42" s="1" t="s">
        <v>150</v>
      </c>
      <c r="S42" s="1">
        <v>1</v>
      </c>
      <c r="V42" s="1">
        <f>IFERROR(VLOOKUP($D42&amp;$C42,生产方式定位!$A$2:$E$27,5,FALSE)+VLOOKUP($E42&amp;$C42,生产方式定位!$F$3:$J$27,5,FALSE),"错误")</f>
        <v>990</v>
      </c>
      <c r="W42" s="2" t="str">
        <f t="shared" si="8"/>
        <v>钢铁*33</v>
      </c>
      <c r="X42" s="18" t="str">
        <f t="shared" si="9"/>
        <v>劳工*-416,资本家*-2</v>
      </c>
      <c r="Y42" s="18" t="str">
        <f t="shared" si="10"/>
        <v>魔导引擎*12</v>
      </c>
      <c r="Z42" s="3">
        <f t="shared" si="11"/>
        <v>2.02</v>
      </c>
      <c r="AA42" s="23">
        <f t="shared" si="0"/>
        <v>2</v>
      </c>
      <c r="AB42" t="str">
        <f>IFERROR(F42&amp;"*"&amp;ROUND(L42*(G42/(G42+I42+K42))/VLOOKUP(F42,商品!$A$4:$D$67,4,FALSE),0),"")</f>
        <v>钢铁*33</v>
      </c>
      <c r="AC42" t="str">
        <f>IFERROR(H42&amp;"*"&amp;ROUND(L42*(I42/(G42+I42+K42))/VLOOKUP(H42,商品!$A$4:$D$67,4,FALSE),0),"")</f>
        <v/>
      </c>
      <c r="AD42" t="str">
        <f>IFERROR(J42&amp;"*"&amp;ROUND(L42*(K42/(G42+I42+K42))/VLOOKUP(J42,商品!$A$4:$D$67,4,FALSE),0),"")</f>
        <v/>
      </c>
      <c r="AE42" t="str">
        <f>IFERROR(M42&amp;"*"&amp;ROUND(Q42*(N42/(N42+P42))/VLOOKUP(M42,职业!$A$3:$E$16,4,FALSE),0),"")</f>
        <v>劳工*-416</v>
      </c>
      <c r="AF42" t="str">
        <f>IFERROR(O42&amp;"*"&amp;ROUND(Q42*(P42/(N42+P42))/VLOOKUP(O42,职业!$A$3:$E$16,4,FALSE),0),"")</f>
        <v>资本家*-2</v>
      </c>
      <c r="AG42" t="str">
        <f>IFERROR(R42&amp;"*"&amp;ROUND(V42*(S42/(S42+U42))/VLOOKUP(R42,商品!$A$4:$D$67,4,FALSE),0),"")</f>
        <v>魔导引擎*12</v>
      </c>
      <c r="AH42" t="str">
        <f>IFERROR(T42&amp;"*"&amp;ROUND(V42*(U42/(S42+U42))/VLOOKUP(T42,商品!$A$4:$D$67,4,FALSE),0),"")</f>
        <v/>
      </c>
    </row>
    <row r="43" customHeight="1" spans="1:34">
      <c r="A43" s="12" t="s">
        <v>428</v>
      </c>
      <c r="B43" s="12" t="s">
        <v>431</v>
      </c>
      <c r="C43" s="1">
        <v>3</v>
      </c>
      <c r="D43" s="1" t="s">
        <v>403</v>
      </c>
      <c r="E43" s="1" t="s">
        <v>404</v>
      </c>
      <c r="F43" s="1" t="s">
        <v>129</v>
      </c>
      <c r="G43" s="1">
        <v>1</v>
      </c>
      <c r="L43" s="1">
        <f>IFERROR(VLOOKUP($D43&amp;$C43,生产方式定位!$A$2:$E$27,2,FALSE)+VLOOKUP($E43&amp;$C43,生产方式定位!$F$3:$J$27,2,FALSE),0)</f>
        <v>3000</v>
      </c>
      <c r="M43" s="1" t="s">
        <v>276</v>
      </c>
      <c r="N43" s="1">
        <v>30</v>
      </c>
      <c r="O43" s="1" t="s">
        <v>265</v>
      </c>
      <c r="P43" s="1">
        <v>1</v>
      </c>
      <c r="Q43" s="1">
        <f>VLOOKUP($D43&amp;$C43,生产方式定位!$A$2:$E$27,3,FALSE)+VLOOKUP($E43&amp;$C43,生产方式定位!$F$3:$J$27,3,FALSE)</f>
        <v>-400</v>
      </c>
      <c r="R43" s="1" t="s">
        <v>150</v>
      </c>
      <c r="S43" s="1">
        <v>1</v>
      </c>
      <c r="V43" s="1">
        <f>IFERROR(VLOOKUP($D43&amp;$C43,生产方式定位!$A$2:$E$27,5,FALSE)+VLOOKUP($E43&amp;$C43,生产方式定位!$F$3:$J$27,5,FALSE),"错误")</f>
        <v>1560</v>
      </c>
      <c r="W43" s="2" t="str">
        <f t="shared" si="8"/>
        <v>钢铁*50</v>
      </c>
      <c r="X43" s="18" t="str">
        <f t="shared" si="9"/>
        <v>劳工*-832,资本家*-4</v>
      </c>
      <c r="Y43" s="18" t="str">
        <f t="shared" si="10"/>
        <v>魔导引擎*20</v>
      </c>
      <c r="Z43" s="3">
        <f t="shared" si="11"/>
        <v>1.92</v>
      </c>
      <c r="AA43" s="23">
        <f t="shared" si="0"/>
        <v>3</v>
      </c>
      <c r="AB43" t="str">
        <f>IFERROR(F43&amp;"*"&amp;ROUND(L43*(G43/(G43+I43+K43))/VLOOKUP(F43,商品!$A$4:$D$67,4,FALSE),0),"")</f>
        <v>钢铁*50</v>
      </c>
      <c r="AC43" t="str">
        <f>IFERROR(H43&amp;"*"&amp;ROUND(L43*(I43/(G43+I43+K43))/VLOOKUP(H43,商品!$A$4:$D$67,4,FALSE),0),"")</f>
        <v/>
      </c>
      <c r="AD43" t="str">
        <f>IFERROR(J43&amp;"*"&amp;ROUND(L43*(K43/(G43+I43+K43))/VLOOKUP(J43,商品!$A$4:$D$67,4,FALSE),0),"")</f>
        <v/>
      </c>
      <c r="AE43" t="str">
        <f>IFERROR(M43&amp;"*"&amp;ROUND(Q43*(N43/(N43+P43))/VLOOKUP(M43,职业!$A$3:$E$16,4,FALSE),0),"")</f>
        <v>劳工*-832</v>
      </c>
      <c r="AF43" t="str">
        <f>IFERROR(O43&amp;"*"&amp;ROUND(Q43*(P43/(N43+P43))/VLOOKUP(O43,职业!$A$3:$E$16,4,FALSE),0),"")</f>
        <v>资本家*-4</v>
      </c>
      <c r="AG43" t="str">
        <f>IFERROR(R43&amp;"*"&amp;ROUND(V43*(S43/(S43+U43))/VLOOKUP(R43,商品!$A$4:$D$67,4,FALSE),0),"")</f>
        <v>魔导引擎*20</v>
      </c>
      <c r="AH43" t="str">
        <f>IFERROR(T43&amp;"*"&amp;ROUND(V43*(U43/(S43+U43))/VLOOKUP(T43,商品!$A$4:$D$67,4,FALSE),0),"")</f>
        <v/>
      </c>
    </row>
    <row r="44" customHeight="1" spans="1:34">
      <c r="A44" s="12" t="s">
        <v>428</v>
      </c>
      <c r="B44" s="12" t="s">
        <v>432</v>
      </c>
      <c r="C44" s="1">
        <v>4</v>
      </c>
      <c r="D44" s="1" t="s">
        <v>403</v>
      </c>
      <c r="E44" s="1" t="s">
        <v>404</v>
      </c>
      <c r="F44" s="1" t="s">
        <v>129</v>
      </c>
      <c r="G44" s="1">
        <v>1</v>
      </c>
      <c r="L44" s="1">
        <f>IFERROR(VLOOKUP($D44&amp;$C44,生产方式定位!$A$2:$E$27,2,FALSE)+VLOOKUP($E44&amp;$C44,生产方式定位!$F$3:$J$27,2,FALSE),0)</f>
        <v>4000</v>
      </c>
      <c r="M44" s="1" t="s">
        <v>276</v>
      </c>
      <c r="N44" s="1">
        <v>30</v>
      </c>
      <c r="O44" s="1" t="s">
        <v>265</v>
      </c>
      <c r="P44" s="1">
        <v>1</v>
      </c>
      <c r="Q44" s="1">
        <f>VLOOKUP($D44&amp;$C44,生产方式定位!$A$2:$E$27,3,FALSE)+VLOOKUP($E44&amp;$C44,生产方式定位!$F$3:$J$27,3,FALSE)</f>
        <v>-600</v>
      </c>
      <c r="R44" s="1" t="s">
        <v>150</v>
      </c>
      <c r="S44" s="1">
        <v>1</v>
      </c>
      <c r="V44" s="1">
        <f>IFERROR(VLOOKUP($D44&amp;$C44,生产方式定位!$A$2:$E$27,5,FALSE)+VLOOKUP($E44&amp;$C44,生产方式定位!$F$3:$J$27,5,FALSE),"错误")</f>
        <v>2210</v>
      </c>
      <c r="W44" s="2" t="str">
        <f t="shared" si="8"/>
        <v>钢铁*67</v>
      </c>
      <c r="X44" s="18" t="str">
        <f t="shared" si="9"/>
        <v>劳工*-1249,资本家*-6</v>
      </c>
      <c r="Y44" s="18" t="str">
        <f t="shared" si="10"/>
        <v>魔导引擎*28</v>
      </c>
      <c r="Z44" s="3">
        <f t="shared" si="11"/>
        <v>1.81</v>
      </c>
      <c r="AA44" s="23">
        <f t="shared" si="0"/>
        <v>4</v>
      </c>
      <c r="AB44" t="str">
        <f>IFERROR(F44&amp;"*"&amp;ROUND(L44*(G44/(G44+I44+K44))/VLOOKUP(F44,商品!$A$4:$D$67,4,FALSE),0),"")</f>
        <v>钢铁*67</v>
      </c>
      <c r="AC44" t="str">
        <f>IFERROR(H44&amp;"*"&amp;ROUND(L44*(I44/(G44+I44+K44))/VLOOKUP(H44,商品!$A$4:$D$67,4,FALSE),0),"")</f>
        <v/>
      </c>
      <c r="AD44" t="str">
        <f>IFERROR(J44&amp;"*"&amp;ROUND(L44*(K44/(G44+I44+K44))/VLOOKUP(J44,商品!$A$4:$D$67,4,FALSE),0),"")</f>
        <v/>
      </c>
      <c r="AE44" t="str">
        <f>IFERROR(M44&amp;"*"&amp;ROUND(Q44*(N44/(N44+P44))/VLOOKUP(M44,职业!$A$3:$E$16,4,FALSE),0),"")</f>
        <v>劳工*-1249</v>
      </c>
      <c r="AF44" t="str">
        <f>IFERROR(O44&amp;"*"&amp;ROUND(Q44*(P44/(N44+P44))/VLOOKUP(O44,职业!$A$3:$E$16,4,FALSE),0),"")</f>
        <v>资本家*-6</v>
      </c>
      <c r="AG44" t="str">
        <f>IFERROR(R44&amp;"*"&amp;ROUND(V44*(S44/(S44+U44))/VLOOKUP(R44,商品!$A$4:$D$67,4,FALSE),0),"")</f>
        <v>魔导引擎*28</v>
      </c>
      <c r="AH44" t="str">
        <f>IFERROR(T44&amp;"*"&amp;ROUND(V44*(U44/(S44+U44))/VLOOKUP(T44,商品!$A$4:$D$67,4,FALSE),0),"")</f>
        <v/>
      </c>
    </row>
    <row r="45" customHeight="1" spans="1:34">
      <c r="A45" s="12" t="s">
        <v>428</v>
      </c>
      <c r="B45" s="12" t="s">
        <v>433</v>
      </c>
      <c r="C45" s="1">
        <v>5</v>
      </c>
      <c r="D45" s="1" t="s">
        <v>403</v>
      </c>
      <c r="E45" s="1" t="s">
        <v>404</v>
      </c>
      <c r="F45" s="1" t="s">
        <v>129</v>
      </c>
      <c r="G45" s="1">
        <v>1</v>
      </c>
      <c r="L45" s="1">
        <f>IFERROR(VLOOKUP($D45&amp;$C45,生产方式定位!$A$2:$E$27,2,FALSE)+VLOOKUP($E45&amp;$C45,生产方式定位!$F$3:$J$27,2,FALSE),0)</f>
        <v>5000</v>
      </c>
      <c r="M45" s="1" t="s">
        <v>276</v>
      </c>
      <c r="N45" s="1">
        <v>30</v>
      </c>
      <c r="O45" s="1" t="s">
        <v>265</v>
      </c>
      <c r="P45" s="1">
        <v>1</v>
      </c>
      <c r="Q45" s="1">
        <f>VLOOKUP($D45&amp;$C45,生产方式定位!$A$2:$E$27,3,FALSE)+VLOOKUP($E45&amp;$C45,生产方式定位!$F$3:$J$27,3,FALSE)</f>
        <v>-800</v>
      </c>
      <c r="R45" s="1" t="s">
        <v>150</v>
      </c>
      <c r="S45" s="1">
        <v>1</v>
      </c>
      <c r="V45" s="1">
        <f>IFERROR(VLOOKUP($D45&amp;$C45,生产方式定位!$A$2:$E$27,5,FALSE)+VLOOKUP($E45&amp;$C45,生产方式定位!$F$3:$J$27,5,FALSE),"错误")</f>
        <v>2940</v>
      </c>
      <c r="W45" s="2" t="str">
        <f t="shared" si="8"/>
        <v>钢铁*83</v>
      </c>
      <c r="X45" s="18" t="str">
        <f t="shared" si="9"/>
        <v>劳工*-1665,资本家*-8</v>
      </c>
      <c r="Y45" s="18" t="str">
        <f t="shared" si="10"/>
        <v>魔导引擎*37</v>
      </c>
      <c r="Z45" s="3">
        <f t="shared" si="11"/>
        <v>1.7</v>
      </c>
      <c r="AA45" s="23">
        <f t="shared" si="0"/>
        <v>5</v>
      </c>
      <c r="AB45" t="str">
        <f>IFERROR(F45&amp;"*"&amp;ROUND(L45*(G45/(G45+I45+K45))/VLOOKUP(F45,商品!$A$4:$D$67,4,FALSE),0),"")</f>
        <v>钢铁*83</v>
      </c>
      <c r="AC45" t="str">
        <f>IFERROR(H45&amp;"*"&amp;ROUND(L45*(I45/(G45+I45+K45))/VLOOKUP(H45,商品!$A$4:$D$67,4,FALSE),0),"")</f>
        <v/>
      </c>
      <c r="AD45" t="str">
        <f>IFERROR(J45&amp;"*"&amp;ROUND(L45*(K45/(G45+I45+K45))/VLOOKUP(J45,商品!$A$4:$D$67,4,FALSE),0),"")</f>
        <v/>
      </c>
      <c r="AE45" t="str">
        <f>IFERROR(M45&amp;"*"&amp;ROUND(Q45*(N45/(N45+P45))/VLOOKUP(M45,职业!$A$3:$E$16,4,FALSE),0),"")</f>
        <v>劳工*-1665</v>
      </c>
      <c r="AF45" t="str">
        <f>IFERROR(O45&amp;"*"&amp;ROUND(Q45*(P45/(N45+P45))/VLOOKUP(O45,职业!$A$3:$E$16,4,FALSE),0),"")</f>
        <v>资本家*-8</v>
      </c>
      <c r="AG45" t="str">
        <f>IFERROR(R45&amp;"*"&amp;ROUND(V45*(S45/(S45+U45))/VLOOKUP(R45,商品!$A$4:$D$67,4,FALSE),0),"")</f>
        <v>魔导引擎*37</v>
      </c>
      <c r="AH45" t="str">
        <f>IFERROR(T45&amp;"*"&amp;ROUND(V45*(U45/(S45+U45))/VLOOKUP(T45,商品!$A$4:$D$67,4,FALSE),0),"")</f>
        <v/>
      </c>
    </row>
    <row r="46" customHeight="1" spans="1:34">
      <c r="A46" s="12" t="s">
        <v>434</v>
      </c>
      <c r="B46" s="12" t="s">
        <v>435</v>
      </c>
      <c r="C46" s="1">
        <v>1</v>
      </c>
      <c r="D46" s="1" t="s">
        <v>390</v>
      </c>
      <c r="E46" s="1" t="s">
        <v>391</v>
      </c>
      <c r="F46" s="1" t="s">
        <v>129</v>
      </c>
      <c r="G46" s="1">
        <v>1</v>
      </c>
      <c r="L46" s="1">
        <f>IFERROR(VLOOKUP($D46&amp;$C46,生产方式定位!$A$2:$E$27,2,FALSE)+VLOOKUP($E46&amp;$C46,生产方式定位!$F$3:$J$27,2,FALSE),0)</f>
        <v>2000</v>
      </c>
      <c r="M46" s="1" t="s">
        <v>276</v>
      </c>
      <c r="N46" s="1">
        <v>30</v>
      </c>
      <c r="O46" s="1" t="s">
        <v>265</v>
      </c>
      <c r="P46" s="1">
        <v>1</v>
      </c>
      <c r="Q46" s="1">
        <f>VLOOKUP($D46&amp;$C46,生产方式定位!$A$2:$E$27,3,FALSE)+VLOOKUP($E46&amp;$C46,生产方式定位!$F$3:$J$27,3,FALSE)</f>
        <v>2000</v>
      </c>
      <c r="R46" s="1" t="s">
        <v>154</v>
      </c>
      <c r="S46" s="1">
        <v>1</v>
      </c>
      <c r="V46" s="1">
        <f>IFERROR(VLOOKUP($D46&amp;$C46,生产方式定位!$A$2:$E$27,5,FALSE)+VLOOKUP($E46&amp;$C46,生产方式定位!$F$3:$J$27,5,FALSE),"错误")</f>
        <v>2000</v>
      </c>
      <c r="W46" s="2" t="str">
        <f t="shared" si="8"/>
        <v>钢铁*33</v>
      </c>
      <c r="X46" s="18" t="str">
        <f t="shared" si="9"/>
        <v>劳工*4162,资本家*21</v>
      </c>
      <c r="Y46" s="18" t="str">
        <f t="shared" si="10"/>
        <v>秘银*25</v>
      </c>
      <c r="Z46" s="3">
        <f t="shared" si="11"/>
        <v>1</v>
      </c>
      <c r="AA46" s="23">
        <f t="shared" si="0"/>
        <v>1</v>
      </c>
      <c r="AB46" t="str">
        <f>IFERROR(F46&amp;"*"&amp;ROUND(L46*(G46/(G46+I46+K46))/VLOOKUP(F46,商品!$A$4:$D$67,4,FALSE),0),"")</f>
        <v>钢铁*33</v>
      </c>
      <c r="AC46" t="str">
        <f>IFERROR(H46&amp;"*"&amp;ROUND(L46*(I46/(G46+I46+K46))/VLOOKUP(H46,商品!$A$4:$D$67,4,FALSE),0),"")</f>
        <v/>
      </c>
      <c r="AD46" t="str">
        <f>IFERROR(J46&amp;"*"&amp;ROUND(L46*(K46/(G46+I46+K46))/VLOOKUP(J46,商品!$A$4:$D$67,4,FALSE),0),"")</f>
        <v/>
      </c>
      <c r="AE46" t="str">
        <f>IFERROR(M46&amp;"*"&amp;ROUND(Q46*(N46/(N46+P46))/VLOOKUP(M46,职业!$A$3:$E$16,4,FALSE),0),"")</f>
        <v>劳工*4162</v>
      </c>
      <c r="AF46" t="str">
        <f>IFERROR(O46&amp;"*"&amp;ROUND(Q46*(P46/(N46+P46))/VLOOKUP(O46,职业!$A$3:$E$16,4,FALSE),0),"")</f>
        <v>资本家*21</v>
      </c>
      <c r="AG46" t="str">
        <f>IFERROR(R46&amp;"*"&amp;ROUND(V46*(S46/(S46+U46))/VLOOKUP(R46,商品!$A$4:$D$67,4,FALSE),0),"")</f>
        <v>秘银*25</v>
      </c>
      <c r="AH46" t="str">
        <f>IFERROR(T46&amp;"*"&amp;ROUND(V46*(U46/(S46+U46))/VLOOKUP(T46,商品!$A$4:$D$67,4,FALSE),0),"")</f>
        <v/>
      </c>
    </row>
    <row r="47" customHeight="1" spans="1:34">
      <c r="A47" s="12" t="s">
        <v>434</v>
      </c>
      <c r="B47" s="12" t="s">
        <v>436</v>
      </c>
      <c r="C47" s="1">
        <v>2</v>
      </c>
      <c r="D47" s="1" t="s">
        <v>390</v>
      </c>
      <c r="E47" s="1" t="s">
        <v>391</v>
      </c>
      <c r="F47" s="1" t="s">
        <v>129</v>
      </c>
      <c r="G47" s="1">
        <v>1</v>
      </c>
      <c r="L47" s="1">
        <f>IFERROR(VLOOKUP($D47&amp;$C47,生产方式定位!$A$2:$E$27,2,FALSE)+VLOOKUP($E47&amp;$C47,生产方式定位!$F$3:$J$27,2,FALSE),0)</f>
        <v>3500</v>
      </c>
      <c r="M47" s="1" t="s">
        <v>276</v>
      </c>
      <c r="N47" s="1">
        <v>30</v>
      </c>
      <c r="O47" s="1" t="s">
        <v>265</v>
      </c>
      <c r="P47" s="1">
        <v>1</v>
      </c>
      <c r="Q47" s="1">
        <f>VLOOKUP($D47&amp;$C47,生产方式定位!$A$2:$E$27,3,FALSE)+VLOOKUP($E47&amp;$C47,生产方式定位!$F$3:$J$27,3,FALSE)</f>
        <v>2400</v>
      </c>
      <c r="R47" s="1" t="s">
        <v>154</v>
      </c>
      <c r="S47" s="1">
        <v>1</v>
      </c>
      <c r="V47" s="1">
        <f>IFERROR(VLOOKUP($D47&amp;$C47,生产方式定位!$A$2:$E$27,5,FALSE)+VLOOKUP($E47&amp;$C47,生产方式定位!$F$3:$J$27,5,FALSE),"错误")</f>
        <v>3022</v>
      </c>
      <c r="W47" s="2" t="str">
        <f t="shared" ref="W47:W53" si="12">IF(AB47="","",AB47)&amp;IF(AC47="","",","&amp;AC47)&amp;IF(AD47="","",","&amp;AD47)</f>
        <v>钢铁*58</v>
      </c>
      <c r="X47" s="18" t="str">
        <f t="shared" ref="X47:X53" si="13">IF(AE47="","",AE47)&amp;IF(AF47="","",","&amp;AF47)</f>
        <v>劳工*4995,资本家*25</v>
      </c>
      <c r="Y47" s="18" t="str">
        <f t="shared" ref="Y47:Y53" si="14">IF(AG47="","",AG47)&amp;IF(AH47="","",","&amp;AH47)</f>
        <v>秘银*38</v>
      </c>
      <c r="Z47" s="3">
        <f t="shared" ref="Z47:Z53" si="15">IFERROR(ROUND(L47/V47,2),"")</f>
        <v>1.16</v>
      </c>
      <c r="AA47" s="23">
        <f t="shared" si="0"/>
        <v>2</v>
      </c>
      <c r="AB47" t="str">
        <f>IFERROR(F47&amp;"*"&amp;ROUND(L47*(G47/(G47+I47+K47))/VLOOKUP(F47,商品!$A$4:$D$67,4,FALSE),0),"")</f>
        <v>钢铁*58</v>
      </c>
      <c r="AC47" t="str">
        <f>IFERROR(H47&amp;"*"&amp;ROUND(L47*(I47/(G47+I47+K47))/VLOOKUP(H47,商品!$A$4:$D$67,4,FALSE),0),"")</f>
        <v/>
      </c>
      <c r="AD47" t="str">
        <f>IFERROR(J47&amp;"*"&amp;ROUND(L47*(K47/(G47+I47+K47))/VLOOKUP(J47,商品!$A$4:$D$67,4,FALSE),0),"")</f>
        <v/>
      </c>
      <c r="AE47" t="str">
        <f>IFERROR(M47&amp;"*"&amp;ROUND(Q47*(N47/(N47+P47))/VLOOKUP(M47,职业!$A$3:$E$16,4,FALSE),0),"")</f>
        <v>劳工*4995</v>
      </c>
      <c r="AF47" t="str">
        <f>IFERROR(O47&amp;"*"&amp;ROUND(Q47*(P47/(N47+P47))/VLOOKUP(O47,职业!$A$3:$E$16,4,FALSE),0),"")</f>
        <v>资本家*25</v>
      </c>
      <c r="AG47" t="str">
        <f>IFERROR(R47&amp;"*"&amp;ROUND(V47*(S47/(S47+U47))/VLOOKUP(R47,商品!$A$4:$D$67,4,FALSE),0),"")</f>
        <v>秘银*38</v>
      </c>
      <c r="AH47" t="str">
        <f>IFERROR(T47&amp;"*"&amp;ROUND(V47*(U47/(S47+U47))/VLOOKUP(T47,商品!$A$4:$D$67,4,FALSE),0),"")</f>
        <v/>
      </c>
    </row>
    <row r="48" customHeight="1" spans="1:34">
      <c r="A48" s="12" t="s">
        <v>434</v>
      </c>
      <c r="B48" s="12" t="s">
        <v>437</v>
      </c>
      <c r="C48" s="1">
        <v>3</v>
      </c>
      <c r="D48" s="1" t="s">
        <v>390</v>
      </c>
      <c r="E48" s="1" t="s">
        <v>391</v>
      </c>
      <c r="F48" s="1" t="s">
        <v>129</v>
      </c>
      <c r="G48" s="1">
        <v>1</v>
      </c>
      <c r="L48" s="1">
        <f>IFERROR(VLOOKUP($D48&amp;$C48,生产方式定位!$A$2:$E$27,2,FALSE)+VLOOKUP($E48&amp;$C48,生产方式定位!$F$3:$J$27,2,FALSE),0)</f>
        <v>5000</v>
      </c>
      <c r="M48" s="1" t="s">
        <v>276</v>
      </c>
      <c r="N48" s="1">
        <v>30</v>
      </c>
      <c r="O48" s="1" t="s">
        <v>265</v>
      </c>
      <c r="P48" s="1">
        <v>1</v>
      </c>
      <c r="Q48" s="1">
        <f>VLOOKUP($D48&amp;$C48,生产方式定位!$A$2:$E$27,3,FALSE)+VLOOKUP($E48&amp;$C48,生产方式定位!$F$3:$J$27,3,FALSE)</f>
        <v>2800</v>
      </c>
      <c r="R48" s="1" t="s">
        <v>154</v>
      </c>
      <c r="S48" s="1">
        <v>1</v>
      </c>
      <c r="V48" s="1">
        <f>IFERROR(VLOOKUP($D48&amp;$C48,生产方式定位!$A$2:$E$27,5,FALSE)+VLOOKUP($E48&amp;$C48,生产方式定位!$F$3:$J$27,5,FALSE),"错误")</f>
        <v>4188</v>
      </c>
      <c r="W48" s="2" t="str">
        <f t="shared" si="12"/>
        <v>钢铁*83</v>
      </c>
      <c r="X48" s="18" t="str">
        <f t="shared" si="13"/>
        <v>劳工*5827,资本家*29</v>
      </c>
      <c r="Y48" s="18" t="str">
        <f t="shared" si="14"/>
        <v>秘银*52</v>
      </c>
      <c r="Z48" s="3">
        <f t="shared" si="15"/>
        <v>1.19</v>
      </c>
      <c r="AA48" s="23">
        <f t="shared" si="0"/>
        <v>3</v>
      </c>
      <c r="AB48" t="str">
        <f>IFERROR(F48&amp;"*"&amp;ROUND(L48*(G48/(G48+I48+K48))/VLOOKUP(F48,商品!$A$4:$D$67,4,FALSE),0),"")</f>
        <v>钢铁*83</v>
      </c>
      <c r="AC48" t="str">
        <f>IFERROR(H48&amp;"*"&amp;ROUND(L48*(I48/(G48+I48+K48))/VLOOKUP(H48,商品!$A$4:$D$67,4,FALSE),0),"")</f>
        <v/>
      </c>
      <c r="AD48" t="str">
        <f>IFERROR(J48&amp;"*"&amp;ROUND(L48*(K48/(G48+I48+K48))/VLOOKUP(J48,商品!$A$4:$D$67,4,FALSE),0),"")</f>
        <v/>
      </c>
      <c r="AE48" t="str">
        <f>IFERROR(M48&amp;"*"&amp;ROUND(Q48*(N48/(N48+P48))/VLOOKUP(M48,职业!$A$3:$E$16,4,FALSE),0),"")</f>
        <v>劳工*5827</v>
      </c>
      <c r="AF48" t="str">
        <f>IFERROR(O48&amp;"*"&amp;ROUND(Q48*(P48/(N48+P48))/VLOOKUP(O48,职业!$A$3:$E$16,4,FALSE),0),"")</f>
        <v>资本家*29</v>
      </c>
      <c r="AG48" t="str">
        <f>IFERROR(R48&amp;"*"&amp;ROUND(V48*(S48/(S48+U48))/VLOOKUP(R48,商品!$A$4:$D$67,4,FALSE),0),"")</f>
        <v>秘银*52</v>
      </c>
      <c r="AH48" t="str">
        <f>IFERROR(T48&amp;"*"&amp;ROUND(V48*(U48/(S48+U48))/VLOOKUP(T48,商品!$A$4:$D$67,4,FALSE),0),"")</f>
        <v/>
      </c>
    </row>
    <row r="49" customHeight="1" spans="1:34">
      <c r="A49" s="12" t="s">
        <v>438</v>
      </c>
      <c r="B49" s="12" t="s">
        <v>439</v>
      </c>
      <c r="C49" s="1">
        <v>1</v>
      </c>
      <c r="D49" s="1" t="s">
        <v>403</v>
      </c>
      <c r="E49" s="1" t="s">
        <v>404</v>
      </c>
      <c r="F49" s="1" t="s">
        <v>129</v>
      </c>
      <c r="G49" s="1">
        <v>1</v>
      </c>
      <c r="L49" s="1">
        <f>IFERROR(VLOOKUP($D49&amp;$C49,生产方式定位!$A$2:$E$27,2,FALSE)+VLOOKUP($E49&amp;$C49,生产方式定位!$F$3:$J$27,2,FALSE),0)</f>
        <v>0</v>
      </c>
      <c r="M49" s="1" t="s">
        <v>276</v>
      </c>
      <c r="N49" s="1">
        <v>30</v>
      </c>
      <c r="O49" s="1" t="s">
        <v>265</v>
      </c>
      <c r="P49" s="1">
        <v>1</v>
      </c>
      <c r="Q49" s="1">
        <f>VLOOKUP($D49&amp;$C49,生产方式定位!$A$2:$E$27,3,FALSE)+VLOOKUP($E49&amp;$C49,生产方式定位!$F$3:$J$27,3,FALSE)</f>
        <v>0</v>
      </c>
      <c r="R49" s="1" t="s">
        <v>150</v>
      </c>
      <c r="S49" s="1">
        <v>1</v>
      </c>
      <c r="V49" s="1">
        <f>IFERROR(VLOOKUP($D49&amp;$C49,生产方式定位!$A$2:$E$27,5,FALSE)+VLOOKUP($E49&amp;$C49,生产方式定位!$F$3:$J$27,5,FALSE),"错误")</f>
        <v>0</v>
      </c>
      <c r="W49" s="2" t="str">
        <f t="shared" si="12"/>
        <v>钢铁*0</v>
      </c>
      <c r="X49" s="18" t="str">
        <f t="shared" si="13"/>
        <v>劳工*0,资本家*0</v>
      </c>
      <c r="Y49" s="18" t="str">
        <f t="shared" si="14"/>
        <v>魔导引擎*0</v>
      </c>
      <c r="Z49" s="3" t="str">
        <f t="shared" si="15"/>
        <v/>
      </c>
      <c r="AA49" s="23">
        <f t="shared" si="0"/>
        <v>1</v>
      </c>
      <c r="AB49" t="str">
        <f>IFERROR(F49&amp;"*"&amp;ROUND(L49*(G49/(G49+I49+K49))/VLOOKUP(F49,商品!$A$4:$D$67,4,FALSE),0),"")</f>
        <v>钢铁*0</v>
      </c>
      <c r="AC49" t="str">
        <f>IFERROR(H49&amp;"*"&amp;ROUND(L49*(I49/(G49+I49+K49))/VLOOKUP(H49,商品!$A$4:$D$67,4,FALSE),0),"")</f>
        <v/>
      </c>
      <c r="AD49" t="str">
        <f>IFERROR(J49&amp;"*"&amp;ROUND(L49*(K49/(G49+I49+K49))/VLOOKUP(J49,商品!$A$4:$D$67,4,FALSE),0),"")</f>
        <v/>
      </c>
      <c r="AE49" t="str">
        <f>IFERROR(M49&amp;"*"&amp;ROUND(Q49*(N49/(N49+P49))/VLOOKUP(M49,职业!$A$3:$E$16,4,FALSE),0),"")</f>
        <v>劳工*0</v>
      </c>
      <c r="AF49" t="str">
        <f>IFERROR(O49&amp;"*"&amp;ROUND(Q49*(P49/(N49+P49))/VLOOKUP(O49,职业!$A$3:$E$16,4,FALSE),0),"")</f>
        <v>资本家*0</v>
      </c>
      <c r="AG49" t="str">
        <f>IFERROR(R49&amp;"*"&amp;ROUND(V49*(S49/(S49+U49))/VLOOKUP(R49,商品!$A$4:$D$67,4,FALSE),0),"")</f>
        <v>魔导引擎*0</v>
      </c>
      <c r="AH49" t="str">
        <f>IFERROR(T49&amp;"*"&amp;ROUND(V49*(U49/(S49+U49))/VLOOKUP(T49,商品!$A$4:$D$67,4,FALSE),0),"")</f>
        <v/>
      </c>
    </row>
    <row r="50" customHeight="1" spans="1:34">
      <c r="A50" s="12" t="s">
        <v>438</v>
      </c>
      <c r="B50" s="12" t="s">
        <v>440</v>
      </c>
      <c r="C50" s="1">
        <v>2</v>
      </c>
      <c r="D50" s="1" t="s">
        <v>403</v>
      </c>
      <c r="E50" s="1" t="s">
        <v>404</v>
      </c>
      <c r="F50" s="1" t="s">
        <v>129</v>
      </c>
      <c r="G50" s="1">
        <v>1</v>
      </c>
      <c r="L50" s="1">
        <f>IFERROR(VLOOKUP($D50&amp;$C50,生产方式定位!$A$2:$E$27,2,FALSE)+VLOOKUP($E50&amp;$C50,生产方式定位!$F$3:$J$27,2,FALSE),0)</f>
        <v>2000</v>
      </c>
      <c r="M50" s="1" t="s">
        <v>276</v>
      </c>
      <c r="N50" s="1">
        <v>30</v>
      </c>
      <c r="O50" s="1" t="s">
        <v>265</v>
      </c>
      <c r="P50" s="1">
        <v>1</v>
      </c>
      <c r="Q50" s="1">
        <f>VLOOKUP($D50&amp;$C50,生产方式定位!$A$2:$E$27,3,FALSE)+VLOOKUP($E50&amp;$C50,生产方式定位!$F$3:$J$27,3,FALSE)</f>
        <v>-200</v>
      </c>
      <c r="R50" s="1" t="s">
        <v>150</v>
      </c>
      <c r="S50" s="1">
        <v>1</v>
      </c>
      <c r="V50" s="1">
        <f>IFERROR(VLOOKUP($D50&amp;$C50,生产方式定位!$A$2:$E$27,5,FALSE)+VLOOKUP($E50&amp;$C50,生产方式定位!$F$3:$J$27,5,FALSE),"错误")</f>
        <v>990</v>
      </c>
      <c r="W50" s="2" t="str">
        <f t="shared" si="12"/>
        <v>钢铁*33</v>
      </c>
      <c r="X50" s="18" t="str">
        <f t="shared" si="13"/>
        <v>劳工*-416,资本家*-2</v>
      </c>
      <c r="Y50" s="18" t="str">
        <f t="shared" si="14"/>
        <v>魔导引擎*12</v>
      </c>
      <c r="Z50" s="3">
        <f t="shared" si="15"/>
        <v>2.02</v>
      </c>
      <c r="AA50" s="23">
        <f t="shared" si="0"/>
        <v>2</v>
      </c>
      <c r="AB50" t="str">
        <f>IFERROR(F50&amp;"*"&amp;ROUND(L50*(G50/(G50+I50+K50))/VLOOKUP(F50,商品!$A$4:$D$67,4,FALSE),0),"")</f>
        <v>钢铁*33</v>
      </c>
      <c r="AC50" t="str">
        <f>IFERROR(H50&amp;"*"&amp;ROUND(L50*(I50/(G50+I50+K50))/VLOOKUP(H50,商品!$A$4:$D$67,4,FALSE),0),"")</f>
        <v/>
      </c>
      <c r="AD50" t="str">
        <f>IFERROR(J50&amp;"*"&amp;ROUND(L50*(K50/(G50+I50+K50))/VLOOKUP(J50,商品!$A$4:$D$67,4,FALSE),0),"")</f>
        <v/>
      </c>
      <c r="AE50" t="str">
        <f>IFERROR(M50&amp;"*"&amp;ROUND(Q50*(N50/(N50+P50))/VLOOKUP(M50,职业!$A$3:$E$16,4,FALSE),0),"")</f>
        <v>劳工*-416</v>
      </c>
      <c r="AF50" t="str">
        <f>IFERROR(O50&amp;"*"&amp;ROUND(Q50*(P50/(N50+P50))/VLOOKUP(O50,职业!$A$3:$E$16,4,FALSE),0),"")</f>
        <v>资本家*-2</v>
      </c>
      <c r="AG50" t="str">
        <f>IFERROR(R50&amp;"*"&amp;ROUND(V50*(S50/(S50+U50))/VLOOKUP(R50,商品!$A$4:$D$67,4,FALSE),0),"")</f>
        <v>魔导引擎*12</v>
      </c>
      <c r="AH50" t="str">
        <f>IFERROR(T50&amp;"*"&amp;ROUND(V50*(U50/(S50+U50))/VLOOKUP(T50,商品!$A$4:$D$67,4,FALSE),0),"")</f>
        <v/>
      </c>
    </row>
    <row r="51" customHeight="1" spans="1:34">
      <c r="A51" s="12" t="s">
        <v>438</v>
      </c>
      <c r="B51" s="12" t="s">
        <v>441</v>
      </c>
      <c r="C51" s="1">
        <v>3</v>
      </c>
      <c r="D51" s="1" t="s">
        <v>403</v>
      </c>
      <c r="E51" s="1" t="s">
        <v>404</v>
      </c>
      <c r="F51" s="1" t="s">
        <v>129</v>
      </c>
      <c r="G51" s="1">
        <v>1</v>
      </c>
      <c r="L51" s="1">
        <f>IFERROR(VLOOKUP($D51&amp;$C51,生产方式定位!$A$2:$E$27,2,FALSE)+VLOOKUP($E51&amp;$C51,生产方式定位!$F$3:$J$27,2,FALSE),0)</f>
        <v>3000</v>
      </c>
      <c r="M51" s="1" t="s">
        <v>276</v>
      </c>
      <c r="N51" s="1">
        <v>30</v>
      </c>
      <c r="O51" s="1" t="s">
        <v>265</v>
      </c>
      <c r="P51" s="1">
        <v>1</v>
      </c>
      <c r="Q51" s="1">
        <f>VLOOKUP($D51&amp;$C51,生产方式定位!$A$2:$E$27,3,FALSE)+VLOOKUP($E51&amp;$C51,生产方式定位!$F$3:$J$27,3,FALSE)</f>
        <v>-400</v>
      </c>
      <c r="R51" s="1" t="s">
        <v>150</v>
      </c>
      <c r="S51" s="1">
        <v>1</v>
      </c>
      <c r="V51" s="1">
        <f>IFERROR(VLOOKUP($D51&amp;$C51,生产方式定位!$A$2:$E$27,5,FALSE)+VLOOKUP($E51&amp;$C51,生产方式定位!$F$3:$J$27,5,FALSE),"错误")</f>
        <v>1560</v>
      </c>
      <c r="W51" s="2" t="str">
        <f t="shared" si="12"/>
        <v>钢铁*50</v>
      </c>
      <c r="X51" s="18" t="str">
        <f t="shared" si="13"/>
        <v>劳工*-832,资本家*-4</v>
      </c>
      <c r="Y51" s="18" t="str">
        <f t="shared" si="14"/>
        <v>魔导引擎*20</v>
      </c>
      <c r="Z51" s="3">
        <f t="shared" si="15"/>
        <v>1.92</v>
      </c>
      <c r="AA51" s="23">
        <f t="shared" si="0"/>
        <v>3</v>
      </c>
      <c r="AB51" t="str">
        <f>IFERROR(F51&amp;"*"&amp;ROUND(L51*(G51/(G51+I51+K51))/VLOOKUP(F51,商品!$A$4:$D$67,4,FALSE),0),"")</f>
        <v>钢铁*50</v>
      </c>
      <c r="AC51" t="str">
        <f>IFERROR(H51&amp;"*"&amp;ROUND(L51*(I51/(G51+I51+K51))/VLOOKUP(H51,商品!$A$4:$D$67,4,FALSE),0),"")</f>
        <v/>
      </c>
      <c r="AD51" t="str">
        <f>IFERROR(J51&amp;"*"&amp;ROUND(L51*(K51/(G51+I51+K51))/VLOOKUP(J51,商品!$A$4:$D$67,4,FALSE),0),"")</f>
        <v/>
      </c>
      <c r="AE51" t="str">
        <f>IFERROR(M51&amp;"*"&amp;ROUND(Q51*(N51/(N51+P51))/VLOOKUP(M51,职业!$A$3:$E$16,4,FALSE),0),"")</f>
        <v>劳工*-832</v>
      </c>
      <c r="AF51" t="str">
        <f>IFERROR(O51&amp;"*"&amp;ROUND(Q51*(P51/(N51+P51))/VLOOKUP(O51,职业!$A$3:$E$16,4,FALSE),0),"")</f>
        <v>资本家*-4</v>
      </c>
      <c r="AG51" t="str">
        <f>IFERROR(R51&amp;"*"&amp;ROUND(V51*(S51/(S51+U51))/VLOOKUP(R51,商品!$A$4:$D$67,4,FALSE),0),"")</f>
        <v>魔导引擎*20</v>
      </c>
      <c r="AH51" t="str">
        <f>IFERROR(T51&amp;"*"&amp;ROUND(V51*(U51/(S51+U51))/VLOOKUP(T51,商品!$A$4:$D$67,4,FALSE),0),"")</f>
        <v/>
      </c>
    </row>
    <row r="52" customHeight="1" spans="1:34">
      <c r="A52" s="12" t="s">
        <v>438</v>
      </c>
      <c r="B52" s="12" t="s">
        <v>442</v>
      </c>
      <c r="C52" s="1">
        <v>4</v>
      </c>
      <c r="D52" s="1" t="s">
        <v>403</v>
      </c>
      <c r="E52" s="1" t="s">
        <v>404</v>
      </c>
      <c r="F52" s="1" t="s">
        <v>129</v>
      </c>
      <c r="G52" s="1">
        <v>1</v>
      </c>
      <c r="L52" s="1">
        <f>IFERROR(VLOOKUP($D52&amp;$C52,生产方式定位!$A$2:$E$27,2,FALSE)+VLOOKUP($E52&amp;$C52,生产方式定位!$F$3:$J$27,2,FALSE),0)</f>
        <v>4000</v>
      </c>
      <c r="M52" s="1" t="s">
        <v>276</v>
      </c>
      <c r="N52" s="1">
        <v>30</v>
      </c>
      <c r="O52" s="1" t="s">
        <v>265</v>
      </c>
      <c r="P52" s="1">
        <v>1</v>
      </c>
      <c r="Q52" s="1">
        <f>VLOOKUP($D52&amp;$C52,生产方式定位!$A$2:$E$27,3,FALSE)+VLOOKUP($E52&amp;$C52,生产方式定位!$F$3:$J$27,3,FALSE)</f>
        <v>-600</v>
      </c>
      <c r="R52" s="1" t="s">
        <v>150</v>
      </c>
      <c r="S52" s="1">
        <v>1</v>
      </c>
      <c r="V52" s="1">
        <f>IFERROR(VLOOKUP($D52&amp;$C52,生产方式定位!$A$2:$E$27,5,FALSE)+VLOOKUP($E52&amp;$C52,生产方式定位!$F$3:$J$27,5,FALSE),"错误")</f>
        <v>2210</v>
      </c>
      <c r="W52" s="2" t="str">
        <f t="shared" si="12"/>
        <v>钢铁*67</v>
      </c>
      <c r="X52" s="18" t="str">
        <f t="shared" si="13"/>
        <v>劳工*-1249,资本家*-6</v>
      </c>
      <c r="Y52" s="18" t="str">
        <f t="shared" si="14"/>
        <v>魔导引擎*28</v>
      </c>
      <c r="Z52" s="3">
        <f t="shared" si="15"/>
        <v>1.81</v>
      </c>
      <c r="AA52" s="23">
        <f t="shared" si="0"/>
        <v>4</v>
      </c>
      <c r="AB52" t="str">
        <f>IFERROR(F52&amp;"*"&amp;ROUND(L52*(G52/(G52+I52+K52))/VLOOKUP(F52,商品!$A$4:$D$67,4,FALSE),0),"")</f>
        <v>钢铁*67</v>
      </c>
      <c r="AC52" t="str">
        <f>IFERROR(H52&amp;"*"&amp;ROUND(L52*(I52/(G52+I52+K52))/VLOOKUP(H52,商品!$A$4:$D$67,4,FALSE),0),"")</f>
        <v/>
      </c>
      <c r="AD52" t="str">
        <f>IFERROR(J52&amp;"*"&amp;ROUND(L52*(K52/(G52+I52+K52))/VLOOKUP(J52,商品!$A$4:$D$67,4,FALSE),0),"")</f>
        <v/>
      </c>
      <c r="AE52" t="str">
        <f>IFERROR(M52&amp;"*"&amp;ROUND(Q52*(N52/(N52+P52))/VLOOKUP(M52,职业!$A$3:$E$16,4,FALSE),0),"")</f>
        <v>劳工*-1249</v>
      </c>
      <c r="AF52" t="str">
        <f>IFERROR(O52&amp;"*"&amp;ROUND(Q52*(P52/(N52+P52))/VLOOKUP(O52,职业!$A$3:$E$16,4,FALSE),0),"")</f>
        <v>资本家*-6</v>
      </c>
      <c r="AG52" t="str">
        <f>IFERROR(R52&amp;"*"&amp;ROUND(V52*(S52/(S52+U52))/VLOOKUP(R52,商品!$A$4:$D$67,4,FALSE),0),"")</f>
        <v>魔导引擎*28</v>
      </c>
      <c r="AH52" t="str">
        <f>IFERROR(T52&amp;"*"&amp;ROUND(V52*(U52/(S52+U52))/VLOOKUP(T52,商品!$A$4:$D$67,4,FALSE),0),"")</f>
        <v/>
      </c>
    </row>
    <row r="53" customHeight="1" spans="1:34">
      <c r="A53" s="12" t="s">
        <v>438</v>
      </c>
      <c r="B53" s="12" t="s">
        <v>443</v>
      </c>
      <c r="C53" s="1">
        <v>5</v>
      </c>
      <c r="D53" s="1" t="s">
        <v>403</v>
      </c>
      <c r="E53" s="1" t="s">
        <v>404</v>
      </c>
      <c r="F53" s="1" t="s">
        <v>129</v>
      </c>
      <c r="G53" s="1">
        <v>1</v>
      </c>
      <c r="L53" s="1">
        <f>IFERROR(VLOOKUP($D53&amp;$C53,生产方式定位!$A$2:$E$27,2,FALSE)+VLOOKUP($E53&amp;$C53,生产方式定位!$F$3:$J$27,2,FALSE),0)</f>
        <v>5000</v>
      </c>
      <c r="M53" s="1" t="s">
        <v>276</v>
      </c>
      <c r="N53" s="1">
        <v>30</v>
      </c>
      <c r="O53" s="1" t="s">
        <v>265</v>
      </c>
      <c r="P53" s="1">
        <v>1</v>
      </c>
      <c r="Q53" s="1">
        <f>VLOOKUP($D53&amp;$C53,生产方式定位!$A$2:$E$27,3,FALSE)+VLOOKUP($E53&amp;$C53,生产方式定位!$F$3:$J$27,3,FALSE)</f>
        <v>-800</v>
      </c>
      <c r="R53" s="1" t="s">
        <v>150</v>
      </c>
      <c r="S53" s="1">
        <v>1</v>
      </c>
      <c r="V53" s="1">
        <f>IFERROR(VLOOKUP($D53&amp;$C53,生产方式定位!$A$2:$E$27,5,FALSE)+VLOOKUP($E53&amp;$C53,生产方式定位!$F$3:$J$27,5,FALSE),"错误")</f>
        <v>2940</v>
      </c>
      <c r="W53" s="2" t="str">
        <f t="shared" si="12"/>
        <v>钢铁*83</v>
      </c>
      <c r="X53" s="18" t="str">
        <f t="shared" si="13"/>
        <v>劳工*-1665,资本家*-8</v>
      </c>
      <c r="Y53" s="18" t="str">
        <f t="shared" si="14"/>
        <v>魔导引擎*37</v>
      </c>
      <c r="Z53" s="3">
        <f t="shared" si="15"/>
        <v>1.7</v>
      </c>
      <c r="AA53" s="23">
        <f t="shared" si="0"/>
        <v>5</v>
      </c>
      <c r="AB53" t="str">
        <f>IFERROR(F53&amp;"*"&amp;ROUND(L53*(G53/(G53+I53+K53))/VLOOKUP(F53,商品!$A$4:$D$67,4,FALSE),0),"")</f>
        <v>钢铁*83</v>
      </c>
      <c r="AC53" t="str">
        <f>IFERROR(H53&amp;"*"&amp;ROUND(L53*(I53/(G53+I53+K53))/VLOOKUP(H53,商品!$A$4:$D$67,4,FALSE),0),"")</f>
        <v/>
      </c>
      <c r="AD53" t="str">
        <f>IFERROR(J53&amp;"*"&amp;ROUND(L53*(K53/(G53+I53+K53))/VLOOKUP(J53,商品!$A$4:$D$67,4,FALSE),0),"")</f>
        <v/>
      </c>
      <c r="AE53" t="str">
        <f>IFERROR(M53&amp;"*"&amp;ROUND(Q53*(N53/(N53+P53))/VLOOKUP(M53,职业!$A$3:$E$16,4,FALSE),0),"")</f>
        <v>劳工*-1665</v>
      </c>
      <c r="AF53" t="str">
        <f>IFERROR(O53&amp;"*"&amp;ROUND(Q53*(P53/(N53+P53))/VLOOKUP(O53,职业!$A$3:$E$16,4,FALSE),0),"")</f>
        <v>资本家*-8</v>
      </c>
      <c r="AG53" t="str">
        <f>IFERROR(R53&amp;"*"&amp;ROUND(V53*(S53/(S53+U53))/VLOOKUP(R53,商品!$A$4:$D$67,4,FALSE),0),"")</f>
        <v>魔导引擎*37</v>
      </c>
      <c r="AH53" t="str">
        <f>IFERROR(T53&amp;"*"&amp;ROUND(V53*(U53/(S53+U53))/VLOOKUP(T53,商品!$A$4:$D$67,4,FALSE),0),"")</f>
        <v/>
      </c>
    </row>
    <row r="54" customHeight="1" spans="1:34">
      <c r="A54" s="12" t="s">
        <v>444</v>
      </c>
      <c r="B54" s="12" t="s">
        <v>445</v>
      </c>
      <c r="AA54" s="23">
        <f t="shared" si="0"/>
        <v>0</v>
      </c>
      <c r="AB54" t="str">
        <f>IFERROR(F54&amp;"*"&amp;ROUND(L54*(G54/(G54+I54+K54))/VLOOKUP(F54,商品!$A$4:$D$67,4,FALSE),0),"")</f>
        <v/>
      </c>
      <c r="AC54" t="str">
        <f>IFERROR(H54&amp;"*"&amp;ROUND(L54*(I54/(G54+I54+K54))/VLOOKUP(H54,商品!$A$4:$D$67,4,FALSE),0),"")</f>
        <v/>
      </c>
      <c r="AD54" t="str">
        <f>IFERROR(J54&amp;"*"&amp;ROUND(L54*(K54/(G54+I54+K54))/VLOOKUP(J54,商品!$A$4:$D$67,4,FALSE),0),"")</f>
        <v/>
      </c>
      <c r="AE54" t="str">
        <f>IFERROR(M54&amp;"*"&amp;ROUND(Q54*(N54/(N54+P54))/VLOOKUP(M54,职业!$A$3:$E$16,4,FALSE),0),"")</f>
        <v/>
      </c>
      <c r="AF54" t="str">
        <f>IFERROR(O54&amp;"*"&amp;ROUND(Q54*(P54/(N54+P54))/VLOOKUP(O54,职业!$A$3:$E$16,4,FALSE),0),"")</f>
        <v/>
      </c>
      <c r="AG54" t="str">
        <f>IFERROR(R54&amp;"*"&amp;ROUND(V54*(S54/(S54+U54))/VLOOKUP(R54,商品!$A$4:$D$67,4,FALSE),0),"")</f>
        <v/>
      </c>
      <c r="AH54" t="str">
        <f>IFERROR(T54&amp;"*"&amp;ROUND(V54*(U54/(S54+U54))/VLOOKUP(T54,商品!$A$4:$D$67,4,FALSE),0),"")</f>
        <v/>
      </c>
    </row>
    <row r="55" customHeight="1" spans="1:34">
      <c r="A55" s="12" t="s">
        <v>444</v>
      </c>
      <c r="B55" s="12" t="s">
        <v>446</v>
      </c>
      <c r="AA55" s="23">
        <f t="shared" si="0"/>
        <v>0</v>
      </c>
      <c r="AB55" t="str">
        <f>IFERROR(F55&amp;"*"&amp;ROUND(L55*(G55/(G55+I55+K55))/VLOOKUP(F55,商品!$A$4:$D$67,4,FALSE),0),"")</f>
        <v/>
      </c>
      <c r="AC55" t="str">
        <f>IFERROR(H55&amp;"*"&amp;ROUND(L55*(I55/(G55+I55+K55))/VLOOKUP(H55,商品!$A$4:$D$67,4,FALSE),0),"")</f>
        <v/>
      </c>
      <c r="AD55" t="str">
        <f>IFERROR(J55&amp;"*"&amp;ROUND(L55*(K55/(G55+I55+K55))/VLOOKUP(J55,商品!$A$4:$D$67,4,FALSE),0),"")</f>
        <v/>
      </c>
      <c r="AE55" t="str">
        <f>IFERROR(M55&amp;"*"&amp;ROUND(Q55*(N55/(N55+P55))/VLOOKUP(M55,职业!$A$3:$E$16,4,FALSE),0),"")</f>
        <v/>
      </c>
      <c r="AF55" t="str">
        <f>IFERROR(O55&amp;"*"&amp;ROUND(Q55*(P55/(N55+P55))/VLOOKUP(O55,职业!$A$3:$E$16,4,FALSE),0),"")</f>
        <v/>
      </c>
      <c r="AG55" t="str">
        <f>IFERROR(R55&amp;"*"&amp;ROUND(V55*(S55/(S55+U55))/VLOOKUP(R55,商品!$A$4:$D$67,4,FALSE),0),"")</f>
        <v/>
      </c>
      <c r="AH55" t="str">
        <f>IFERROR(T55&amp;"*"&amp;ROUND(V55*(U55/(S55+U55))/VLOOKUP(T55,商品!$A$4:$D$67,4,FALSE),0),"")</f>
        <v/>
      </c>
    </row>
    <row r="56" customHeight="1" spans="1:34">
      <c r="A56" s="12" t="s">
        <v>444</v>
      </c>
      <c r="B56" s="12" t="s">
        <v>447</v>
      </c>
      <c r="AA56" s="23">
        <f t="shared" si="0"/>
        <v>0</v>
      </c>
      <c r="AB56" t="str">
        <f>IFERROR(F56&amp;"*"&amp;ROUND(L56*(G56/(G56+I56+K56))/VLOOKUP(F56,商品!$A$4:$D$67,4,FALSE),0),"")</f>
        <v/>
      </c>
      <c r="AC56" t="str">
        <f>IFERROR(H56&amp;"*"&amp;ROUND(L56*(I56/(G56+I56+K56))/VLOOKUP(H56,商品!$A$4:$D$67,4,FALSE),0),"")</f>
        <v/>
      </c>
      <c r="AD56" t="str">
        <f>IFERROR(J56&amp;"*"&amp;ROUND(L56*(K56/(G56+I56+K56))/VLOOKUP(J56,商品!$A$4:$D$67,4,FALSE),0),"")</f>
        <v/>
      </c>
      <c r="AE56" t="str">
        <f>IFERROR(M56&amp;"*"&amp;ROUND(Q56*(N56/(N56+P56))/VLOOKUP(M56,职业!$A$3:$E$16,4,FALSE),0),"")</f>
        <v/>
      </c>
      <c r="AF56" t="str">
        <f>IFERROR(O56&amp;"*"&amp;ROUND(Q56*(P56/(N56+P56))/VLOOKUP(O56,职业!$A$3:$E$16,4,FALSE),0),"")</f>
        <v/>
      </c>
      <c r="AG56" t="str">
        <f>IFERROR(R56&amp;"*"&amp;ROUND(V56*(S56/(S56+U56))/VLOOKUP(R56,商品!$A$4:$D$67,4,FALSE),0),"")</f>
        <v/>
      </c>
      <c r="AH56" t="str">
        <f>IFERROR(T56&amp;"*"&amp;ROUND(V56*(U56/(S56+U56))/VLOOKUP(T56,商品!$A$4:$D$67,4,FALSE),0),"")</f>
        <v/>
      </c>
    </row>
    <row r="57" customHeight="1" spans="1:34">
      <c r="A57" s="12" t="s">
        <v>448</v>
      </c>
      <c r="B57" s="12" t="s">
        <v>449</v>
      </c>
      <c r="AA57" s="23">
        <f t="shared" si="0"/>
        <v>0</v>
      </c>
      <c r="AB57" t="str">
        <f>IFERROR(F57&amp;"*"&amp;ROUND(L57*(G57/(G57+I57+K57))/VLOOKUP(F57,商品!$A$4:$D$67,4,FALSE),0),"")</f>
        <v/>
      </c>
      <c r="AC57" t="str">
        <f>IFERROR(H57&amp;"*"&amp;ROUND(L57*(I57/(G57+I57+K57))/VLOOKUP(H57,商品!$A$4:$D$67,4,FALSE),0),"")</f>
        <v/>
      </c>
      <c r="AD57" t="str">
        <f>IFERROR(J57&amp;"*"&amp;ROUND(L57*(K57/(G57+I57+K57))/VLOOKUP(J57,商品!$A$4:$D$67,4,FALSE),0),"")</f>
        <v/>
      </c>
      <c r="AE57" t="str">
        <f>IFERROR(M57&amp;"*"&amp;ROUND(Q57*(N57/(N57+P57))/VLOOKUP(M57,职业!$A$3:$E$16,4,FALSE),0),"")</f>
        <v/>
      </c>
      <c r="AF57" t="str">
        <f>IFERROR(O57&amp;"*"&amp;ROUND(Q57*(P57/(N57+P57))/VLOOKUP(O57,职业!$A$3:$E$16,4,FALSE),0),"")</f>
        <v/>
      </c>
      <c r="AG57" t="str">
        <f>IFERROR(R57&amp;"*"&amp;ROUND(V57*(S57/(S57+U57))/VLOOKUP(R57,商品!$A$4:$D$67,4,FALSE),0),"")</f>
        <v/>
      </c>
      <c r="AH57" t="str">
        <f>IFERROR(T57&amp;"*"&amp;ROUND(V57*(U57/(S57+U57))/VLOOKUP(T57,商品!$A$4:$D$67,4,FALSE),0),"")</f>
        <v/>
      </c>
    </row>
    <row r="58" customHeight="1" spans="1:34">
      <c r="A58" s="12" t="s">
        <v>448</v>
      </c>
      <c r="B58" s="12" t="s">
        <v>450</v>
      </c>
      <c r="AA58" s="23">
        <f t="shared" si="0"/>
        <v>0</v>
      </c>
      <c r="AB58" t="str">
        <f>IFERROR(F58&amp;"*"&amp;ROUND(L58*(G58/(G58+I58+K58))/VLOOKUP(F58,商品!$A$4:$D$67,4,FALSE),0),"")</f>
        <v/>
      </c>
      <c r="AC58" t="str">
        <f>IFERROR(H58&amp;"*"&amp;ROUND(L58*(I58/(G58+I58+K58))/VLOOKUP(H58,商品!$A$4:$D$67,4,FALSE),0),"")</f>
        <v/>
      </c>
      <c r="AD58" t="str">
        <f>IFERROR(J58&amp;"*"&amp;ROUND(L58*(K58/(G58+I58+K58))/VLOOKUP(J58,商品!$A$4:$D$67,4,FALSE),0),"")</f>
        <v/>
      </c>
      <c r="AE58" t="str">
        <f>IFERROR(M58&amp;"*"&amp;ROUND(Q58*(N58/(N58+P58))/VLOOKUP(M58,职业!$A$3:$E$16,4,FALSE),0),"")</f>
        <v/>
      </c>
      <c r="AF58" t="str">
        <f>IFERROR(O58&amp;"*"&amp;ROUND(Q58*(P58/(N58+P58))/VLOOKUP(O58,职业!$A$3:$E$16,4,FALSE),0),"")</f>
        <v/>
      </c>
      <c r="AG58" t="str">
        <f>IFERROR(R58&amp;"*"&amp;ROUND(V58*(S58/(S58+U58))/VLOOKUP(R58,商品!$A$4:$D$67,4,FALSE),0),"")</f>
        <v/>
      </c>
      <c r="AH58" t="str">
        <f>IFERROR(T58&amp;"*"&amp;ROUND(V58*(U58/(S58+U58))/VLOOKUP(T58,商品!$A$4:$D$67,4,FALSE),0),"")</f>
        <v/>
      </c>
    </row>
    <row r="59" customHeight="1" spans="1:34">
      <c r="A59" s="12" t="s">
        <v>448</v>
      </c>
      <c r="B59" s="12" t="s">
        <v>451</v>
      </c>
      <c r="AA59" s="23">
        <f t="shared" si="0"/>
        <v>0</v>
      </c>
      <c r="AB59" t="str">
        <f>IFERROR(F59&amp;"*"&amp;ROUND(L59*(G59/(G59+I59+K59))/VLOOKUP(F59,商品!$A$4:$D$67,4,FALSE),0),"")</f>
        <v/>
      </c>
      <c r="AC59" t="str">
        <f>IFERROR(H59&amp;"*"&amp;ROUND(L59*(I59/(G59+I59+K59))/VLOOKUP(H59,商品!$A$4:$D$67,4,FALSE),0),"")</f>
        <v/>
      </c>
      <c r="AD59" t="str">
        <f>IFERROR(J59&amp;"*"&amp;ROUND(L59*(K59/(G59+I59+K59))/VLOOKUP(J59,商品!$A$4:$D$67,4,FALSE),0),"")</f>
        <v/>
      </c>
      <c r="AE59" t="str">
        <f>IFERROR(M59&amp;"*"&amp;ROUND(Q59*(N59/(N59+P59))/VLOOKUP(M59,职业!$A$3:$E$16,4,FALSE),0),"")</f>
        <v/>
      </c>
      <c r="AF59" t="str">
        <f>IFERROR(O59&amp;"*"&amp;ROUND(Q59*(P59/(N59+P59))/VLOOKUP(O59,职业!$A$3:$E$16,4,FALSE),0),"")</f>
        <v/>
      </c>
      <c r="AG59" t="str">
        <f>IFERROR(R59&amp;"*"&amp;ROUND(V59*(S59/(S59+U59))/VLOOKUP(R59,商品!$A$4:$D$67,4,FALSE),0),"")</f>
        <v/>
      </c>
      <c r="AH59" t="str">
        <f>IFERROR(T59&amp;"*"&amp;ROUND(V59*(U59/(S59+U59))/VLOOKUP(T59,商品!$A$4:$D$67,4,FALSE),0),"")</f>
        <v/>
      </c>
    </row>
    <row r="60" customHeight="1" spans="1:34">
      <c r="A60" s="12" t="s">
        <v>452</v>
      </c>
      <c r="B60" s="12" t="s">
        <v>453</v>
      </c>
      <c r="AA60" s="23">
        <f t="shared" si="0"/>
        <v>0</v>
      </c>
      <c r="AB60" t="str">
        <f>IFERROR(F60&amp;"*"&amp;ROUND(L60*(G60/(G60+I60+K60))/VLOOKUP(F60,商品!$A$4:$D$67,4,FALSE),0),"")</f>
        <v/>
      </c>
      <c r="AC60" t="str">
        <f>IFERROR(H60&amp;"*"&amp;ROUND(L60*(I60/(G60+I60+K60))/VLOOKUP(H60,商品!$A$4:$D$67,4,FALSE),0),"")</f>
        <v/>
      </c>
      <c r="AD60" t="str">
        <f>IFERROR(J60&amp;"*"&amp;ROUND(L60*(K60/(G60+I60+K60))/VLOOKUP(J60,商品!$A$4:$D$67,4,FALSE),0),"")</f>
        <v/>
      </c>
      <c r="AE60" t="str">
        <f>IFERROR(M60&amp;"*"&amp;ROUND(Q60*(N60/(N60+P60))/VLOOKUP(M60,职业!$A$3:$E$16,4,FALSE),0),"")</f>
        <v/>
      </c>
      <c r="AF60" t="str">
        <f>IFERROR(O60&amp;"*"&amp;ROUND(Q60*(P60/(N60+P60))/VLOOKUP(O60,职业!$A$3:$E$16,4,FALSE),0),"")</f>
        <v/>
      </c>
      <c r="AG60" t="str">
        <f>IFERROR(R60&amp;"*"&amp;ROUND(V60*(S60/(S60+U60))/VLOOKUP(R60,商品!$A$4:$D$67,4,FALSE),0),"")</f>
        <v/>
      </c>
      <c r="AH60" t="str">
        <f>IFERROR(T60&amp;"*"&amp;ROUND(V60*(U60/(S60+U60))/VLOOKUP(T60,商品!$A$4:$D$67,4,FALSE),0),"")</f>
        <v/>
      </c>
    </row>
    <row r="61" customHeight="1" spans="1:34">
      <c r="A61" s="12" t="s">
        <v>452</v>
      </c>
      <c r="B61" s="12" t="s">
        <v>454</v>
      </c>
      <c r="AA61" s="23">
        <f t="shared" si="0"/>
        <v>0</v>
      </c>
      <c r="AB61" t="str">
        <f>IFERROR(F61&amp;"*"&amp;ROUND(L61*(G61/(G61+I61+K61))/VLOOKUP(F61,商品!$A$4:$D$67,4,FALSE),0),"")</f>
        <v/>
      </c>
      <c r="AC61" t="str">
        <f>IFERROR(H61&amp;"*"&amp;ROUND(L61*(I61/(G61+I61+K61))/VLOOKUP(H61,商品!$A$4:$D$67,4,FALSE),0),"")</f>
        <v/>
      </c>
      <c r="AD61" t="str">
        <f>IFERROR(J61&amp;"*"&amp;ROUND(L61*(K61/(G61+I61+K61))/VLOOKUP(J61,商品!$A$4:$D$67,4,FALSE),0),"")</f>
        <v/>
      </c>
      <c r="AE61" t="str">
        <f>IFERROR(M61&amp;"*"&amp;ROUND(Q61*(N61/(N61+P61))/VLOOKUP(M61,职业!$A$3:$E$16,4,FALSE),0),"")</f>
        <v/>
      </c>
      <c r="AF61" t="str">
        <f>IFERROR(O61&amp;"*"&amp;ROUND(Q61*(P61/(N61+P61))/VLOOKUP(O61,职业!$A$3:$E$16,4,FALSE),0),"")</f>
        <v/>
      </c>
      <c r="AG61" t="str">
        <f>IFERROR(R61&amp;"*"&amp;ROUND(V61*(S61/(S61+U61))/VLOOKUP(R61,商品!$A$4:$D$67,4,FALSE),0),"")</f>
        <v/>
      </c>
      <c r="AH61" t="str">
        <f>IFERROR(T61&amp;"*"&amp;ROUND(V61*(U61/(S61+U61))/VLOOKUP(T61,商品!$A$4:$D$67,4,FALSE),0),"")</f>
        <v/>
      </c>
    </row>
    <row r="62" customHeight="1" spans="1:34">
      <c r="A62" s="12" t="s">
        <v>452</v>
      </c>
      <c r="B62" s="12" t="s">
        <v>455</v>
      </c>
      <c r="AA62" s="23">
        <f t="shared" si="0"/>
        <v>0</v>
      </c>
      <c r="AB62" t="str">
        <f>IFERROR(F62&amp;"*"&amp;ROUND(L62*(G62/(G62+I62+K62))/VLOOKUP(F62,商品!$A$4:$D$67,4,FALSE),0),"")</f>
        <v/>
      </c>
      <c r="AC62" t="str">
        <f>IFERROR(H62&amp;"*"&amp;ROUND(L62*(I62/(G62+I62+K62))/VLOOKUP(H62,商品!$A$4:$D$67,4,FALSE),0),"")</f>
        <v/>
      </c>
      <c r="AD62" t="str">
        <f>IFERROR(J62&amp;"*"&amp;ROUND(L62*(K62/(G62+I62+K62))/VLOOKUP(J62,商品!$A$4:$D$67,4,FALSE),0),"")</f>
        <v/>
      </c>
      <c r="AE62" t="str">
        <f>IFERROR(M62&amp;"*"&amp;ROUND(Q62*(N62/(N62+P62))/VLOOKUP(M62,职业!$A$3:$E$16,4,FALSE),0),"")</f>
        <v/>
      </c>
      <c r="AF62" t="str">
        <f>IFERROR(O62&amp;"*"&amp;ROUND(Q62*(P62/(N62+P62))/VLOOKUP(O62,职业!$A$3:$E$16,4,FALSE),0),"")</f>
        <v/>
      </c>
      <c r="AG62" t="str">
        <f>IFERROR(R62&amp;"*"&amp;ROUND(V62*(S62/(S62+U62))/VLOOKUP(R62,商品!$A$4:$D$67,4,FALSE),0),"")</f>
        <v/>
      </c>
      <c r="AH62" t="str">
        <f>IFERROR(T62&amp;"*"&amp;ROUND(V62*(U62/(S62+U62))/VLOOKUP(T62,商品!$A$4:$D$67,4,FALSE),0),"")</f>
        <v/>
      </c>
    </row>
    <row r="63" customHeight="1" spans="1:34">
      <c r="A63" s="12" t="s">
        <v>452</v>
      </c>
      <c r="B63" s="12" t="s">
        <v>456</v>
      </c>
      <c r="AA63" s="23">
        <f t="shared" si="0"/>
        <v>0</v>
      </c>
      <c r="AB63" t="str">
        <f>IFERROR(F63&amp;"*"&amp;ROUND(L63*(G63/(G63+I63+K63))/VLOOKUP(F63,商品!$A$4:$D$67,4,FALSE),0),"")</f>
        <v/>
      </c>
      <c r="AC63" t="str">
        <f>IFERROR(H63&amp;"*"&amp;ROUND(L63*(I63/(G63+I63+K63))/VLOOKUP(H63,商品!$A$4:$D$67,4,FALSE),0),"")</f>
        <v/>
      </c>
      <c r="AD63" t="str">
        <f>IFERROR(J63&amp;"*"&amp;ROUND(L63*(K63/(G63+I63+K63))/VLOOKUP(J63,商品!$A$4:$D$67,4,FALSE),0),"")</f>
        <v/>
      </c>
      <c r="AE63" t="str">
        <f>IFERROR(M63&amp;"*"&amp;ROUND(Q63*(N63/(N63+P63))/VLOOKUP(M63,职业!$A$3:$E$16,4,FALSE),0),"")</f>
        <v/>
      </c>
      <c r="AF63" t="str">
        <f>IFERROR(O63&amp;"*"&amp;ROUND(Q63*(P63/(N63+P63))/VLOOKUP(O63,职业!$A$3:$E$16,4,FALSE),0),"")</f>
        <v/>
      </c>
      <c r="AG63" t="str">
        <f>IFERROR(R63&amp;"*"&amp;ROUND(V63*(S63/(S63+U63))/VLOOKUP(R63,商品!$A$4:$D$67,4,FALSE),0),"")</f>
        <v/>
      </c>
      <c r="AH63" t="str">
        <f>IFERROR(T63&amp;"*"&amp;ROUND(V63*(U63/(S63+U63))/VLOOKUP(T63,商品!$A$4:$D$67,4,FALSE),0),"")</f>
        <v/>
      </c>
    </row>
    <row r="64" customHeight="1" spans="1:34">
      <c r="A64" s="12" t="s">
        <v>452</v>
      </c>
      <c r="B64" s="12" t="s">
        <v>457</v>
      </c>
      <c r="AA64" s="23">
        <f t="shared" si="0"/>
        <v>0</v>
      </c>
      <c r="AB64" t="str">
        <f>IFERROR(F64&amp;"*"&amp;ROUND(L64*(G64/(G64+I64+K64))/VLOOKUP(F64,商品!$A$4:$D$67,4,FALSE),0),"")</f>
        <v/>
      </c>
      <c r="AC64" t="str">
        <f>IFERROR(H64&amp;"*"&amp;ROUND(L64*(I64/(G64+I64+K64))/VLOOKUP(H64,商品!$A$4:$D$67,4,FALSE),0),"")</f>
        <v/>
      </c>
      <c r="AD64" t="str">
        <f>IFERROR(J64&amp;"*"&amp;ROUND(L64*(K64/(G64+I64+K64))/VLOOKUP(J64,商品!$A$4:$D$67,4,FALSE),0),"")</f>
        <v/>
      </c>
      <c r="AE64" t="str">
        <f>IFERROR(M64&amp;"*"&amp;ROUND(Q64*(N64/(N64+P64))/VLOOKUP(M64,职业!$A$3:$E$16,4,FALSE),0),"")</f>
        <v/>
      </c>
      <c r="AF64" t="str">
        <f>IFERROR(O64&amp;"*"&amp;ROUND(Q64*(P64/(N64+P64))/VLOOKUP(O64,职业!$A$3:$E$16,4,FALSE),0),"")</f>
        <v/>
      </c>
      <c r="AG64" t="str">
        <f>IFERROR(R64&amp;"*"&amp;ROUND(V64*(S64/(S64+U64))/VLOOKUP(R64,商品!$A$4:$D$67,4,FALSE),0),"")</f>
        <v/>
      </c>
      <c r="AH64" t="str">
        <f>IFERROR(T64&amp;"*"&amp;ROUND(V64*(U64/(S64+U64))/VLOOKUP(T64,商品!$A$4:$D$67,4,FALSE),0),"")</f>
        <v/>
      </c>
    </row>
    <row r="65" customHeight="1" spans="1:34">
      <c r="A65" s="12" t="s">
        <v>458</v>
      </c>
      <c r="B65" s="12" t="s">
        <v>459</v>
      </c>
      <c r="AA65" s="23">
        <f t="shared" si="0"/>
        <v>0</v>
      </c>
      <c r="AB65" t="str">
        <f>IFERROR(F65&amp;"*"&amp;ROUND(L65*(G65/(G65+I65+K65))/VLOOKUP(F65,商品!$A$4:$D$67,4,FALSE),0),"")</f>
        <v/>
      </c>
      <c r="AC65" t="str">
        <f>IFERROR(H65&amp;"*"&amp;ROUND(L65*(I65/(G65+I65+K65))/VLOOKUP(H65,商品!$A$4:$D$67,4,FALSE),0),"")</f>
        <v/>
      </c>
      <c r="AD65" t="str">
        <f>IFERROR(J65&amp;"*"&amp;ROUND(L65*(K65/(G65+I65+K65))/VLOOKUP(J65,商品!$A$4:$D$67,4,FALSE),0),"")</f>
        <v/>
      </c>
      <c r="AE65" t="str">
        <f>IFERROR(M65&amp;"*"&amp;ROUND(Q65*(N65/(N65+P65))/VLOOKUP(M65,职业!$A$3:$E$16,4,FALSE),0),"")</f>
        <v/>
      </c>
      <c r="AF65" t="str">
        <f>IFERROR(O65&amp;"*"&amp;ROUND(Q65*(P65/(N65+P65))/VLOOKUP(O65,职业!$A$3:$E$16,4,FALSE),0),"")</f>
        <v/>
      </c>
      <c r="AG65" t="str">
        <f>IFERROR(R65&amp;"*"&amp;ROUND(V65*(S65/(S65+U65))/VLOOKUP(R65,商品!$A$4:$D$67,4,FALSE),0),"")</f>
        <v/>
      </c>
      <c r="AH65" t="str">
        <f>IFERROR(T65&amp;"*"&amp;ROUND(V65*(U65/(S65+U65))/VLOOKUP(T65,商品!$A$4:$D$67,4,FALSE),0),"")</f>
        <v/>
      </c>
    </row>
    <row r="66" customHeight="1" spans="1:34">
      <c r="A66" s="12" t="s">
        <v>458</v>
      </c>
      <c r="B66" s="12" t="s">
        <v>460</v>
      </c>
      <c r="AA66" s="23">
        <f t="shared" si="0"/>
        <v>0</v>
      </c>
      <c r="AB66" t="str">
        <f>IFERROR(F66&amp;"*"&amp;ROUND(L66*(G66/(G66+I66+K66))/VLOOKUP(F66,商品!$A$4:$D$67,4,FALSE),0),"")</f>
        <v/>
      </c>
      <c r="AC66" t="str">
        <f>IFERROR(H66&amp;"*"&amp;ROUND(L66*(I66/(G66+I66+K66))/VLOOKUP(H66,商品!$A$4:$D$67,4,FALSE),0),"")</f>
        <v/>
      </c>
      <c r="AD66" t="str">
        <f>IFERROR(J66&amp;"*"&amp;ROUND(L66*(K66/(G66+I66+K66))/VLOOKUP(J66,商品!$A$4:$D$67,4,FALSE),0),"")</f>
        <v/>
      </c>
      <c r="AE66" t="str">
        <f>IFERROR(M66&amp;"*"&amp;ROUND(Q66*(N66/(N66+P66))/VLOOKUP(M66,职业!$A$3:$E$16,4,FALSE),0),"")</f>
        <v/>
      </c>
      <c r="AF66" t="str">
        <f>IFERROR(O66&amp;"*"&amp;ROUND(Q66*(P66/(N66+P66))/VLOOKUP(O66,职业!$A$3:$E$16,4,FALSE),0),"")</f>
        <v/>
      </c>
      <c r="AG66" t="str">
        <f>IFERROR(R66&amp;"*"&amp;ROUND(V66*(S66/(S66+U66))/VLOOKUP(R66,商品!$A$4:$D$67,4,FALSE),0),"")</f>
        <v/>
      </c>
      <c r="AH66" t="str">
        <f>IFERROR(T66&amp;"*"&amp;ROUND(V66*(U66/(S66+U66))/VLOOKUP(T66,商品!$A$4:$D$67,4,FALSE),0),"")</f>
        <v/>
      </c>
    </row>
    <row r="67" customHeight="1" spans="1:34">
      <c r="A67" s="12" t="s">
        <v>458</v>
      </c>
      <c r="B67" s="12" t="s">
        <v>461</v>
      </c>
      <c r="AA67" s="23">
        <f t="shared" si="0"/>
        <v>0</v>
      </c>
      <c r="AB67" t="str">
        <f>IFERROR(F67&amp;"*"&amp;ROUND(L67*(G67/(G67+I67+K67))/VLOOKUP(F67,商品!$A$4:$D$67,4,FALSE),0),"")</f>
        <v/>
      </c>
      <c r="AC67" t="str">
        <f>IFERROR(H67&amp;"*"&amp;ROUND(L67*(I67/(G67+I67+K67))/VLOOKUP(H67,商品!$A$4:$D$67,4,FALSE),0),"")</f>
        <v/>
      </c>
      <c r="AD67" t="str">
        <f>IFERROR(J67&amp;"*"&amp;ROUND(L67*(K67/(G67+I67+K67))/VLOOKUP(J67,商品!$A$4:$D$67,4,FALSE),0),"")</f>
        <v/>
      </c>
      <c r="AE67" t="str">
        <f>IFERROR(M67&amp;"*"&amp;ROUND(Q67*(N67/(N67+P67))/VLOOKUP(M67,职业!$A$3:$E$16,4,FALSE),0),"")</f>
        <v/>
      </c>
      <c r="AF67" t="str">
        <f>IFERROR(O67&amp;"*"&amp;ROUND(Q67*(P67/(N67+P67))/VLOOKUP(O67,职业!$A$3:$E$16,4,FALSE),0),"")</f>
        <v/>
      </c>
      <c r="AG67" t="str">
        <f>IFERROR(R67&amp;"*"&amp;ROUND(V67*(S67/(S67+U67))/VLOOKUP(R67,商品!$A$4:$D$67,4,FALSE),0),"")</f>
        <v/>
      </c>
      <c r="AH67" t="str">
        <f>IFERROR(T67&amp;"*"&amp;ROUND(V67*(U67/(S67+U67))/VLOOKUP(T67,商品!$A$4:$D$67,4,FALSE),0),"")</f>
        <v/>
      </c>
    </row>
    <row r="68" customHeight="1" spans="1:34">
      <c r="A68" s="12" t="s">
        <v>462</v>
      </c>
      <c r="B68" s="12" t="s">
        <v>463</v>
      </c>
      <c r="AA68" s="23">
        <f t="shared" si="0"/>
        <v>0</v>
      </c>
      <c r="AB68" t="str">
        <f>IFERROR(F68&amp;"*"&amp;ROUND(L68*(G68/(G68+I68+K68))/VLOOKUP(F68,商品!$A$4:$D$67,4,FALSE),0),"")</f>
        <v/>
      </c>
      <c r="AC68" t="str">
        <f>IFERROR(H68&amp;"*"&amp;ROUND(L68*(I68/(G68+I68+K68))/VLOOKUP(H68,商品!$A$4:$D$67,4,FALSE),0),"")</f>
        <v/>
      </c>
      <c r="AD68" t="str">
        <f>IFERROR(J68&amp;"*"&amp;ROUND(L68*(K68/(G68+I68+K68))/VLOOKUP(J68,商品!$A$4:$D$67,4,FALSE),0),"")</f>
        <v/>
      </c>
      <c r="AE68" t="str">
        <f>IFERROR(M68&amp;"*"&amp;ROUND(Q68*(N68/(N68+P68))/VLOOKUP(M68,职业!$A$3:$E$16,4,FALSE),0),"")</f>
        <v/>
      </c>
      <c r="AF68" t="str">
        <f>IFERROR(O68&amp;"*"&amp;ROUND(Q68*(P68/(N68+P68))/VLOOKUP(O68,职业!$A$3:$E$16,4,FALSE),0),"")</f>
        <v/>
      </c>
      <c r="AG68" t="str">
        <f>IFERROR(R68&amp;"*"&amp;ROUND(V68*(S68/(S68+U68))/VLOOKUP(R68,商品!$A$4:$D$67,4,FALSE),0),"")</f>
        <v/>
      </c>
      <c r="AH68" t="str">
        <f>IFERROR(T68&amp;"*"&amp;ROUND(V68*(U68/(S68+U68))/VLOOKUP(T68,商品!$A$4:$D$67,4,FALSE),0),"")</f>
        <v/>
      </c>
    </row>
    <row r="69" customHeight="1" spans="1:34">
      <c r="A69" s="12" t="s">
        <v>462</v>
      </c>
      <c r="B69" s="12" t="s">
        <v>464</v>
      </c>
      <c r="AA69" s="23">
        <f t="shared" ref="AA69:AA132" si="16">C69</f>
        <v>0</v>
      </c>
      <c r="AB69" t="str">
        <f>IFERROR(F69&amp;"*"&amp;ROUND(L69*(G69/(G69+I69+K69))/VLOOKUP(F69,商品!$A$4:$D$67,4,FALSE),0),"")</f>
        <v/>
      </c>
      <c r="AC69" t="str">
        <f>IFERROR(H69&amp;"*"&amp;ROUND(L69*(I69/(G69+I69+K69))/VLOOKUP(H69,商品!$A$4:$D$67,4,FALSE),0),"")</f>
        <v/>
      </c>
      <c r="AD69" t="str">
        <f>IFERROR(J69&amp;"*"&amp;ROUND(L69*(K69/(G69+I69+K69))/VLOOKUP(J69,商品!$A$4:$D$67,4,FALSE),0),"")</f>
        <v/>
      </c>
      <c r="AE69" t="str">
        <f>IFERROR(M69&amp;"*"&amp;ROUND(Q69*(N69/(N69+P69))/VLOOKUP(M69,职业!$A$3:$E$16,4,FALSE),0),"")</f>
        <v/>
      </c>
      <c r="AF69" t="str">
        <f>IFERROR(O69&amp;"*"&amp;ROUND(Q69*(P69/(N69+P69))/VLOOKUP(O69,职业!$A$3:$E$16,4,FALSE),0),"")</f>
        <v/>
      </c>
      <c r="AG69" t="str">
        <f>IFERROR(R69&amp;"*"&amp;ROUND(V69*(S69/(S69+U69))/VLOOKUP(R69,商品!$A$4:$D$67,4,FALSE),0),"")</f>
        <v/>
      </c>
      <c r="AH69" t="str">
        <f>IFERROR(T69&amp;"*"&amp;ROUND(V69*(U69/(S69+U69))/VLOOKUP(T69,商品!$A$4:$D$67,4,FALSE),0),"")</f>
        <v/>
      </c>
    </row>
    <row r="70" customHeight="1" spans="1:34">
      <c r="A70" s="12" t="s">
        <v>465</v>
      </c>
      <c r="B70" s="12" t="s">
        <v>466</v>
      </c>
      <c r="AA70" s="23">
        <f t="shared" si="16"/>
        <v>0</v>
      </c>
      <c r="AB70" t="str">
        <f>IFERROR(F70&amp;"*"&amp;ROUND(L70*(G70/(G70+I70+K70))/VLOOKUP(F70,商品!$A$4:$D$67,4,FALSE),0),"")</f>
        <v/>
      </c>
      <c r="AC70" t="str">
        <f>IFERROR(H70&amp;"*"&amp;ROUND(L70*(I70/(G70+I70+K70))/VLOOKUP(H70,商品!$A$4:$D$67,4,FALSE),0),"")</f>
        <v/>
      </c>
      <c r="AD70" t="str">
        <f>IFERROR(J70&amp;"*"&amp;ROUND(L70*(K70/(G70+I70+K70))/VLOOKUP(J70,商品!$A$4:$D$67,4,FALSE),0),"")</f>
        <v/>
      </c>
      <c r="AE70" t="str">
        <f>IFERROR(M70&amp;"*"&amp;ROUND(Q70*(N70/(N70+P70))/VLOOKUP(M70,职业!$A$3:$E$16,4,FALSE),0),"")</f>
        <v/>
      </c>
      <c r="AF70" t="str">
        <f>IFERROR(O70&amp;"*"&amp;ROUND(Q70*(P70/(N70+P70))/VLOOKUP(O70,职业!$A$3:$E$16,4,FALSE),0),"")</f>
        <v/>
      </c>
      <c r="AG70" t="str">
        <f>IFERROR(R70&amp;"*"&amp;ROUND(V70*(S70/(S70+U70))/VLOOKUP(R70,商品!$A$4:$D$67,4,FALSE),0),"")</f>
        <v/>
      </c>
      <c r="AH70" t="str">
        <f>IFERROR(T70&amp;"*"&amp;ROUND(V70*(U70/(S70+U70))/VLOOKUP(T70,商品!$A$4:$D$67,4,FALSE),0),"")</f>
        <v/>
      </c>
    </row>
    <row r="71" customHeight="1" spans="1:34">
      <c r="A71" s="12" t="s">
        <v>465</v>
      </c>
      <c r="B71" s="12" t="s">
        <v>467</v>
      </c>
      <c r="AA71" s="23">
        <f t="shared" si="16"/>
        <v>0</v>
      </c>
      <c r="AB71" t="str">
        <f>IFERROR(F71&amp;"*"&amp;ROUND(L71*(G71/(G71+I71+K71))/VLOOKUP(F71,商品!$A$4:$D$67,4,FALSE),0),"")</f>
        <v/>
      </c>
      <c r="AC71" t="str">
        <f>IFERROR(H71&amp;"*"&amp;ROUND(L71*(I71/(G71+I71+K71))/VLOOKUP(H71,商品!$A$4:$D$67,4,FALSE),0),"")</f>
        <v/>
      </c>
      <c r="AD71" t="str">
        <f>IFERROR(J71&amp;"*"&amp;ROUND(L71*(K71/(G71+I71+K71))/VLOOKUP(J71,商品!$A$4:$D$67,4,FALSE),0),"")</f>
        <v/>
      </c>
      <c r="AE71" t="str">
        <f>IFERROR(M71&amp;"*"&amp;ROUND(Q71*(N71/(N71+P71))/VLOOKUP(M71,职业!$A$3:$E$16,4,FALSE),0),"")</f>
        <v/>
      </c>
      <c r="AF71" t="str">
        <f>IFERROR(O71&amp;"*"&amp;ROUND(Q71*(P71/(N71+P71))/VLOOKUP(O71,职业!$A$3:$E$16,4,FALSE),0),"")</f>
        <v/>
      </c>
      <c r="AG71" t="str">
        <f>IFERROR(R71&amp;"*"&amp;ROUND(V71*(S71/(S71+U71))/VLOOKUP(R71,商品!$A$4:$D$67,4,FALSE),0),"")</f>
        <v/>
      </c>
      <c r="AH71" t="str">
        <f>IFERROR(T71&amp;"*"&amp;ROUND(V71*(U71/(S71+U71))/VLOOKUP(T71,商品!$A$4:$D$67,4,FALSE),0),"")</f>
        <v/>
      </c>
    </row>
    <row r="72" customHeight="1" spans="1:34">
      <c r="A72" s="12" t="s">
        <v>465</v>
      </c>
      <c r="B72" s="12" t="s">
        <v>468</v>
      </c>
      <c r="AA72" s="23">
        <f t="shared" si="16"/>
        <v>0</v>
      </c>
      <c r="AB72" t="str">
        <f>IFERROR(F72&amp;"*"&amp;ROUND(L72*(G72/(G72+I72+K72))/VLOOKUP(F72,商品!$A$4:$D$67,4,FALSE),0),"")</f>
        <v/>
      </c>
      <c r="AC72" t="str">
        <f>IFERROR(H72&amp;"*"&amp;ROUND(L72*(I72/(G72+I72+K72))/VLOOKUP(H72,商品!$A$4:$D$67,4,FALSE),0),"")</f>
        <v/>
      </c>
      <c r="AD72" t="str">
        <f>IFERROR(J72&amp;"*"&amp;ROUND(L72*(K72/(G72+I72+K72))/VLOOKUP(J72,商品!$A$4:$D$67,4,FALSE),0),"")</f>
        <v/>
      </c>
      <c r="AE72" t="str">
        <f>IFERROR(M72&amp;"*"&amp;ROUND(Q72*(N72/(N72+P72))/VLOOKUP(M72,职业!$A$3:$E$16,4,FALSE),0),"")</f>
        <v/>
      </c>
      <c r="AF72" t="str">
        <f>IFERROR(O72&amp;"*"&amp;ROUND(Q72*(P72/(N72+P72))/VLOOKUP(O72,职业!$A$3:$E$16,4,FALSE),0),"")</f>
        <v/>
      </c>
      <c r="AG72" t="str">
        <f>IFERROR(R72&amp;"*"&amp;ROUND(V72*(S72/(S72+U72))/VLOOKUP(R72,商品!$A$4:$D$67,4,FALSE),0),"")</f>
        <v/>
      </c>
      <c r="AH72" t="str">
        <f>IFERROR(T72&amp;"*"&amp;ROUND(V72*(U72/(S72+U72))/VLOOKUP(T72,商品!$A$4:$D$67,4,FALSE),0),"")</f>
        <v/>
      </c>
    </row>
    <row r="73" customHeight="1" spans="1:34">
      <c r="A73" s="12" t="s">
        <v>465</v>
      </c>
      <c r="B73" s="12" t="s">
        <v>469</v>
      </c>
      <c r="AA73" s="23">
        <f t="shared" si="16"/>
        <v>0</v>
      </c>
      <c r="AB73" t="str">
        <f>IFERROR(F73&amp;"*"&amp;ROUND(L73*(G73/(G73+I73+K73))/VLOOKUP(F73,商品!$A$4:$D$67,4,FALSE),0),"")</f>
        <v/>
      </c>
      <c r="AC73" t="str">
        <f>IFERROR(H73&amp;"*"&amp;ROUND(L73*(I73/(G73+I73+K73))/VLOOKUP(H73,商品!$A$4:$D$67,4,FALSE),0),"")</f>
        <v/>
      </c>
      <c r="AD73" t="str">
        <f>IFERROR(J73&amp;"*"&amp;ROUND(L73*(K73/(G73+I73+K73))/VLOOKUP(J73,商品!$A$4:$D$67,4,FALSE),0),"")</f>
        <v/>
      </c>
      <c r="AE73" t="str">
        <f>IFERROR(M73&amp;"*"&amp;ROUND(Q73*(N73/(N73+P73))/VLOOKUP(M73,职业!$A$3:$E$16,4,FALSE),0),"")</f>
        <v/>
      </c>
      <c r="AF73" t="str">
        <f>IFERROR(O73&amp;"*"&amp;ROUND(Q73*(P73/(N73+P73))/VLOOKUP(O73,职业!$A$3:$E$16,4,FALSE),0),"")</f>
        <v/>
      </c>
      <c r="AG73" t="str">
        <f>IFERROR(R73&amp;"*"&amp;ROUND(V73*(S73/(S73+U73))/VLOOKUP(R73,商品!$A$4:$D$67,4,FALSE),0),"")</f>
        <v/>
      </c>
      <c r="AH73" t="str">
        <f>IFERROR(T73&amp;"*"&amp;ROUND(V73*(U73/(S73+U73))/VLOOKUP(T73,商品!$A$4:$D$67,4,FALSE),0),"")</f>
        <v/>
      </c>
    </row>
    <row r="74" customHeight="1" spans="1:34">
      <c r="A74" s="12" t="s">
        <v>465</v>
      </c>
      <c r="B74" s="12" t="s">
        <v>470</v>
      </c>
      <c r="AA74" s="23">
        <f t="shared" si="16"/>
        <v>0</v>
      </c>
      <c r="AB74" t="str">
        <f>IFERROR(F74&amp;"*"&amp;ROUND(L74*(G74/(G74+I74+K74))/VLOOKUP(F74,商品!$A$4:$D$67,4,FALSE),0),"")</f>
        <v/>
      </c>
      <c r="AC74" t="str">
        <f>IFERROR(H74&amp;"*"&amp;ROUND(L74*(I74/(G74+I74+K74))/VLOOKUP(H74,商品!$A$4:$D$67,4,FALSE),0),"")</f>
        <v/>
      </c>
      <c r="AD74" t="str">
        <f>IFERROR(J74&amp;"*"&amp;ROUND(L74*(K74/(G74+I74+K74))/VLOOKUP(J74,商品!$A$4:$D$67,4,FALSE),0),"")</f>
        <v/>
      </c>
      <c r="AE74" t="str">
        <f>IFERROR(M74&amp;"*"&amp;ROUND(Q74*(N74/(N74+P74))/VLOOKUP(M74,职业!$A$3:$E$16,4,FALSE),0),"")</f>
        <v/>
      </c>
      <c r="AF74" t="str">
        <f>IFERROR(O74&amp;"*"&amp;ROUND(Q74*(P74/(N74+P74))/VLOOKUP(O74,职业!$A$3:$E$16,4,FALSE),0),"")</f>
        <v/>
      </c>
      <c r="AG74" t="str">
        <f>IFERROR(R74&amp;"*"&amp;ROUND(V74*(S74/(S74+U74))/VLOOKUP(R74,商品!$A$4:$D$67,4,FALSE),0),"")</f>
        <v/>
      </c>
      <c r="AH74" t="str">
        <f>IFERROR(T74&amp;"*"&amp;ROUND(V74*(U74/(S74+U74))/VLOOKUP(T74,商品!$A$4:$D$67,4,FALSE),0),"")</f>
        <v/>
      </c>
    </row>
    <row r="75" customHeight="1" spans="1:34">
      <c r="A75" s="12" t="s">
        <v>471</v>
      </c>
      <c r="B75" s="12" t="s">
        <v>472</v>
      </c>
      <c r="AA75" s="23">
        <f t="shared" si="16"/>
        <v>0</v>
      </c>
      <c r="AB75" t="str">
        <f>IFERROR(F75&amp;"*"&amp;ROUND(L75*(G75/(G75+I75+K75))/VLOOKUP(F75,商品!$A$4:$D$67,4,FALSE),0),"")</f>
        <v/>
      </c>
      <c r="AC75" t="str">
        <f>IFERROR(H75&amp;"*"&amp;ROUND(L75*(I75/(G75+I75+K75))/VLOOKUP(H75,商品!$A$4:$D$67,4,FALSE),0),"")</f>
        <v/>
      </c>
      <c r="AD75" t="str">
        <f>IFERROR(J75&amp;"*"&amp;ROUND(L75*(K75/(G75+I75+K75))/VLOOKUP(J75,商品!$A$4:$D$67,4,FALSE),0),"")</f>
        <v/>
      </c>
      <c r="AE75" t="str">
        <f>IFERROR(M75&amp;"*"&amp;ROUND(Q75*(N75/(N75+P75))/VLOOKUP(M75,职业!$A$3:$E$16,4,FALSE),0),"")</f>
        <v/>
      </c>
      <c r="AF75" t="str">
        <f>IFERROR(O75&amp;"*"&amp;ROUND(Q75*(P75/(N75+P75))/VLOOKUP(O75,职业!$A$3:$E$16,4,FALSE),0),"")</f>
        <v/>
      </c>
      <c r="AG75" t="str">
        <f>IFERROR(R75&amp;"*"&amp;ROUND(V75*(S75/(S75+U75))/VLOOKUP(R75,商品!$A$4:$D$67,4,FALSE),0),"")</f>
        <v/>
      </c>
      <c r="AH75" t="str">
        <f>IFERROR(T75&amp;"*"&amp;ROUND(V75*(U75/(S75+U75))/VLOOKUP(T75,商品!$A$4:$D$67,4,FALSE),0),"")</f>
        <v/>
      </c>
    </row>
    <row r="76" customHeight="1" spans="1:34">
      <c r="A76" s="12" t="s">
        <v>471</v>
      </c>
      <c r="B76" s="12" t="s">
        <v>473</v>
      </c>
      <c r="AA76" s="23">
        <f t="shared" si="16"/>
        <v>0</v>
      </c>
      <c r="AB76" t="str">
        <f>IFERROR(F76&amp;"*"&amp;ROUND(L76*(G76/(G76+I76+K76))/VLOOKUP(F76,商品!$A$4:$D$67,4,FALSE),0),"")</f>
        <v/>
      </c>
      <c r="AC76" t="str">
        <f>IFERROR(H76&amp;"*"&amp;ROUND(L76*(I76/(G76+I76+K76))/VLOOKUP(H76,商品!$A$4:$D$67,4,FALSE),0),"")</f>
        <v/>
      </c>
      <c r="AD76" t="str">
        <f>IFERROR(J76&amp;"*"&amp;ROUND(L76*(K76/(G76+I76+K76))/VLOOKUP(J76,商品!$A$4:$D$67,4,FALSE),0),"")</f>
        <v/>
      </c>
      <c r="AE76" t="str">
        <f>IFERROR(M76&amp;"*"&amp;ROUND(Q76*(N76/(N76+P76))/VLOOKUP(M76,职业!$A$3:$E$16,4,FALSE),0),"")</f>
        <v/>
      </c>
      <c r="AF76" t="str">
        <f>IFERROR(O76&amp;"*"&amp;ROUND(Q76*(P76/(N76+P76))/VLOOKUP(O76,职业!$A$3:$E$16,4,FALSE),0),"")</f>
        <v/>
      </c>
      <c r="AG76" t="str">
        <f>IFERROR(R76&amp;"*"&amp;ROUND(V76*(S76/(S76+U76))/VLOOKUP(R76,商品!$A$4:$D$67,4,FALSE),0),"")</f>
        <v/>
      </c>
      <c r="AH76" t="str">
        <f>IFERROR(T76&amp;"*"&amp;ROUND(V76*(U76/(S76+U76))/VLOOKUP(T76,商品!$A$4:$D$67,4,FALSE),0),"")</f>
        <v/>
      </c>
    </row>
    <row r="77" customHeight="1" spans="1:34">
      <c r="A77" s="12" t="s">
        <v>471</v>
      </c>
      <c r="B77" s="12" t="s">
        <v>474</v>
      </c>
      <c r="AA77" s="23">
        <f t="shared" si="16"/>
        <v>0</v>
      </c>
      <c r="AB77" t="str">
        <f>IFERROR(F77&amp;"*"&amp;ROUND(L77*(G77/(G77+I77+K77))/VLOOKUP(F77,商品!$A$4:$D$67,4,FALSE),0),"")</f>
        <v/>
      </c>
      <c r="AC77" t="str">
        <f>IFERROR(H77&amp;"*"&amp;ROUND(L77*(I77/(G77+I77+K77))/VLOOKUP(H77,商品!$A$4:$D$67,4,FALSE),0),"")</f>
        <v/>
      </c>
      <c r="AD77" t="str">
        <f>IFERROR(J77&amp;"*"&amp;ROUND(L77*(K77/(G77+I77+K77))/VLOOKUP(J77,商品!$A$4:$D$67,4,FALSE),0),"")</f>
        <v/>
      </c>
      <c r="AE77" t="str">
        <f>IFERROR(M77&amp;"*"&amp;ROUND(Q77*(N77/(N77+P77))/VLOOKUP(M77,职业!$A$3:$E$16,4,FALSE),0),"")</f>
        <v/>
      </c>
      <c r="AF77" t="str">
        <f>IFERROR(O77&amp;"*"&amp;ROUND(Q77*(P77/(N77+P77))/VLOOKUP(O77,职业!$A$3:$E$16,4,FALSE),0),"")</f>
        <v/>
      </c>
      <c r="AG77" t="str">
        <f>IFERROR(R77&amp;"*"&amp;ROUND(V77*(S77/(S77+U77))/VLOOKUP(R77,商品!$A$4:$D$67,4,FALSE),0),"")</f>
        <v/>
      </c>
      <c r="AH77" t="str">
        <f>IFERROR(T77&amp;"*"&amp;ROUND(V77*(U77/(S77+U77))/VLOOKUP(T77,商品!$A$4:$D$67,4,FALSE),0),"")</f>
        <v/>
      </c>
    </row>
    <row r="78" customHeight="1" spans="1:34">
      <c r="A78" s="12" t="s">
        <v>475</v>
      </c>
      <c r="B78" s="12" t="s">
        <v>476</v>
      </c>
      <c r="AA78" s="23">
        <f t="shared" si="16"/>
        <v>0</v>
      </c>
      <c r="AB78" t="str">
        <f>IFERROR(F78&amp;"*"&amp;ROUND(L78*(G78/(G78+I78+K78))/VLOOKUP(F78,商品!$A$4:$D$67,4,FALSE),0),"")</f>
        <v/>
      </c>
      <c r="AC78" t="str">
        <f>IFERROR(H78&amp;"*"&amp;ROUND(L78*(I78/(G78+I78+K78))/VLOOKUP(H78,商品!$A$4:$D$67,4,FALSE),0),"")</f>
        <v/>
      </c>
      <c r="AD78" t="str">
        <f>IFERROR(J78&amp;"*"&amp;ROUND(L78*(K78/(G78+I78+K78))/VLOOKUP(J78,商品!$A$4:$D$67,4,FALSE),0),"")</f>
        <v/>
      </c>
      <c r="AE78" t="str">
        <f>IFERROR(M78&amp;"*"&amp;ROUND(Q78*(N78/(N78+P78))/VLOOKUP(M78,职业!$A$3:$E$16,4,FALSE),0),"")</f>
        <v/>
      </c>
      <c r="AF78" t="str">
        <f>IFERROR(O78&amp;"*"&amp;ROUND(Q78*(P78/(N78+P78))/VLOOKUP(O78,职业!$A$3:$E$16,4,FALSE),0),"")</f>
        <v/>
      </c>
      <c r="AG78" t="str">
        <f>IFERROR(R78&amp;"*"&amp;ROUND(V78*(S78/(S78+U78))/VLOOKUP(R78,商品!$A$4:$D$67,4,FALSE),0),"")</f>
        <v/>
      </c>
      <c r="AH78" t="str">
        <f>IFERROR(T78&amp;"*"&amp;ROUND(V78*(U78/(S78+U78))/VLOOKUP(T78,商品!$A$4:$D$67,4,FALSE),0),"")</f>
        <v/>
      </c>
    </row>
    <row r="79" customHeight="1" spans="1:34">
      <c r="A79" s="12" t="s">
        <v>475</v>
      </c>
      <c r="B79" s="12" t="s">
        <v>477</v>
      </c>
      <c r="AA79" s="23">
        <f t="shared" si="16"/>
        <v>0</v>
      </c>
      <c r="AB79" t="str">
        <f>IFERROR(F79&amp;"*"&amp;ROUND(L79*(G79/(G79+I79+K79))/VLOOKUP(F79,商品!$A$4:$D$67,4,FALSE),0),"")</f>
        <v/>
      </c>
      <c r="AC79" t="str">
        <f>IFERROR(H79&amp;"*"&amp;ROUND(L79*(I79/(G79+I79+K79))/VLOOKUP(H79,商品!$A$4:$D$67,4,FALSE),0),"")</f>
        <v/>
      </c>
      <c r="AD79" t="str">
        <f>IFERROR(J79&amp;"*"&amp;ROUND(L79*(K79/(G79+I79+K79))/VLOOKUP(J79,商品!$A$4:$D$67,4,FALSE),0),"")</f>
        <v/>
      </c>
      <c r="AE79" t="str">
        <f>IFERROR(M79&amp;"*"&amp;ROUND(Q79*(N79/(N79+P79))/VLOOKUP(M79,职业!$A$3:$E$16,4,FALSE),0),"")</f>
        <v/>
      </c>
      <c r="AF79" t="str">
        <f>IFERROR(O79&amp;"*"&amp;ROUND(Q79*(P79/(N79+P79))/VLOOKUP(O79,职业!$A$3:$E$16,4,FALSE),0),"")</f>
        <v/>
      </c>
      <c r="AG79" t="str">
        <f>IFERROR(R79&amp;"*"&amp;ROUND(V79*(S79/(S79+U79))/VLOOKUP(R79,商品!$A$4:$D$67,4,FALSE),0),"")</f>
        <v/>
      </c>
      <c r="AH79" t="str">
        <f>IFERROR(T79&amp;"*"&amp;ROUND(V79*(U79/(S79+U79))/VLOOKUP(T79,商品!$A$4:$D$67,4,FALSE),0),"")</f>
        <v/>
      </c>
    </row>
    <row r="80" customHeight="1" spans="1:34">
      <c r="A80" s="12" t="s">
        <v>475</v>
      </c>
      <c r="B80" s="12" t="s">
        <v>478</v>
      </c>
      <c r="AA80" s="23">
        <f t="shared" si="16"/>
        <v>0</v>
      </c>
      <c r="AB80" t="str">
        <f>IFERROR(F80&amp;"*"&amp;ROUND(L80*(G80/(G80+I80+K80))/VLOOKUP(F80,商品!$A$4:$D$67,4,FALSE),0),"")</f>
        <v/>
      </c>
      <c r="AC80" t="str">
        <f>IFERROR(H80&amp;"*"&amp;ROUND(L80*(I80/(G80+I80+K80))/VLOOKUP(H80,商品!$A$4:$D$67,4,FALSE),0),"")</f>
        <v/>
      </c>
      <c r="AD80" t="str">
        <f>IFERROR(J80&amp;"*"&amp;ROUND(L80*(K80/(G80+I80+K80))/VLOOKUP(J80,商品!$A$4:$D$67,4,FALSE),0),"")</f>
        <v/>
      </c>
      <c r="AE80" t="str">
        <f>IFERROR(M80&amp;"*"&amp;ROUND(Q80*(N80/(N80+P80))/VLOOKUP(M80,职业!$A$3:$E$16,4,FALSE),0),"")</f>
        <v/>
      </c>
      <c r="AF80" t="str">
        <f>IFERROR(O80&amp;"*"&amp;ROUND(Q80*(P80/(N80+P80))/VLOOKUP(O80,职业!$A$3:$E$16,4,FALSE),0),"")</f>
        <v/>
      </c>
      <c r="AG80" t="str">
        <f>IFERROR(R80&amp;"*"&amp;ROUND(V80*(S80/(S80+U80))/VLOOKUP(R80,商品!$A$4:$D$67,4,FALSE),0),"")</f>
        <v/>
      </c>
      <c r="AH80" t="str">
        <f>IFERROR(T80&amp;"*"&amp;ROUND(V80*(U80/(S80+U80))/VLOOKUP(T80,商品!$A$4:$D$67,4,FALSE),0),"")</f>
        <v/>
      </c>
    </row>
    <row r="81" customHeight="1" spans="1:34">
      <c r="A81" s="12" t="s">
        <v>479</v>
      </c>
      <c r="B81" s="12" t="s">
        <v>480</v>
      </c>
      <c r="AA81" s="23">
        <f t="shared" si="16"/>
        <v>0</v>
      </c>
      <c r="AB81" t="str">
        <f>IFERROR(F81&amp;"*"&amp;ROUND(L81*(G81/(G81+I81+K81))/VLOOKUP(F81,商品!$A$4:$D$67,4,FALSE),0),"")</f>
        <v/>
      </c>
      <c r="AC81" t="str">
        <f>IFERROR(H81&amp;"*"&amp;ROUND(L81*(I81/(G81+I81+K81))/VLOOKUP(H81,商品!$A$4:$D$67,4,FALSE),0),"")</f>
        <v/>
      </c>
      <c r="AD81" t="str">
        <f>IFERROR(J81&amp;"*"&amp;ROUND(L81*(K81/(G81+I81+K81))/VLOOKUP(J81,商品!$A$4:$D$67,4,FALSE),0),"")</f>
        <v/>
      </c>
      <c r="AE81" t="str">
        <f>IFERROR(M81&amp;"*"&amp;ROUND(Q81*(N81/(N81+P81))/VLOOKUP(M81,职业!$A$3:$E$16,4,FALSE),0),"")</f>
        <v/>
      </c>
      <c r="AF81" t="str">
        <f>IFERROR(O81&amp;"*"&amp;ROUND(Q81*(P81/(N81+P81))/VLOOKUP(O81,职业!$A$3:$E$16,4,FALSE),0),"")</f>
        <v/>
      </c>
      <c r="AG81" t="str">
        <f>IFERROR(R81&amp;"*"&amp;ROUND(V81*(S81/(S81+U81))/VLOOKUP(R81,商品!$A$4:$D$67,4,FALSE),0),"")</f>
        <v/>
      </c>
      <c r="AH81" t="str">
        <f>IFERROR(T81&amp;"*"&amp;ROUND(V81*(U81/(S81+U81))/VLOOKUP(T81,商品!$A$4:$D$67,4,FALSE),0),"")</f>
        <v/>
      </c>
    </row>
    <row r="82" customHeight="1" spans="1:34">
      <c r="A82" s="12" t="s">
        <v>479</v>
      </c>
      <c r="B82" s="12" t="s">
        <v>481</v>
      </c>
      <c r="AA82" s="23">
        <f t="shared" si="16"/>
        <v>0</v>
      </c>
      <c r="AB82" t="str">
        <f>IFERROR(F82&amp;"*"&amp;ROUND(L82*(G82/(G82+I82+K82))/VLOOKUP(F82,商品!$A$4:$D$67,4,FALSE),0),"")</f>
        <v/>
      </c>
      <c r="AC82" t="str">
        <f>IFERROR(H82&amp;"*"&amp;ROUND(L82*(I82/(G82+I82+K82))/VLOOKUP(H82,商品!$A$4:$D$67,4,FALSE),0),"")</f>
        <v/>
      </c>
      <c r="AD82" t="str">
        <f>IFERROR(J82&amp;"*"&amp;ROUND(L82*(K82/(G82+I82+K82))/VLOOKUP(J82,商品!$A$4:$D$67,4,FALSE),0),"")</f>
        <v/>
      </c>
      <c r="AE82" t="str">
        <f>IFERROR(M82&amp;"*"&amp;ROUND(Q82*(N82/(N82+P82))/VLOOKUP(M82,职业!$A$3:$E$16,4,FALSE),0),"")</f>
        <v/>
      </c>
      <c r="AF82" t="str">
        <f>IFERROR(O82&amp;"*"&amp;ROUND(Q82*(P82/(N82+P82))/VLOOKUP(O82,职业!$A$3:$E$16,4,FALSE),0),"")</f>
        <v/>
      </c>
      <c r="AG82" t="str">
        <f>IFERROR(R82&amp;"*"&amp;ROUND(V82*(S82/(S82+U82))/VLOOKUP(R82,商品!$A$4:$D$67,4,FALSE),0),"")</f>
        <v/>
      </c>
      <c r="AH82" t="str">
        <f>IFERROR(T82&amp;"*"&amp;ROUND(V82*(U82/(S82+U82))/VLOOKUP(T82,商品!$A$4:$D$67,4,FALSE),0),"")</f>
        <v/>
      </c>
    </row>
    <row r="83" customHeight="1" spans="1:34">
      <c r="A83" s="12" t="s">
        <v>479</v>
      </c>
      <c r="B83" s="12" t="s">
        <v>482</v>
      </c>
      <c r="AA83" s="23">
        <f t="shared" si="16"/>
        <v>0</v>
      </c>
      <c r="AB83" t="str">
        <f>IFERROR(F83&amp;"*"&amp;ROUND(L83*(G83/(G83+I83+K83))/VLOOKUP(F83,商品!$A$4:$D$67,4,FALSE),0),"")</f>
        <v/>
      </c>
      <c r="AC83" t="str">
        <f>IFERROR(H83&amp;"*"&amp;ROUND(L83*(I83/(G83+I83+K83))/VLOOKUP(H83,商品!$A$4:$D$67,4,FALSE),0),"")</f>
        <v/>
      </c>
      <c r="AD83" t="str">
        <f>IFERROR(J83&amp;"*"&amp;ROUND(L83*(K83/(G83+I83+K83))/VLOOKUP(J83,商品!$A$4:$D$67,4,FALSE),0),"")</f>
        <v/>
      </c>
      <c r="AE83" t="str">
        <f>IFERROR(M83&amp;"*"&amp;ROUND(Q83*(N83/(N83+P83))/VLOOKUP(M83,职业!$A$3:$E$16,4,FALSE),0),"")</f>
        <v/>
      </c>
      <c r="AF83" t="str">
        <f>IFERROR(O83&amp;"*"&amp;ROUND(Q83*(P83/(N83+P83))/VLOOKUP(O83,职业!$A$3:$E$16,4,FALSE),0),"")</f>
        <v/>
      </c>
      <c r="AG83" t="str">
        <f>IFERROR(R83&amp;"*"&amp;ROUND(V83*(S83/(S83+U83))/VLOOKUP(R83,商品!$A$4:$D$67,4,FALSE),0),"")</f>
        <v/>
      </c>
      <c r="AH83" t="str">
        <f>IFERROR(T83&amp;"*"&amp;ROUND(V83*(U83/(S83+U83))/VLOOKUP(T83,商品!$A$4:$D$67,4,FALSE),0),"")</f>
        <v/>
      </c>
    </row>
    <row r="84" customHeight="1" spans="1:34">
      <c r="A84" s="12" t="s">
        <v>479</v>
      </c>
      <c r="B84" s="12" t="s">
        <v>483</v>
      </c>
      <c r="AA84" s="23">
        <f t="shared" si="16"/>
        <v>0</v>
      </c>
      <c r="AB84" t="str">
        <f>IFERROR(F84&amp;"*"&amp;ROUND(L84*(G84/(G84+I84+K84))/VLOOKUP(F84,商品!$A$4:$D$67,4,FALSE),0),"")</f>
        <v/>
      </c>
      <c r="AC84" t="str">
        <f>IFERROR(H84&amp;"*"&amp;ROUND(L84*(I84/(G84+I84+K84))/VLOOKUP(H84,商品!$A$4:$D$67,4,FALSE),0),"")</f>
        <v/>
      </c>
      <c r="AD84" t="str">
        <f>IFERROR(J84&amp;"*"&amp;ROUND(L84*(K84/(G84+I84+K84))/VLOOKUP(J84,商品!$A$4:$D$67,4,FALSE),0),"")</f>
        <v/>
      </c>
      <c r="AE84" t="str">
        <f>IFERROR(M84&amp;"*"&amp;ROUND(Q84*(N84/(N84+P84))/VLOOKUP(M84,职业!$A$3:$E$16,4,FALSE),0),"")</f>
        <v/>
      </c>
      <c r="AF84" t="str">
        <f>IFERROR(O84&amp;"*"&amp;ROUND(Q84*(P84/(N84+P84))/VLOOKUP(O84,职业!$A$3:$E$16,4,FALSE),0),"")</f>
        <v/>
      </c>
      <c r="AG84" t="str">
        <f>IFERROR(R84&amp;"*"&amp;ROUND(V84*(S84/(S84+U84))/VLOOKUP(R84,商品!$A$4:$D$67,4,FALSE),0),"")</f>
        <v/>
      </c>
      <c r="AH84" t="str">
        <f>IFERROR(T84&amp;"*"&amp;ROUND(V84*(U84/(S84+U84))/VLOOKUP(T84,商品!$A$4:$D$67,4,FALSE),0),"")</f>
        <v/>
      </c>
    </row>
    <row r="85" customHeight="1" spans="1:34">
      <c r="A85" s="12" t="s">
        <v>479</v>
      </c>
      <c r="B85" s="12" t="s">
        <v>484</v>
      </c>
      <c r="AA85" s="23">
        <f t="shared" si="16"/>
        <v>0</v>
      </c>
      <c r="AB85" t="str">
        <f>IFERROR(F85&amp;"*"&amp;ROUND(L85*(G85/(G85+I85+K85))/VLOOKUP(F85,商品!$A$4:$D$67,4,FALSE),0),"")</f>
        <v/>
      </c>
      <c r="AC85" t="str">
        <f>IFERROR(H85&amp;"*"&amp;ROUND(L85*(I85/(G85+I85+K85))/VLOOKUP(H85,商品!$A$4:$D$67,4,FALSE),0),"")</f>
        <v/>
      </c>
      <c r="AD85" t="str">
        <f>IFERROR(J85&amp;"*"&amp;ROUND(L85*(K85/(G85+I85+K85))/VLOOKUP(J85,商品!$A$4:$D$67,4,FALSE),0),"")</f>
        <v/>
      </c>
      <c r="AE85" t="str">
        <f>IFERROR(M85&amp;"*"&amp;ROUND(Q85*(N85/(N85+P85))/VLOOKUP(M85,职业!$A$3:$E$16,4,FALSE),0),"")</f>
        <v/>
      </c>
      <c r="AF85" t="str">
        <f>IFERROR(O85&amp;"*"&amp;ROUND(Q85*(P85/(N85+P85))/VLOOKUP(O85,职业!$A$3:$E$16,4,FALSE),0),"")</f>
        <v/>
      </c>
      <c r="AG85" t="str">
        <f>IFERROR(R85&amp;"*"&amp;ROUND(V85*(S85/(S85+U85))/VLOOKUP(R85,商品!$A$4:$D$67,4,FALSE),0),"")</f>
        <v/>
      </c>
      <c r="AH85" t="str">
        <f>IFERROR(T85&amp;"*"&amp;ROUND(V85*(U85/(S85+U85))/VLOOKUP(T85,商品!$A$4:$D$67,4,FALSE),0),"")</f>
        <v/>
      </c>
    </row>
    <row r="86" customHeight="1" spans="1:34">
      <c r="A86" s="12" t="s">
        <v>485</v>
      </c>
      <c r="B86" s="12" t="s">
        <v>486</v>
      </c>
      <c r="AA86" s="23">
        <f t="shared" si="16"/>
        <v>0</v>
      </c>
      <c r="AB86" t="str">
        <f>IFERROR(F86&amp;"*"&amp;ROUND(L86*(G86/(G86+I86+K86))/VLOOKUP(F86,商品!$A$4:$D$67,4,FALSE),0),"")</f>
        <v/>
      </c>
      <c r="AC86" t="str">
        <f>IFERROR(H86&amp;"*"&amp;ROUND(L86*(I86/(G86+I86+K86))/VLOOKUP(H86,商品!$A$4:$D$67,4,FALSE),0),"")</f>
        <v/>
      </c>
      <c r="AD86" t="str">
        <f>IFERROR(J86&amp;"*"&amp;ROUND(L86*(K86/(G86+I86+K86))/VLOOKUP(J86,商品!$A$4:$D$67,4,FALSE),0),"")</f>
        <v/>
      </c>
      <c r="AE86" t="str">
        <f>IFERROR(M86&amp;"*"&amp;ROUND(Q86*(N86/(N86+P86))/VLOOKUP(M86,职业!$A$3:$E$16,4,FALSE),0),"")</f>
        <v/>
      </c>
      <c r="AF86" t="str">
        <f>IFERROR(O86&amp;"*"&amp;ROUND(Q86*(P86/(N86+P86))/VLOOKUP(O86,职业!$A$3:$E$16,4,FALSE),0),"")</f>
        <v/>
      </c>
      <c r="AG86" t="str">
        <f>IFERROR(R86&amp;"*"&amp;ROUND(V86*(S86/(S86+U86))/VLOOKUP(R86,商品!$A$4:$D$67,4,FALSE),0),"")</f>
        <v/>
      </c>
      <c r="AH86" t="str">
        <f>IFERROR(T86&amp;"*"&amp;ROUND(V86*(U86/(S86+U86))/VLOOKUP(T86,商品!$A$4:$D$67,4,FALSE),0),"")</f>
        <v/>
      </c>
    </row>
    <row r="87" customHeight="1" spans="1:34">
      <c r="A87" s="12" t="s">
        <v>485</v>
      </c>
      <c r="B87" s="12" t="s">
        <v>487</v>
      </c>
      <c r="AA87" s="23">
        <f t="shared" si="16"/>
        <v>0</v>
      </c>
      <c r="AB87" t="str">
        <f>IFERROR(F87&amp;"*"&amp;ROUND(L87*(G87/(G87+I87+K87))/VLOOKUP(F87,商品!$A$4:$D$67,4,FALSE),0),"")</f>
        <v/>
      </c>
      <c r="AC87" t="str">
        <f>IFERROR(H87&amp;"*"&amp;ROUND(L87*(I87/(G87+I87+K87))/VLOOKUP(H87,商品!$A$4:$D$67,4,FALSE),0),"")</f>
        <v/>
      </c>
      <c r="AD87" t="str">
        <f>IFERROR(J87&amp;"*"&amp;ROUND(L87*(K87/(G87+I87+K87))/VLOOKUP(J87,商品!$A$4:$D$67,4,FALSE),0),"")</f>
        <v/>
      </c>
      <c r="AE87" t="str">
        <f>IFERROR(M87&amp;"*"&amp;ROUND(Q87*(N87/(N87+P87))/VLOOKUP(M87,职业!$A$3:$E$16,4,FALSE),0),"")</f>
        <v/>
      </c>
      <c r="AF87" t="str">
        <f>IFERROR(O87&amp;"*"&amp;ROUND(Q87*(P87/(N87+P87))/VLOOKUP(O87,职业!$A$3:$E$16,4,FALSE),0),"")</f>
        <v/>
      </c>
      <c r="AG87" t="str">
        <f>IFERROR(R87&amp;"*"&amp;ROUND(V87*(S87/(S87+U87))/VLOOKUP(R87,商品!$A$4:$D$67,4,FALSE),0),"")</f>
        <v/>
      </c>
      <c r="AH87" t="str">
        <f>IFERROR(T87&amp;"*"&amp;ROUND(V87*(U87/(S87+U87))/VLOOKUP(T87,商品!$A$4:$D$67,4,FALSE),0),"")</f>
        <v/>
      </c>
    </row>
    <row r="88" customHeight="1" spans="1:34">
      <c r="A88" s="12" t="s">
        <v>485</v>
      </c>
      <c r="B88" s="12" t="s">
        <v>488</v>
      </c>
      <c r="AA88" s="23">
        <f t="shared" si="16"/>
        <v>0</v>
      </c>
      <c r="AB88" t="str">
        <f>IFERROR(F88&amp;"*"&amp;ROUND(L88*(G88/(G88+I88+K88))/VLOOKUP(F88,商品!$A$4:$D$67,4,FALSE),0),"")</f>
        <v/>
      </c>
      <c r="AC88" t="str">
        <f>IFERROR(H88&amp;"*"&amp;ROUND(L88*(I88/(G88+I88+K88))/VLOOKUP(H88,商品!$A$4:$D$67,4,FALSE),0),"")</f>
        <v/>
      </c>
      <c r="AD88" t="str">
        <f>IFERROR(J88&amp;"*"&amp;ROUND(L88*(K88/(G88+I88+K88))/VLOOKUP(J88,商品!$A$4:$D$67,4,FALSE),0),"")</f>
        <v/>
      </c>
      <c r="AE88" t="str">
        <f>IFERROR(M88&amp;"*"&amp;ROUND(Q88*(N88/(N88+P88))/VLOOKUP(M88,职业!$A$3:$E$16,4,FALSE),0),"")</f>
        <v/>
      </c>
      <c r="AF88" t="str">
        <f>IFERROR(O88&amp;"*"&amp;ROUND(Q88*(P88/(N88+P88))/VLOOKUP(O88,职业!$A$3:$E$16,4,FALSE),0),"")</f>
        <v/>
      </c>
      <c r="AG88" t="str">
        <f>IFERROR(R88&amp;"*"&amp;ROUND(V88*(S88/(S88+U88))/VLOOKUP(R88,商品!$A$4:$D$67,4,FALSE),0),"")</f>
        <v/>
      </c>
      <c r="AH88" t="str">
        <f>IFERROR(T88&amp;"*"&amp;ROUND(V88*(U88/(S88+U88))/VLOOKUP(T88,商品!$A$4:$D$67,4,FALSE),0),"")</f>
        <v/>
      </c>
    </row>
    <row r="89" customHeight="1" spans="1:34">
      <c r="A89" s="12" t="s">
        <v>489</v>
      </c>
      <c r="B89" s="12" t="s">
        <v>490</v>
      </c>
      <c r="AA89" s="23">
        <f t="shared" si="16"/>
        <v>0</v>
      </c>
      <c r="AB89" t="str">
        <f>IFERROR(F89&amp;"*"&amp;ROUND(L89*(G89/(G89+I89+K89))/VLOOKUP(F89,商品!$A$4:$D$67,4,FALSE),0),"")</f>
        <v/>
      </c>
      <c r="AC89" t="str">
        <f>IFERROR(H89&amp;"*"&amp;ROUND(L89*(I89/(G89+I89+K89))/VLOOKUP(H89,商品!$A$4:$D$67,4,FALSE),0),"")</f>
        <v/>
      </c>
      <c r="AD89" t="str">
        <f>IFERROR(J89&amp;"*"&amp;ROUND(L89*(K89/(G89+I89+K89))/VLOOKUP(J89,商品!$A$4:$D$67,4,FALSE),0),"")</f>
        <v/>
      </c>
      <c r="AE89" t="str">
        <f>IFERROR(M89&amp;"*"&amp;ROUND(Q89*(N89/(N89+P89))/VLOOKUP(M89,职业!$A$3:$E$16,4,FALSE),0),"")</f>
        <v/>
      </c>
      <c r="AF89" t="str">
        <f>IFERROR(O89&amp;"*"&amp;ROUND(Q89*(P89/(N89+P89))/VLOOKUP(O89,职业!$A$3:$E$16,4,FALSE),0),"")</f>
        <v/>
      </c>
      <c r="AG89" t="str">
        <f>IFERROR(R89&amp;"*"&amp;ROUND(V89*(S89/(S89+U89))/VLOOKUP(R89,商品!$A$4:$D$67,4,FALSE),0),"")</f>
        <v/>
      </c>
      <c r="AH89" t="str">
        <f>IFERROR(T89&amp;"*"&amp;ROUND(V89*(U89/(S89+U89))/VLOOKUP(T89,商品!$A$4:$D$67,4,FALSE),0),"")</f>
        <v/>
      </c>
    </row>
    <row r="90" customHeight="1" spans="1:34">
      <c r="A90" s="12" t="s">
        <v>489</v>
      </c>
      <c r="B90" s="12" t="s">
        <v>491</v>
      </c>
      <c r="AA90" s="23">
        <f t="shared" si="16"/>
        <v>0</v>
      </c>
      <c r="AB90" t="str">
        <f>IFERROR(F90&amp;"*"&amp;ROUND(L90*(G90/(G90+I90+K90))/VLOOKUP(F90,商品!$A$4:$D$67,4,FALSE),0),"")</f>
        <v/>
      </c>
      <c r="AC90" t="str">
        <f>IFERROR(H90&amp;"*"&amp;ROUND(L90*(I90/(G90+I90+K90))/VLOOKUP(H90,商品!$A$4:$D$67,4,FALSE),0),"")</f>
        <v/>
      </c>
      <c r="AD90" t="str">
        <f>IFERROR(J90&amp;"*"&amp;ROUND(L90*(K90/(G90+I90+K90))/VLOOKUP(J90,商品!$A$4:$D$67,4,FALSE),0),"")</f>
        <v/>
      </c>
      <c r="AE90" t="str">
        <f>IFERROR(M90&amp;"*"&amp;ROUND(Q90*(N90/(N90+P90))/VLOOKUP(M90,职业!$A$3:$E$16,4,FALSE),0),"")</f>
        <v/>
      </c>
      <c r="AF90" t="str">
        <f>IFERROR(O90&amp;"*"&amp;ROUND(Q90*(P90/(N90+P90))/VLOOKUP(O90,职业!$A$3:$E$16,4,FALSE),0),"")</f>
        <v/>
      </c>
      <c r="AG90" t="str">
        <f>IFERROR(R90&amp;"*"&amp;ROUND(V90*(S90/(S90+U90))/VLOOKUP(R90,商品!$A$4:$D$67,4,FALSE),0),"")</f>
        <v/>
      </c>
      <c r="AH90" t="str">
        <f>IFERROR(T90&amp;"*"&amp;ROUND(V90*(U90/(S90+U90))/VLOOKUP(T90,商品!$A$4:$D$67,4,FALSE),0),"")</f>
        <v/>
      </c>
    </row>
    <row r="91" customHeight="1" spans="1:34">
      <c r="A91" s="12" t="s">
        <v>489</v>
      </c>
      <c r="B91" s="12" t="s">
        <v>492</v>
      </c>
      <c r="AA91" s="23">
        <f t="shared" si="16"/>
        <v>0</v>
      </c>
      <c r="AB91" t="str">
        <f>IFERROR(F91&amp;"*"&amp;ROUND(L91*(G91/(G91+I91+K91))/VLOOKUP(F91,商品!$A$4:$D$67,4,FALSE),0),"")</f>
        <v/>
      </c>
      <c r="AC91" t="str">
        <f>IFERROR(H91&amp;"*"&amp;ROUND(L91*(I91/(G91+I91+K91))/VLOOKUP(H91,商品!$A$4:$D$67,4,FALSE),0),"")</f>
        <v/>
      </c>
      <c r="AD91" t="str">
        <f>IFERROR(J91&amp;"*"&amp;ROUND(L91*(K91/(G91+I91+K91))/VLOOKUP(J91,商品!$A$4:$D$67,4,FALSE),0),"")</f>
        <v/>
      </c>
      <c r="AE91" t="str">
        <f>IFERROR(M91&amp;"*"&amp;ROUND(Q91*(N91/(N91+P91))/VLOOKUP(M91,职业!$A$3:$E$16,4,FALSE),0),"")</f>
        <v/>
      </c>
      <c r="AF91" t="str">
        <f>IFERROR(O91&amp;"*"&amp;ROUND(Q91*(P91/(N91+P91))/VLOOKUP(O91,职业!$A$3:$E$16,4,FALSE),0),"")</f>
        <v/>
      </c>
      <c r="AG91" t="str">
        <f>IFERROR(R91&amp;"*"&amp;ROUND(V91*(S91/(S91+U91))/VLOOKUP(R91,商品!$A$4:$D$67,4,FALSE),0),"")</f>
        <v/>
      </c>
      <c r="AH91" t="str">
        <f>IFERROR(T91&amp;"*"&amp;ROUND(V91*(U91/(S91+U91))/VLOOKUP(T91,商品!$A$4:$D$67,4,FALSE),0),"")</f>
        <v/>
      </c>
    </row>
    <row r="92" customHeight="1" spans="1:34">
      <c r="A92" s="12" t="s">
        <v>493</v>
      </c>
      <c r="B92" s="12" t="s">
        <v>494</v>
      </c>
      <c r="AA92" s="23">
        <f t="shared" si="16"/>
        <v>0</v>
      </c>
      <c r="AB92" t="str">
        <f>IFERROR(F92&amp;"*"&amp;ROUND(L92*(G92/(G92+I92+K92))/VLOOKUP(F92,商品!$A$4:$D$67,4,FALSE),0),"")</f>
        <v/>
      </c>
      <c r="AC92" t="str">
        <f>IFERROR(H92&amp;"*"&amp;ROUND(L92*(I92/(G92+I92+K92))/VLOOKUP(H92,商品!$A$4:$D$67,4,FALSE),0),"")</f>
        <v/>
      </c>
      <c r="AD92" t="str">
        <f>IFERROR(J92&amp;"*"&amp;ROUND(L92*(K92/(G92+I92+K92))/VLOOKUP(J92,商品!$A$4:$D$67,4,FALSE),0),"")</f>
        <v/>
      </c>
      <c r="AE92" t="str">
        <f>IFERROR(M92&amp;"*"&amp;ROUND(Q92*(N92/(N92+P92))/VLOOKUP(M92,职业!$A$3:$E$16,4,FALSE),0),"")</f>
        <v/>
      </c>
      <c r="AF92" t="str">
        <f>IFERROR(O92&amp;"*"&amp;ROUND(Q92*(P92/(N92+P92))/VLOOKUP(O92,职业!$A$3:$E$16,4,FALSE),0),"")</f>
        <v/>
      </c>
      <c r="AG92" t="str">
        <f>IFERROR(R92&amp;"*"&amp;ROUND(V92*(S92/(S92+U92))/VLOOKUP(R92,商品!$A$4:$D$67,4,FALSE),0),"")</f>
        <v/>
      </c>
      <c r="AH92" t="str">
        <f>IFERROR(T92&amp;"*"&amp;ROUND(V92*(U92/(S92+U92))/VLOOKUP(T92,商品!$A$4:$D$67,4,FALSE),0),"")</f>
        <v/>
      </c>
    </row>
    <row r="93" customHeight="1" spans="1:34">
      <c r="A93" s="12" t="s">
        <v>493</v>
      </c>
      <c r="B93" s="12" t="s">
        <v>495</v>
      </c>
      <c r="AA93" s="23">
        <f t="shared" si="16"/>
        <v>0</v>
      </c>
      <c r="AB93" t="str">
        <f>IFERROR(F93&amp;"*"&amp;ROUND(L93*(G93/(G93+I93+K93))/VLOOKUP(F93,商品!$A$4:$D$67,4,FALSE),0),"")</f>
        <v/>
      </c>
      <c r="AC93" t="str">
        <f>IFERROR(H93&amp;"*"&amp;ROUND(L93*(I93/(G93+I93+K93))/VLOOKUP(H93,商品!$A$4:$D$67,4,FALSE),0),"")</f>
        <v/>
      </c>
      <c r="AD93" t="str">
        <f>IFERROR(J93&amp;"*"&amp;ROUND(L93*(K93/(G93+I93+K93))/VLOOKUP(J93,商品!$A$4:$D$67,4,FALSE),0),"")</f>
        <v/>
      </c>
      <c r="AE93" t="str">
        <f>IFERROR(M93&amp;"*"&amp;ROUND(Q93*(N93/(N93+P93))/VLOOKUP(M93,职业!$A$3:$E$16,4,FALSE),0),"")</f>
        <v/>
      </c>
      <c r="AF93" t="str">
        <f>IFERROR(O93&amp;"*"&amp;ROUND(Q93*(P93/(N93+P93))/VLOOKUP(O93,职业!$A$3:$E$16,4,FALSE),0),"")</f>
        <v/>
      </c>
      <c r="AG93" t="str">
        <f>IFERROR(R93&amp;"*"&amp;ROUND(V93*(S93/(S93+U93))/VLOOKUP(R93,商品!$A$4:$D$67,4,FALSE),0),"")</f>
        <v/>
      </c>
      <c r="AH93" t="str">
        <f>IFERROR(T93&amp;"*"&amp;ROUND(V93*(U93/(S93+U93))/VLOOKUP(T93,商品!$A$4:$D$67,4,FALSE),0),"")</f>
        <v/>
      </c>
    </row>
    <row r="94" customHeight="1" spans="1:34">
      <c r="A94" s="12" t="s">
        <v>493</v>
      </c>
      <c r="B94" s="12" t="s">
        <v>496</v>
      </c>
      <c r="AA94" s="23">
        <f t="shared" si="16"/>
        <v>0</v>
      </c>
      <c r="AB94" t="str">
        <f>IFERROR(F94&amp;"*"&amp;ROUND(L94*(G94/(G94+I94+K94))/VLOOKUP(F94,商品!$A$4:$D$67,4,FALSE),0),"")</f>
        <v/>
      </c>
      <c r="AC94" t="str">
        <f>IFERROR(H94&amp;"*"&amp;ROUND(L94*(I94/(G94+I94+K94))/VLOOKUP(H94,商品!$A$4:$D$67,4,FALSE),0),"")</f>
        <v/>
      </c>
      <c r="AD94" t="str">
        <f>IFERROR(J94&amp;"*"&amp;ROUND(L94*(K94/(G94+I94+K94))/VLOOKUP(J94,商品!$A$4:$D$67,4,FALSE),0),"")</f>
        <v/>
      </c>
      <c r="AE94" t="str">
        <f>IFERROR(M94&amp;"*"&amp;ROUND(Q94*(N94/(N94+P94))/VLOOKUP(M94,职业!$A$3:$E$16,4,FALSE),0),"")</f>
        <v/>
      </c>
      <c r="AF94" t="str">
        <f>IFERROR(O94&amp;"*"&amp;ROUND(Q94*(P94/(N94+P94))/VLOOKUP(O94,职业!$A$3:$E$16,4,FALSE),0),"")</f>
        <v/>
      </c>
      <c r="AG94" t="str">
        <f>IFERROR(R94&amp;"*"&amp;ROUND(V94*(S94/(S94+U94))/VLOOKUP(R94,商品!$A$4:$D$67,4,FALSE),0),"")</f>
        <v/>
      </c>
      <c r="AH94" t="str">
        <f>IFERROR(T94&amp;"*"&amp;ROUND(V94*(U94/(S94+U94))/VLOOKUP(T94,商品!$A$4:$D$67,4,FALSE),0),"")</f>
        <v/>
      </c>
    </row>
    <row r="95" customHeight="1" spans="1:34">
      <c r="A95" s="12" t="s">
        <v>493</v>
      </c>
      <c r="B95" s="12" t="s">
        <v>497</v>
      </c>
      <c r="AA95" s="23">
        <f t="shared" si="16"/>
        <v>0</v>
      </c>
      <c r="AB95" t="str">
        <f>IFERROR(F95&amp;"*"&amp;ROUND(L95*(G95/(G95+I95+K95))/VLOOKUP(F95,商品!$A$4:$D$67,4,FALSE),0),"")</f>
        <v/>
      </c>
      <c r="AC95" t="str">
        <f>IFERROR(H95&amp;"*"&amp;ROUND(L95*(I95/(G95+I95+K95))/VLOOKUP(H95,商品!$A$4:$D$67,4,FALSE),0),"")</f>
        <v/>
      </c>
      <c r="AD95" t="str">
        <f>IFERROR(J95&amp;"*"&amp;ROUND(L95*(K95/(G95+I95+K95))/VLOOKUP(J95,商品!$A$4:$D$67,4,FALSE),0),"")</f>
        <v/>
      </c>
      <c r="AE95" t="str">
        <f>IFERROR(M95&amp;"*"&amp;ROUND(Q95*(N95/(N95+P95))/VLOOKUP(M95,职业!$A$3:$E$16,4,FALSE),0),"")</f>
        <v/>
      </c>
      <c r="AF95" t="str">
        <f>IFERROR(O95&amp;"*"&amp;ROUND(Q95*(P95/(N95+P95))/VLOOKUP(O95,职业!$A$3:$E$16,4,FALSE),0),"")</f>
        <v/>
      </c>
      <c r="AG95" t="str">
        <f>IFERROR(R95&amp;"*"&amp;ROUND(V95*(S95/(S95+U95))/VLOOKUP(R95,商品!$A$4:$D$67,4,FALSE),0),"")</f>
        <v/>
      </c>
      <c r="AH95" t="str">
        <f>IFERROR(T95&amp;"*"&amp;ROUND(V95*(U95/(S95+U95))/VLOOKUP(T95,商品!$A$4:$D$67,4,FALSE),0),"")</f>
        <v/>
      </c>
    </row>
    <row r="96" customHeight="1" spans="1:34">
      <c r="A96" s="12" t="s">
        <v>493</v>
      </c>
      <c r="B96" s="12" t="s">
        <v>498</v>
      </c>
      <c r="AA96" s="23">
        <f t="shared" si="16"/>
        <v>0</v>
      </c>
      <c r="AB96" t="str">
        <f>IFERROR(F96&amp;"*"&amp;ROUND(L96*(G96/(G96+I96+K96))/VLOOKUP(F96,商品!$A$4:$D$67,4,FALSE),0),"")</f>
        <v/>
      </c>
      <c r="AC96" t="str">
        <f>IFERROR(H96&amp;"*"&amp;ROUND(L96*(I96/(G96+I96+K96))/VLOOKUP(H96,商品!$A$4:$D$67,4,FALSE),0),"")</f>
        <v/>
      </c>
      <c r="AD96" t="str">
        <f>IFERROR(J96&amp;"*"&amp;ROUND(L96*(K96/(G96+I96+K96))/VLOOKUP(J96,商品!$A$4:$D$67,4,FALSE),0),"")</f>
        <v/>
      </c>
      <c r="AE96" t="str">
        <f>IFERROR(M96&amp;"*"&amp;ROUND(Q96*(N96/(N96+P96))/VLOOKUP(M96,职业!$A$3:$E$16,4,FALSE),0),"")</f>
        <v/>
      </c>
      <c r="AF96" t="str">
        <f>IFERROR(O96&amp;"*"&amp;ROUND(Q96*(P96/(N96+P96))/VLOOKUP(O96,职业!$A$3:$E$16,4,FALSE),0),"")</f>
        <v/>
      </c>
      <c r="AG96" t="str">
        <f>IFERROR(R96&amp;"*"&amp;ROUND(V96*(S96/(S96+U96))/VLOOKUP(R96,商品!$A$4:$D$67,4,FALSE),0),"")</f>
        <v/>
      </c>
      <c r="AH96" t="str">
        <f>IFERROR(T96&amp;"*"&amp;ROUND(V96*(U96/(S96+U96))/VLOOKUP(T96,商品!$A$4:$D$67,4,FALSE),0),"")</f>
        <v/>
      </c>
    </row>
    <row r="97" customHeight="1" spans="1:34">
      <c r="A97" s="12" t="s">
        <v>499</v>
      </c>
      <c r="B97" s="12" t="s">
        <v>500</v>
      </c>
      <c r="AA97" s="23">
        <f t="shared" si="16"/>
        <v>0</v>
      </c>
      <c r="AB97" t="str">
        <f>IFERROR(F97&amp;"*"&amp;ROUND(L97*(G97/(G97+I97+K97))/VLOOKUP(F97,商品!$A$4:$D$67,4,FALSE),0),"")</f>
        <v/>
      </c>
      <c r="AC97" t="str">
        <f>IFERROR(H97&amp;"*"&amp;ROUND(L97*(I97/(G97+I97+K97))/VLOOKUP(H97,商品!$A$4:$D$67,4,FALSE),0),"")</f>
        <v/>
      </c>
      <c r="AD97" t="str">
        <f>IFERROR(J97&amp;"*"&amp;ROUND(L97*(K97/(G97+I97+K97))/VLOOKUP(J97,商品!$A$4:$D$67,4,FALSE),0),"")</f>
        <v/>
      </c>
      <c r="AE97" t="str">
        <f>IFERROR(M97&amp;"*"&amp;ROUND(Q97*(N97/(N97+P97))/VLOOKUP(M97,职业!$A$3:$E$16,4,FALSE),0),"")</f>
        <v/>
      </c>
      <c r="AF97" t="str">
        <f>IFERROR(O97&amp;"*"&amp;ROUND(Q97*(P97/(N97+P97))/VLOOKUP(O97,职业!$A$3:$E$16,4,FALSE),0),"")</f>
        <v/>
      </c>
      <c r="AG97" t="str">
        <f>IFERROR(R97&amp;"*"&amp;ROUND(V97*(S97/(S97+U97))/VLOOKUP(R97,商品!$A$4:$D$67,4,FALSE),0),"")</f>
        <v/>
      </c>
      <c r="AH97" t="str">
        <f>IFERROR(T97&amp;"*"&amp;ROUND(V97*(U97/(S97+U97))/VLOOKUP(T97,商品!$A$4:$D$67,4,FALSE),0),"")</f>
        <v/>
      </c>
    </row>
    <row r="98" customHeight="1" spans="1:34">
      <c r="A98" s="12" t="s">
        <v>499</v>
      </c>
      <c r="B98" s="12" t="s">
        <v>501</v>
      </c>
      <c r="AA98" s="23">
        <f t="shared" si="16"/>
        <v>0</v>
      </c>
      <c r="AB98" t="str">
        <f>IFERROR(F98&amp;"*"&amp;ROUND(L98*(G98/(G98+I98+K98))/VLOOKUP(F98,商品!$A$4:$D$67,4,FALSE),0),"")</f>
        <v/>
      </c>
      <c r="AC98" t="str">
        <f>IFERROR(H98&amp;"*"&amp;ROUND(L98*(I98/(G98+I98+K98))/VLOOKUP(H98,商品!$A$4:$D$67,4,FALSE),0),"")</f>
        <v/>
      </c>
      <c r="AD98" t="str">
        <f>IFERROR(J98&amp;"*"&amp;ROUND(L98*(K98/(G98+I98+K98))/VLOOKUP(J98,商品!$A$4:$D$67,4,FALSE),0),"")</f>
        <v/>
      </c>
      <c r="AE98" t="str">
        <f>IFERROR(M98&amp;"*"&amp;ROUND(Q98*(N98/(N98+P98))/VLOOKUP(M98,职业!$A$3:$E$16,4,FALSE),0),"")</f>
        <v/>
      </c>
      <c r="AF98" t="str">
        <f>IFERROR(O98&amp;"*"&amp;ROUND(Q98*(P98/(N98+P98))/VLOOKUP(O98,职业!$A$3:$E$16,4,FALSE),0),"")</f>
        <v/>
      </c>
      <c r="AG98" t="str">
        <f>IFERROR(R98&amp;"*"&amp;ROUND(V98*(S98/(S98+U98))/VLOOKUP(R98,商品!$A$4:$D$67,4,FALSE),0),"")</f>
        <v/>
      </c>
      <c r="AH98" t="str">
        <f>IFERROR(T98&amp;"*"&amp;ROUND(V98*(U98/(S98+U98))/VLOOKUP(T98,商品!$A$4:$D$67,4,FALSE),0),"")</f>
        <v/>
      </c>
    </row>
    <row r="99" customHeight="1" spans="1:34">
      <c r="A99" s="12" t="s">
        <v>499</v>
      </c>
      <c r="B99" s="12" t="s">
        <v>502</v>
      </c>
      <c r="AA99" s="23">
        <f t="shared" si="16"/>
        <v>0</v>
      </c>
      <c r="AB99" t="str">
        <f>IFERROR(F99&amp;"*"&amp;ROUND(L99*(G99/(G99+I99+K99))/VLOOKUP(F99,商品!$A$4:$D$67,4,FALSE),0),"")</f>
        <v/>
      </c>
      <c r="AC99" t="str">
        <f>IFERROR(H99&amp;"*"&amp;ROUND(L99*(I99/(G99+I99+K99))/VLOOKUP(H99,商品!$A$4:$D$67,4,FALSE),0),"")</f>
        <v/>
      </c>
      <c r="AD99" t="str">
        <f>IFERROR(J99&amp;"*"&amp;ROUND(L99*(K99/(G99+I99+K99))/VLOOKUP(J99,商品!$A$4:$D$67,4,FALSE),0),"")</f>
        <v/>
      </c>
      <c r="AE99" t="str">
        <f>IFERROR(M99&amp;"*"&amp;ROUND(Q99*(N99/(N99+P99))/VLOOKUP(M99,职业!$A$3:$E$16,4,FALSE),0),"")</f>
        <v/>
      </c>
      <c r="AF99" t="str">
        <f>IFERROR(O99&amp;"*"&amp;ROUND(Q99*(P99/(N99+P99))/VLOOKUP(O99,职业!$A$3:$E$16,4,FALSE),0),"")</f>
        <v/>
      </c>
      <c r="AG99" t="str">
        <f>IFERROR(R99&amp;"*"&amp;ROUND(V99*(S99/(S99+U99))/VLOOKUP(R99,商品!$A$4:$D$67,4,FALSE),0),"")</f>
        <v/>
      </c>
      <c r="AH99" t="str">
        <f>IFERROR(T99&amp;"*"&amp;ROUND(V99*(U99/(S99+U99))/VLOOKUP(T99,商品!$A$4:$D$67,4,FALSE),0),"")</f>
        <v/>
      </c>
    </row>
    <row r="100" customHeight="1" spans="1:34">
      <c r="A100" s="12" t="s">
        <v>499</v>
      </c>
      <c r="B100" s="12" t="s">
        <v>503</v>
      </c>
      <c r="AA100" s="23">
        <f t="shared" si="16"/>
        <v>0</v>
      </c>
      <c r="AB100" t="str">
        <f>IFERROR(F100&amp;"*"&amp;ROUND(L100*(G100/(G100+I100+K100))/VLOOKUP(F100,商品!$A$4:$D$67,4,FALSE),0),"")</f>
        <v/>
      </c>
      <c r="AC100" t="str">
        <f>IFERROR(H100&amp;"*"&amp;ROUND(L100*(I100/(G100+I100+K100))/VLOOKUP(H100,商品!$A$4:$D$67,4,FALSE),0),"")</f>
        <v/>
      </c>
      <c r="AD100" t="str">
        <f>IFERROR(J100&amp;"*"&amp;ROUND(L100*(K100/(G100+I100+K100))/VLOOKUP(J100,商品!$A$4:$D$67,4,FALSE),0),"")</f>
        <v/>
      </c>
      <c r="AE100" t="str">
        <f>IFERROR(M100&amp;"*"&amp;ROUND(Q100*(N100/(N100+P100))/VLOOKUP(M100,职业!$A$3:$E$16,4,FALSE),0),"")</f>
        <v/>
      </c>
      <c r="AF100" t="str">
        <f>IFERROR(O100&amp;"*"&amp;ROUND(Q100*(P100/(N100+P100))/VLOOKUP(O100,职业!$A$3:$E$16,4,FALSE),0),"")</f>
        <v/>
      </c>
      <c r="AG100" t="str">
        <f>IFERROR(R100&amp;"*"&amp;ROUND(V100*(S100/(S100+U100))/VLOOKUP(R100,商品!$A$4:$D$67,4,FALSE),0),"")</f>
        <v/>
      </c>
      <c r="AH100" t="str">
        <f>IFERROR(T100&amp;"*"&amp;ROUND(V100*(U100/(S100+U100))/VLOOKUP(T100,商品!$A$4:$D$67,4,FALSE),0),"")</f>
        <v/>
      </c>
    </row>
    <row r="101" customHeight="1" spans="1:34">
      <c r="A101" s="12" t="s">
        <v>504</v>
      </c>
      <c r="B101" s="12" t="s">
        <v>505</v>
      </c>
      <c r="AA101" s="23">
        <f t="shared" si="16"/>
        <v>0</v>
      </c>
      <c r="AB101" t="str">
        <f>IFERROR(F101&amp;"*"&amp;ROUND(L101*(G101/(G101+I101+K101))/VLOOKUP(F101,商品!$A$4:$D$67,4,FALSE),0),"")</f>
        <v/>
      </c>
      <c r="AC101" t="str">
        <f>IFERROR(H101&amp;"*"&amp;ROUND(L101*(I101/(G101+I101+K101))/VLOOKUP(H101,商品!$A$4:$D$67,4,FALSE),0),"")</f>
        <v/>
      </c>
      <c r="AD101" t="str">
        <f>IFERROR(J101&amp;"*"&amp;ROUND(L101*(K101/(G101+I101+K101))/VLOOKUP(J101,商品!$A$4:$D$67,4,FALSE),0),"")</f>
        <v/>
      </c>
      <c r="AE101" t="str">
        <f>IFERROR(M101&amp;"*"&amp;ROUND(Q101*(N101/(N101+P101))/VLOOKUP(M101,职业!$A$3:$E$16,4,FALSE),0),"")</f>
        <v/>
      </c>
      <c r="AF101" t="str">
        <f>IFERROR(O101&amp;"*"&amp;ROUND(Q101*(P101/(N101+P101))/VLOOKUP(O101,职业!$A$3:$E$16,4,FALSE),0),"")</f>
        <v/>
      </c>
      <c r="AG101" t="str">
        <f>IFERROR(R101&amp;"*"&amp;ROUND(V101*(S101/(S101+U101))/VLOOKUP(R101,商品!$A$4:$D$67,4,FALSE),0),"")</f>
        <v/>
      </c>
      <c r="AH101" t="str">
        <f>IFERROR(T101&amp;"*"&amp;ROUND(V101*(U101/(S101+U101))/VLOOKUP(T101,商品!$A$4:$D$67,4,FALSE),0),"")</f>
        <v/>
      </c>
    </row>
    <row r="102" customHeight="1" spans="1:34">
      <c r="A102" s="12" t="s">
        <v>504</v>
      </c>
      <c r="B102" s="12" t="s">
        <v>506</v>
      </c>
      <c r="AA102" s="23">
        <f t="shared" si="16"/>
        <v>0</v>
      </c>
      <c r="AB102" t="str">
        <f>IFERROR(F102&amp;"*"&amp;ROUND(L102*(G102/(G102+I102+K102))/VLOOKUP(F102,商品!$A$4:$D$67,4,FALSE),0),"")</f>
        <v/>
      </c>
      <c r="AC102" t="str">
        <f>IFERROR(H102&amp;"*"&amp;ROUND(L102*(I102/(G102+I102+K102))/VLOOKUP(H102,商品!$A$4:$D$67,4,FALSE),0),"")</f>
        <v/>
      </c>
      <c r="AD102" t="str">
        <f>IFERROR(J102&amp;"*"&amp;ROUND(L102*(K102/(G102+I102+K102))/VLOOKUP(J102,商品!$A$4:$D$67,4,FALSE),0),"")</f>
        <v/>
      </c>
      <c r="AE102" t="str">
        <f>IFERROR(M102&amp;"*"&amp;ROUND(Q102*(N102/(N102+P102))/VLOOKUP(M102,职业!$A$3:$E$16,4,FALSE),0),"")</f>
        <v/>
      </c>
      <c r="AF102" t="str">
        <f>IFERROR(O102&amp;"*"&amp;ROUND(Q102*(P102/(N102+P102))/VLOOKUP(O102,职业!$A$3:$E$16,4,FALSE),0),"")</f>
        <v/>
      </c>
      <c r="AG102" t="str">
        <f>IFERROR(R102&amp;"*"&amp;ROUND(V102*(S102/(S102+U102))/VLOOKUP(R102,商品!$A$4:$D$67,4,FALSE),0),"")</f>
        <v/>
      </c>
      <c r="AH102" t="str">
        <f>IFERROR(T102&amp;"*"&amp;ROUND(V102*(U102/(S102+U102))/VLOOKUP(T102,商品!$A$4:$D$67,4,FALSE),0),"")</f>
        <v/>
      </c>
    </row>
    <row r="103" customHeight="1" spans="1:34">
      <c r="A103" s="12" t="s">
        <v>504</v>
      </c>
      <c r="B103" s="12" t="s">
        <v>507</v>
      </c>
      <c r="AA103" s="23">
        <f t="shared" si="16"/>
        <v>0</v>
      </c>
      <c r="AB103" t="str">
        <f>IFERROR(F103&amp;"*"&amp;ROUND(L103*(G103/(G103+I103+K103))/VLOOKUP(F103,商品!$A$4:$D$67,4,FALSE),0),"")</f>
        <v/>
      </c>
      <c r="AC103" t="str">
        <f>IFERROR(H103&amp;"*"&amp;ROUND(L103*(I103/(G103+I103+K103))/VLOOKUP(H103,商品!$A$4:$D$67,4,FALSE),0),"")</f>
        <v/>
      </c>
      <c r="AD103" t="str">
        <f>IFERROR(J103&amp;"*"&amp;ROUND(L103*(K103/(G103+I103+K103))/VLOOKUP(J103,商品!$A$4:$D$67,4,FALSE),0),"")</f>
        <v/>
      </c>
      <c r="AE103" t="str">
        <f>IFERROR(M103&amp;"*"&amp;ROUND(Q103*(N103/(N103+P103))/VLOOKUP(M103,职业!$A$3:$E$16,4,FALSE),0),"")</f>
        <v/>
      </c>
      <c r="AF103" t="str">
        <f>IFERROR(O103&amp;"*"&amp;ROUND(Q103*(P103/(N103+P103))/VLOOKUP(O103,职业!$A$3:$E$16,4,FALSE),0),"")</f>
        <v/>
      </c>
      <c r="AG103" t="str">
        <f>IFERROR(R103&amp;"*"&amp;ROUND(V103*(S103/(S103+U103))/VLOOKUP(R103,商品!$A$4:$D$67,4,FALSE),0),"")</f>
        <v/>
      </c>
      <c r="AH103" t="str">
        <f>IFERROR(T103&amp;"*"&amp;ROUND(V103*(U103/(S103+U103))/VLOOKUP(T103,商品!$A$4:$D$67,4,FALSE),0),"")</f>
        <v/>
      </c>
    </row>
    <row r="104" customHeight="1" spans="1:34">
      <c r="A104" s="12" t="s">
        <v>504</v>
      </c>
      <c r="B104" s="12" t="s">
        <v>508</v>
      </c>
      <c r="AA104" s="23">
        <f t="shared" si="16"/>
        <v>0</v>
      </c>
      <c r="AB104" t="str">
        <f>IFERROR(F104&amp;"*"&amp;ROUND(L104*(G104/(G104+I104+K104))/VLOOKUP(F104,商品!$A$4:$D$67,4,FALSE),0),"")</f>
        <v/>
      </c>
      <c r="AC104" t="str">
        <f>IFERROR(H104&amp;"*"&amp;ROUND(L104*(I104/(G104+I104+K104))/VLOOKUP(H104,商品!$A$4:$D$67,4,FALSE),0),"")</f>
        <v/>
      </c>
      <c r="AD104" t="str">
        <f>IFERROR(J104&amp;"*"&amp;ROUND(L104*(K104/(G104+I104+K104))/VLOOKUP(J104,商品!$A$4:$D$67,4,FALSE),0),"")</f>
        <v/>
      </c>
      <c r="AE104" t="str">
        <f>IFERROR(M104&amp;"*"&amp;ROUND(Q104*(N104/(N104+P104))/VLOOKUP(M104,职业!$A$3:$E$16,4,FALSE),0),"")</f>
        <v/>
      </c>
      <c r="AF104" t="str">
        <f>IFERROR(O104&amp;"*"&amp;ROUND(Q104*(P104/(N104+P104))/VLOOKUP(O104,职业!$A$3:$E$16,4,FALSE),0),"")</f>
        <v/>
      </c>
      <c r="AG104" t="str">
        <f>IFERROR(R104&amp;"*"&amp;ROUND(V104*(S104/(S104+U104))/VLOOKUP(R104,商品!$A$4:$D$67,4,FALSE),0),"")</f>
        <v/>
      </c>
      <c r="AH104" t="str">
        <f>IFERROR(T104&amp;"*"&amp;ROUND(V104*(U104/(S104+U104))/VLOOKUP(T104,商品!$A$4:$D$67,4,FALSE),0),"")</f>
        <v/>
      </c>
    </row>
    <row r="105" customHeight="1" spans="1:34">
      <c r="A105" s="12" t="s">
        <v>509</v>
      </c>
      <c r="B105" s="12" t="s">
        <v>510</v>
      </c>
      <c r="AA105" s="23">
        <f t="shared" si="16"/>
        <v>0</v>
      </c>
      <c r="AB105" t="str">
        <f>IFERROR(F105&amp;"*"&amp;ROUND(L105*(G105/(G105+I105+K105))/VLOOKUP(F105,商品!$A$4:$D$67,4,FALSE),0),"")</f>
        <v/>
      </c>
      <c r="AC105" t="str">
        <f>IFERROR(H105&amp;"*"&amp;ROUND(L105*(I105/(G105+I105+K105))/VLOOKUP(H105,商品!$A$4:$D$67,4,FALSE),0),"")</f>
        <v/>
      </c>
      <c r="AD105" t="str">
        <f>IFERROR(J105&amp;"*"&amp;ROUND(L105*(K105/(G105+I105+K105))/VLOOKUP(J105,商品!$A$4:$D$67,4,FALSE),0),"")</f>
        <v/>
      </c>
      <c r="AE105" t="str">
        <f>IFERROR(M105&amp;"*"&amp;ROUND(Q105*(N105/(N105+P105))/VLOOKUP(M105,职业!$A$3:$E$16,4,FALSE),0),"")</f>
        <v/>
      </c>
      <c r="AF105" t="str">
        <f>IFERROR(O105&amp;"*"&amp;ROUND(Q105*(P105/(N105+P105))/VLOOKUP(O105,职业!$A$3:$E$16,4,FALSE),0),"")</f>
        <v/>
      </c>
      <c r="AG105" t="str">
        <f>IFERROR(R105&amp;"*"&amp;ROUND(V105*(S105/(S105+U105))/VLOOKUP(R105,商品!$A$4:$D$67,4,FALSE),0),"")</f>
        <v/>
      </c>
      <c r="AH105" t="str">
        <f>IFERROR(T105&amp;"*"&amp;ROUND(V105*(U105/(S105+U105))/VLOOKUP(T105,商品!$A$4:$D$67,4,FALSE),0),"")</f>
        <v/>
      </c>
    </row>
    <row r="106" customHeight="1" spans="1:34">
      <c r="A106" s="12" t="s">
        <v>509</v>
      </c>
      <c r="B106" s="12" t="s">
        <v>511</v>
      </c>
      <c r="AA106" s="23">
        <f t="shared" si="16"/>
        <v>0</v>
      </c>
      <c r="AB106" t="str">
        <f>IFERROR(F106&amp;"*"&amp;ROUND(L106*(G106/(G106+I106+K106))/VLOOKUP(F106,商品!$A$4:$D$67,4,FALSE),0),"")</f>
        <v/>
      </c>
      <c r="AC106" t="str">
        <f>IFERROR(H106&amp;"*"&amp;ROUND(L106*(I106/(G106+I106+K106))/VLOOKUP(H106,商品!$A$4:$D$67,4,FALSE),0),"")</f>
        <v/>
      </c>
      <c r="AD106" t="str">
        <f>IFERROR(J106&amp;"*"&amp;ROUND(L106*(K106/(G106+I106+K106))/VLOOKUP(J106,商品!$A$4:$D$67,4,FALSE),0),"")</f>
        <v/>
      </c>
      <c r="AE106" t="str">
        <f>IFERROR(M106&amp;"*"&amp;ROUND(Q106*(N106/(N106+P106))/VLOOKUP(M106,职业!$A$3:$E$16,4,FALSE),0),"")</f>
        <v/>
      </c>
      <c r="AF106" t="str">
        <f>IFERROR(O106&amp;"*"&amp;ROUND(Q106*(P106/(N106+P106))/VLOOKUP(O106,职业!$A$3:$E$16,4,FALSE),0),"")</f>
        <v/>
      </c>
      <c r="AG106" t="str">
        <f>IFERROR(R106&amp;"*"&amp;ROUND(V106*(S106/(S106+U106))/VLOOKUP(R106,商品!$A$4:$D$67,4,FALSE),0),"")</f>
        <v/>
      </c>
      <c r="AH106" t="str">
        <f>IFERROR(T106&amp;"*"&amp;ROUND(V106*(U106/(S106+U106))/VLOOKUP(T106,商品!$A$4:$D$67,4,FALSE),0),"")</f>
        <v/>
      </c>
    </row>
    <row r="107" customHeight="1" spans="1:34">
      <c r="A107" s="12" t="s">
        <v>509</v>
      </c>
      <c r="B107" s="12" t="s">
        <v>512</v>
      </c>
      <c r="AA107" s="23">
        <f t="shared" si="16"/>
        <v>0</v>
      </c>
      <c r="AB107" t="str">
        <f>IFERROR(F107&amp;"*"&amp;ROUND(L107*(G107/(G107+I107+K107))/VLOOKUP(F107,商品!$A$4:$D$67,4,FALSE),0),"")</f>
        <v/>
      </c>
      <c r="AC107" t="str">
        <f>IFERROR(H107&amp;"*"&amp;ROUND(L107*(I107/(G107+I107+K107))/VLOOKUP(H107,商品!$A$4:$D$67,4,FALSE),0),"")</f>
        <v/>
      </c>
      <c r="AD107" t="str">
        <f>IFERROR(J107&amp;"*"&amp;ROUND(L107*(K107/(G107+I107+K107))/VLOOKUP(J107,商品!$A$4:$D$67,4,FALSE),0),"")</f>
        <v/>
      </c>
      <c r="AE107" t="str">
        <f>IFERROR(M107&amp;"*"&amp;ROUND(Q107*(N107/(N107+P107))/VLOOKUP(M107,职业!$A$3:$E$16,4,FALSE),0),"")</f>
        <v/>
      </c>
      <c r="AF107" t="str">
        <f>IFERROR(O107&amp;"*"&amp;ROUND(Q107*(P107/(N107+P107))/VLOOKUP(O107,职业!$A$3:$E$16,4,FALSE),0),"")</f>
        <v/>
      </c>
      <c r="AG107" t="str">
        <f>IFERROR(R107&amp;"*"&amp;ROUND(V107*(S107/(S107+U107))/VLOOKUP(R107,商品!$A$4:$D$67,4,FALSE),0),"")</f>
        <v/>
      </c>
      <c r="AH107" t="str">
        <f>IFERROR(T107&amp;"*"&amp;ROUND(V107*(U107/(S107+U107))/VLOOKUP(T107,商品!$A$4:$D$67,4,FALSE),0),"")</f>
        <v/>
      </c>
    </row>
    <row r="108" customHeight="1" spans="1:34">
      <c r="A108" s="12" t="s">
        <v>509</v>
      </c>
      <c r="B108" s="12" t="s">
        <v>513</v>
      </c>
      <c r="AA108" s="23">
        <f t="shared" si="16"/>
        <v>0</v>
      </c>
      <c r="AB108" t="str">
        <f>IFERROR(F108&amp;"*"&amp;ROUND(L108*(G108/(G108+I108+K108))/VLOOKUP(F108,商品!$A$4:$D$67,4,FALSE),0),"")</f>
        <v/>
      </c>
      <c r="AC108" t="str">
        <f>IFERROR(H108&amp;"*"&amp;ROUND(L108*(I108/(G108+I108+K108))/VLOOKUP(H108,商品!$A$4:$D$67,4,FALSE),0),"")</f>
        <v/>
      </c>
      <c r="AD108" t="str">
        <f>IFERROR(J108&amp;"*"&amp;ROUND(L108*(K108/(G108+I108+K108))/VLOOKUP(J108,商品!$A$4:$D$67,4,FALSE),0),"")</f>
        <v/>
      </c>
      <c r="AE108" t="str">
        <f>IFERROR(M108&amp;"*"&amp;ROUND(Q108*(N108/(N108+P108))/VLOOKUP(M108,职业!$A$3:$E$16,4,FALSE),0),"")</f>
        <v/>
      </c>
      <c r="AF108" t="str">
        <f>IFERROR(O108&amp;"*"&amp;ROUND(Q108*(P108/(N108+P108))/VLOOKUP(O108,职业!$A$3:$E$16,4,FALSE),0),"")</f>
        <v/>
      </c>
      <c r="AG108" t="str">
        <f>IFERROR(R108&amp;"*"&amp;ROUND(V108*(S108/(S108+U108))/VLOOKUP(R108,商品!$A$4:$D$67,4,FALSE),0),"")</f>
        <v/>
      </c>
      <c r="AH108" t="str">
        <f>IFERROR(T108&amp;"*"&amp;ROUND(V108*(U108/(S108+U108))/VLOOKUP(T108,商品!$A$4:$D$67,4,FALSE),0),"")</f>
        <v/>
      </c>
    </row>
    <row r="109" customHeight="1" spans="1:34">
      <c r="A109" s="12" t="s">
        <v>509</v>
      </c>
      <c r="B109" s="12" t="s">
        <v>514</v>
      </c>
      <c r="AA109" s="23">
        <f t="shared" si="16"/>
        <v>0</v>
      </c>
      <c r="AB109" t="str">
        <f>IFERROR(F109&amp;"*"&amp;ROUND(L109*(G109/(G109+I109+K109))/VLOOKUP(F109,商品!$A$4:$D$67,4,FALSE),0),"")</f>
        <v/>
      </c>
      <c r="AC109" t="str">
        <f>IFERROR(H109&amp;"*"&amp;ROUND(L109*(I109/(G109+I109+K109))/VLOOKUP(H109,商品!$A$4:$D$67,4,FALSE),0),"")</f>
        <v/>
      </c>
      <c r="AD109" t="str">
        <f>IFERROR(J109&amp;"*"&amp;ROUND(L109*(K109/(G109+I109+K109))/VLOOKUP(J109,商品!$A$4:$D$67,4,FALSE),0),"")</f>
        <v/>
      </c>
      <c r="AE109" t="str">
        <f>IFERROR(M109&amp;"*"&amp;ROUND(Q109*(N109/(N109+P109))/VLOOKUP(M109,职业!$A$3:$E$16,4,FALSE),0),"")</f>
        <v/>
      </c>
      <c r="AF109" t="str">
        <f>IFERROR(O109&amp;"*"&amp;ROUND(Q109*(P109/(N109+P109))/VLOOKUP(O109,职业!$A$3:$E$16,4,FALSE),0),"")</f>
        <v/>
      </c>
      <c r="AG109" t="str">
        <f>IFERROR(R109&amp;"*"&amp;ROUND(V109*(S109/(S109+U109))/VLOOKUP(R109,商品!$A$4:$D$67,4,FALSE),0),"")</f>
        <v/>
      </c>
      <c r="AH109" t="str">
        <f>IFERROR(T109&amp;"*"&amp;ROUND(V109*(U109/(S109+U109))/VLOOKUP(T109,商品!$A$4:$D$67,4,FALSE),0),"")</f>
        <v/>
      </c>
    </row>
    <row r="110" customHeight="1" spans="1:34">
      <c r="A110" s="12" t="s">
        <v>515</v>
      </c>
      <c r="B110" s="12" t="s">
        <v>516</v>
      </c>
      <c r="AA110" s="23">
        <f t="shared" si="16"/>
        <v>0</v>
      </c>
      <c r="AB110" t="str">
        <f>IFERROR(F110&amp;"*"&amp;ROUND(L110*(G110/(G110+I110+K110))/VLOOKUP(F110,商品!$A$4:$D$67,4,FALSE),0),"")</f>
        <v/>
      </c>
      <c r="AC110" t="str">
        <f>IFERROR(H110&amp;"*"&amp;ROUND(L110*(I110/(G110+I110+K110))/VLOOKUP(H110,商品!$A$4:$D$67,4,FALSE),0),"")</f>
        <v/>
      </c>
      <c r="AD110" t="str">
        <f>IFERROR(J110&amp;"*"&amp;ROUND(L110*(K110/(G110+I110+K110))/VLOOKUP(J110,商品!$A$4:$D$67,4,FALSE),0),"")</f>
        <v/>
      </c>
      <c r="AE110" t="str">
        <f>IFERROR(M110&amp;"*"&amp;ROUND(Q110*(N110/(N110+P110))/VLOOKUP(M110,职业!$A$3:$E$16,4,FALSE),0),"")</f>
        <v/>
      </c>
      <c r="AF110" t="str">
        <f>IFERROR(O110&amp;"*"&amp;ROUND(Q110*(P110/(N110+P110))/VLOOKUP(O110,职业!$A$3:$E$16,4,FALSE),0),"")</f>
        <v/>
      </c>
      <c r="AG110" t="str">
        <f>IFERROR(R110&amp;"*"&amp;ROUND(V110*(S110/(S110+U110))/VLOOKUP(R110,商品!$A$4:$D$67,4,FALSE),0),"")</f>
        <v/>
      </c>
      <c r="AH110" t="str">
        <f>IFERROR(T110&amp;"*"&amp;ROUND(V110*(U110/(S110+U110))/VLOOKUP(T110,商品!$A$4:$D$67,4,FALSE),0),"")</f>
        <v/>
      </c>
    </row>
    <row r="111" customHeight="1" spans="1:34">
      <c r="A111" s="12" t="s">
        <v>515</v>
      </c>
      <c r="B111" s="12" t="s">
        <v>517</v>
      </c>
      <c r="AA111" s="23">
        <f t="shared" si="16"/>
        <v>0</v>
      </c>
      <c r="AB111" t="str">
        <f>IFERROR(F111&amp;"*"&amp;ROUND(L111*(G111/(G111+I111+K111))/VLOOKUP(F111,商品!$A$4:$D$67,4,FALSE),0),"")</f>
        <v/>
      </c>
      <c r="AC111" t="str">
        <f>IFERROR(H111&amp;"*"&amp;ROUND(L111*(I111/(G111+I111+K111))/VLOOKUP(H111,商品!$A$4:$D$67,4,FALSE),0),"")</f>
        <v/>
      </c>
      <c r="AD111" t="str">
        <f>IFERROR(J111&amp;"*"&amp;ROUND(L111*(K111/(G111+I111+K111))/VLOOKUP(J111,商品!$A$4:$D$67,4,FALSE),0),"")</f>
        <v/>
      </c>
      <c r="AE111" t="str">
        <f>IFERROR(M111&amp;"*"&amp;ROUND(Q111*(N111/(N111+P111))/VLOOKUP(M111,职业!$A$3:$E$16,4,FALSE),0),"")</f>
        <v/>
      </c>
      <c r="AF111" t="str">
        <f>IFERROR(O111&amp;"*"&amp;ROUND(Q111*(P111/(N111+P111))/VLOOKUP(O111,职业!$A$3:$E$16,4,FALSE),0),"")</f>
        <v/>
      </c>
      <c r="AG111" t="str">
        <f>IFERROR(R111&amp;"*"&amp;ROUND(V111*(S111/(S111+U111))/VLOOKUP(R111,商品!$A$4:$D$67,4,FALSE),0),"")</f>
        <v/>
      </c>
      <c r="AH111" t="str">
        <f>IFERROR(T111&amp;"*"&amp;ROUND(V111*(U111/(S111+U111))/VLOOKUP(T111,商品!$A$4:$D$67,4,FALSE),0),"")</f>
        <v/>
      </c>
    </row>
    <row r="112" customHeight="1" spans="1:34">
      <c r="A112" s="12" t="s">
        <v>515</v>
      </c>
      <c r="B112" s="12" t="s">
        <v>518</v>
      </c>
      <c r="AA112" s="23">
        <f t="shared" si="16"/>
        <v>0</v>
      </c>
      <c r="AB112" t="str">
        <f>IFERROR(F112&amp;"*"&amp;ROUND(L112*(G112/(G112+I112+K112))/VLOOKUP(F112,商品!$A$4:$D$67,4,FALSE),0),"")</f>
        <v/>
      </c>
      <c r="AC112" t="str">
        <f>IFERROR(H112&amp;"*"&amp;ROUND(L112*(I112/(G112+I112+K112))/VLOOKUP(H112,商品!$A$4:$D$67,4,FALSE),0),"")</f>
        <v/>
      </c>
      <c r="AD112" t="str">
        <f>IFERROR(J112&amp;"*"&amp;ROUND(L112*(K112/(G112+I112+K112))/VLOOKUP(J112,商品!$A$4:$D$67,4,FALSE),0),"")</f>
        <v/>
      </c>
      <c r="AE112" t="str">
        <f>IFERROR(M112&amp;"*"&amp;ROUND(Q112*(N112/(N112+P112))/VLOOKUP(M112,职业!$A$3:$E$16,4,FALSE),0),"")</f>
        <v/>
      </c>
      <c r="AF112" t="str">
        <f>IFERROR(O112&amp;"*"&amp;ROUND(Q112*(P112/(N112+P112))/VLOOKUP(O112,职业!$A$3:$E$16,4,FALSE),0),"")</f>
        <v/>
      </c>
      <c r="AG112" t="str">
        <f>IFERROR(R112&amp;"*"&amp;ROUND(V112*(S112/(S112+U112))/VLOOKUP(R112,商品!$A$4:$D$67,4,FALSE),0),"")</f>
        <v/>
      </c>
      <c r="AH112" t="str">
        <f>IFERROR(T112&amp;"*"&amp;ROUND(V112*(U112/(S112+U112))/VLOOKUP(T112,商品!$A$4:$D$67,4,FALSE),0),"")</f>
        <v/>
      </c>
    </row>
    <row r="113" customHeight="1" spans="1:34">
      <c r="A113" s="12" t="s">
        <v>515</v>
      </c>
      <c r="B113" s="12" t="s">
        <v>519</v>
      </c>
      <c r="AA113" s="23">
        <f t="shared" si="16"/>
        <v>0</v>
      </c>
      <c r="AB113" t="str">
        <f>IFERROR(F113&amp;"*"&amp;ROUND(L113*(G113/(G113+I113+K113))/VLOOKUP(F113,商品!$A$4:$D$67,4,FALSE),0),"")</f>
        <v/>
      </c>
      <c r="AC113" t="str">
        <f>IFERROR(H113&amp;"*"&amp;ROUND(L113*(I113/(G113+I113+K113))/VLOOKUP(H113,商品!$A$4:$D$67,4,FALSE),0),"")</f>
        <v/>
      </c>
      <c r="AD113" t="str">
        <f>IFERROR(J113&amp;"*"&amp;ROUND(L113*(K113/(G113+I113+K113))/VLOOKUP(J113,商品!$A$4:$D$67,4,FALSE),0),"")</f>
        <v/>
      </c>
      <c r="AE113" t="str">
        <f>IFERROR(M113&amp;"*"&amp;ROUND(Q113*(N113/(N113+P113))/VLOOKUP(M113,职业!$A$3:$E$16,4,FALSE),0),"")</f>
        <v/>
      </c>
      <c r="AF113" t="str">
        <f>IFERROR(O113&amp;"*"&amp;ROUND(Q113*(P113/(N113+P113))/VLOOKUP(O113,职业!$A$3:$E$16,4,FALSE),0),"")</f>
        <v/>
      </c>
      <c r="AG113" t="str">
        <f>IFERROR(R113&amp;"*"&amp;ROUND(V113*(S113/(S113+U113))/VLOOKUP(R113,商品!$A$4:$D$67,4,FALSE),0),"")</f>
        <v/>
      </c>
      <c r="AH113" t="str">
        <f>IFERROR(T113&amp;"*"&amp;ROUND(V113*(U113/(S113+U113))/VLOOKUP(T113,商品!$A$4:$D$67,4,FALSE),0),"")</f>
        <v/>
      </c>
    </row>
    <row r="114" customHeight="1" spans="1:34">
      <c r="A114" s="12" t="s">
        <v>515</v>
      </c>
      <c r="B114" s="12" t="s">
        <v>520</v>
      </c>
      <c r="AA114" s="23">
        <f t="shared" si="16"/>
        <v>0</v>
      </c>
      <c r="AB114" t="str">
        <f>IFERROR(F114&amp;"*"&amp;ROUND(L114*(G114/(G114+I114+K114))/VLOOKUP(F114,商品!$A$4:$D$67,4,FALSE),0),"")</f>
        <v/>
      </c>
      <c r="AC114" t="str">
        <f>IFERROR(H114&amp;"*"&amp;ROUND(L114*(I114/(G114+I114+K114))/VLOOKUP(H114,商品!$A$4:$D$67,4,FALSE),0),"")</f>
        <v/>
      </c>
      <c r="AD114" t="str">
        <f>IFERROR(J114&amp;"*"&amp;ROUND(L114*(K114/(G114+I114+K114))/VLOOKUP(J114,商品!$A$4:$D$67,4,FALSE),0),"")</f>
        <v/>
      </c>
      <c r="AE114" t="str">
        <f>IFERROR(M114&amp;"*"&amp;ROUND(Q114*(N114/(N114+P114))/VLOOKUP(M114,职业!$A$3:$E$16,4,FALSE),0),"")</f>
        <v/>
      </c>
      <c r="AF114" t="str">
        <f>IFERROR(O114&amp;"*"&amp;ROUND(Q114*(P114/(N114+P114))/VLOOKUP(O114,职业!$A$3:$E$16,4,FALSE),0),"")</f>
        <v/>
      </c>
      <c r="AG114" t="str">
        <f>IFERROR(R114&amp;"*"&amp;ROUND(V114*(S114/(S114+U114))/VLOOKUP(R114,商品!$A$4:$D$67,4,FALSE),0),"")</f>
        <v/>
      </c>
      <c r="AH114" t="str">
        <f>IFERROR(T114&amp;"*"&amp;ROUND(V114*(U114/(S114+U114))/VLOOKUP(T114,商品!$A$4:$D$67,4,FALSE),0),"")</f>
        <v/>
      </c>
    </row>
    <row r="115" customHeight="1" spans="1:34">
      <c r="A115" s="12" t="s">
        <v>515</v>
      </c>
      <c r="B115" s="12" t="s">
        <v>521</v>
      </c>
      <c r="AA115" s="23">
        <f t="shared" si="16"/>
        <v>0</v>
      </c>
      <c r="AB115" t="str">
        <f>IFERROR(F115&amp;"*"&amp;ROUND(L115*(G115/(G115+I115+K115))/VLOOKUP(F115,商品!$A$4:$D$67,4,FALSE),0),"")</f>
        <v/>
      </c>
      <c r="AC115" t="str">
        <f>IFERROR(H115&amp;"*"&amp;ROUND(L115*(I115/(G115+I115+K115))/VLOOKUP(H115,商品!$A$4:$D$67,4,FALSE),0),"")</f>
        <v/>
      </c>
      <c r="AD115" t="str">
        <f>IFERROR(J115&amp;"*"&amp;ROUND(L115*(K115/(G115+I115+K115))/VLOOKUP(J115,商品!$A$4:$D$67,4,FALSE),0),"")</f>
        <v/>
      </c>
      <c r="AE115" t="str">
        <f>IFERROR(M115&amp;"*"&amp;ROUND(Q115*(N115/(N115+P115))/VLOOKUP(M115,职业!$A$3:$E$16,4,FALSE),0),"")</f>
        <v/>
      </c>
      <c r="AF115" t="str">
        <f>IFERROR(O115&amp;"*"&amp;ROUND(Q115*(P115/(N115+P115))/VLOOKUP(O115,职业!$A$3:$E$16,4,FALSE),0),"")</f>
        <v/>
      </c>
      <c r="AG115" t="str">
        <f>IFERROR(R115&amp;"*"&amp;ROUND(V115*(S115/(S115+U115))/VLOOKUP(R115,商品!$A$4:$D$67,4,FALSE),0),"")</f>
        <v/>
      </c>
      <c r="AH115" t="str">
        <f>IFERROR(T115&amp;"*"&amp;ROUND(V115*(U115/(S115+U115))/VLOOKUP(T115,商品!$A$4:$D$67,4,FALSE),0),"")</f>
        <v/>
      </c>
    </row>
    <row r="116" customHeight="1" spans="1:34">
      <c r="A116" s="12" t="s">
        <v>515</v>
      </c>
      <c r="B116" s="12" t="s">
        <v>522</v>
      </c>
      <c r="AA116" s="23">
        <f t="shared" si="16"/>
        <v>0</v>
      </c>
      <c r="AB116" t="str">
        <f>IFERROR(F116&amp;"*"&amp;ROUND(L116*(G116/(G116+I116+K116))/VLOOKUP(F116,商品!$A$4:$D$67,4,FALSE),0),"")</f>
        <v/>
      </c>
      <c r="AC116" t="str">
        <f>IFERROR(H116&amp;"*"&amp;ROUND(L116*(I116/(G116+I116+K116))/VLOOKUP(H116,商品!$A$4:$D$67,4,FALSE),0),"")</f>
        <v/>
      </c>
      <c r="AD116" t="str">
        <f>IFERROR(J116&amp;"*"&amp;ROUND(L116*(K116/(G116+I116+K116))/VLOOKUP(J116,商品!$A$4:$D$67,4,FALSE),0),"")</f>
        <v/>
      </c>
      <c r="AE116" t="str">
        <f>IFERROR(M116&amp;"*"&amp;ROUND(Q116*(N116/(N116+P116))/VLOOKUP(M116,职业!$A$3:$E$16,4,FALSE),0),"")</f>
        <v/>
      </c>
      <c r="AF116" t="str">
        <f>IFERROR(O116&amp;"*"&amp;ROUND(Q116*(P116/(N116+P116))/VLOOKUP(O116,职业!$A$3:$E$16,4,FALSE),0),"")</f>
        <v/>
      </c>
      <c r="AG116" t="str">
        <f>IFERROR(R116&amp;"*"&amp;ROUND(V116*(S116/(S116+U116))/VLOOKUP(R116,商品!$A$4:$D$67,4,FALSE),0),"")</f>
        <v/>
      </c>
      <c r="AH116" t="str">
        <f>IFERROR(T116&amp;"*"&amp;ROUND(V116*(U116/(S116+U116))/VLOOKUP(T116,商品!$A$4:$D$67,4,FALSE),0),"")</f>
        <v/>
      </c>
    </row>
    <row r="117" customHeight="1" spans="1:34">
      <c r="A117" s="12" t="s">
        <v>515</v>
      </c>
      <c r="B117" s="12" t="s">
        <v>523</v>
      </c>
      <c r="AA117" s="23">
        <f t="shared" si="16"/>
        <v>0</v>
      </c>
      <c r="AB117" t="str">
        <f>IFERROR(F117&amp;"*"&amp;ROUND(L117*(G117/(G117+I117+K117))/VLOOKUP(F117,商品!$A$4:$D$67,4,FALSE),0),"")</f>
        <v/>
      </c>
      <c r="AC117" t="str">
        <f>IFERROR(H117&amp;"*"&amp;ROUND(L117*(I117/(G117+I117+K117))/VLOOKUP(H117,商品!$A$4:$D$67,4,FALSE),0),"")</f>
        <v/>
      </c>
      <c r="AD117" t="str">
        <f>IFERROR(J117&amp;"*"&amp;ROUND(L117*(K117/(G117+I117+K117))/VLOOKUP(J117,商品!$A$4:$D$67,4,FALSE),0),"")</f>
        <v/>
      </c>
      <c r="AE117" t="str">
        <f>IFERROR(M117&amp;"*"&amp;ROUND(Q117*(N117/(N117+P117))/VLOOKUP(M117,职业!$A$3:$E$16,4,FALSE),0),"")</f>
        <v/>
      </c>
      <c r="AF117" t="str">
        <f>IFERROR(O117&amp;"*"&amp;ROUND(Q117*(P117/(N117+P117))/VLOOKUP(O117,职业!$A$3:$E$16,4,FALSE),0),"")</f>
        <v/>
      </c>
      <c r="AG117" t="str">
        <f>IFERROR(R117&amp;"*"&amp;ROUND(V117*(S117/(S117+U117))/VLOOKUP(R117,商品!$A$4:$D$67,4,FALSE),0),"")</f>
        <v/>
      </c>
      <c r="AH117" t="str">
        <f>IFERROR(T117&amp;"*"&amp;ROUND(V117*(U117/(S117+U117))/VLOOKUP(T117,商品!$A$4:$D$67,4,FALSE),0),"")</f>
        <v/>
      </c>
    </row>
    <row r="118" customHeight="1" spans="1:34">
      <c r="A118" s="12" t="s">
        <v>524</v>
      </c>
      <c r="B118" s="12" t="s">
        <v>525</v>
      </c>
      <c r="AA118" s="23">
        <f t="shared" si="16"/>
        <v>0</v>
      </c>
      <c r="AB118" t="str">
        <f>IFERROR(F118&amp;"*"&amp;ROUND(L118*(G118/(G118+I118+K118))/VLOOKUP(F118,商品!$A$4:$D$67,4,FALSE),0),"")</f>
        <v/>
      </c>
      <c r="AC118" t="str">
        <f>IFERROR(H118&amp;"*"&amp;ROUND(L118*(I118/(G118+I118+K118))/VLOOKUP(H118,商品!$A$4:$D$67,4,FALSE),0),"")</f>
        <v/>
      </c>
      <c r="AD118" t="str">
        <f>IFERROR(J118&amp;"*"&amp;ROUND(L118*(K118/(G118+I118+K118))/VLOOKUP(J118,商品!$A$4:$D$67,4,FALSE),0),"")</f>
        <v/>
      </c>
      <c r="AE118" t="str">
        <f>IFERROR(M118&amp;"*"&amp;ROUND(Q118*(N118/(N118+P118))/VLOOKUP(M118,职业!$A$3:$E$16,4,FALSE),0),"")</f>
        <v/>
      </c>
      <c r="AF118" t="str">
        <f>IFERROR(O118&amp;"*"&amp;ROUND(Q118*(P118/(N118+P118))/VLOOKUP(O118,职业!$A$3:$E$16,4,FALSE),0),"")</f>
        <v/>
      </c>
      <c r="AG118" t="str">
        <f>IFERROR(R118&amp;"*"&amp;ROUND(V118*(S118/(S118+U118))/VLOOKUP(R118,商品!$A$4:$D$67,4,FALSE),0),"")</f>
        <v/>
      </c>
      <c r="AH118" t="str">
        <f>IFERROR(T118&amp;"*"&amp;ROUND(V118*(U118/(S118+U118))/VLOOKUP(T118,商品!$A$4:$D$67,4,FALSE),0),"")</f>
        <v/>
      </c>
    </row>
    <row r="119" customHeight="1" spans="1:34">
      <c r="A119" s="12" t="s">
        <v>524</v>
      </c>
      <c r="B119" s="12" t="s">
        <v>526</v>
      </c>
      <c r="AA119" s="23">
        <f t="shared" si="16"/>
        <v>0</v>
      </c>
      <c r="AB119" t="str">
        <f>IFERROR(F119&amp;"*"&amp;ROUND(L119*(G119/(G119+I119+K119))/VLOOKUP(F119,商品!$A$4:$D$67,4,FALSE),0),"")</f>
        <v/>
      </c>
      <c r="AC119" t="str">
        <f>IFERROR(H119&amp;"*"&amp;ROUND(L119*(I119/(G119+I119+K119))/VLOOKUP(H119,商品!$A$4:$D$67,4,FALSE),0),"")</f>
        <v/>
      </c>
      <c r="AD119" t="str">
        <f>IFERROR(J119&amp;"*"&amp;ROUND(L119*(K119/(G119+I119+K119))/VLOOKUP(J119,商品!$A$4:$D$67,4,FALSE),0),"")</f>
        <v/>
      </c>
      <c r="AE119" t="str">
        <f>IFERROR(M119&amp;"*"&amp;ROUND(Q119*(N119/(N119+P119))/VLOOKUP(M119,职业!$A$3:$E$16,4,FALSE),0),"")</f>
        <v/>
      </c>
      <c r="AF119" t="str">
        <f>IFERROR(O119&amp;"*"&amp;ROUND(Q119*(P119/(N119+P119))/VLOOKUP(O119,职业!$A$3:$E$16,4,FALSE),0),"")</f>
        <v/>
      </c>
      <c r="AG119" t="str">
        <f>IFERROR(R119&amp;"*"&amp;ROUND(V119*(S119/(S119+U119))/VLOOKUP(R119,商品!$A$4:$D$67,4,FALSE),0),"")</f>
        <v/>
      </c>
      <c r="AH119" t="str">
        <f>IFERROR(T119&amp;"*"&amp;ROUND(V119*(U119/(S119+U119))/VLOOKUP(T119,商品!$A$4:$D$67,4,FALSE),0),"")</f>
        <v/>
      </c>
    </row>
    <row r="120" customHeight="1" spans="1:34">
      <c r="A120" s="12" t="s">
        <v>524</v>
      </c>
      <c r="B120" s="12" t="s">
        <v>527</v>
      </c>
      <c r="AA120" s="23">
        <f t="shared" si="16"/>
        <v>0</v>
      </c>
      <c r="AB120" t="str">
        <f>IFERROR(F120&amp;"*"&amp;ROUND(L120*(G120/(G120+I120+K120))/VLOOKUP(F120,商品!$A$4:$D$67,4,FALSE),0),"")</f>
        <v/>
      </c>
      <c r="AC120" t="str">
        <f>IFERROR(H120&amp;"*"&amp;ROUND(L120*(I120/(G120+I120+K120))/VLOOKUP(H120,商品!$A$4:$D$67,4,FALSE),0),"")</f>
        <v/>
      </c>
      <c r="AD120" t="str">
        <f>IFERROR(J120&amp;"*"&amp;ROUND(L120*(K120/(G120+I120+K120))/VLOOKUP(J120,商品!$A$4:$D$67,4,FALSE),0),"")</f>
        <v/>
      </c>
      <c r="AE120" t="str">
        <f>IFERROR(M120&amp;"*"&amp;ROUND(Q120*(N120/(N120+P120))/VLOOKUP(M120,职业!$A$3:$E$16,4,FALSE),0),"")</f>
        <v/>
      </c>
      <c r="AF120" t="str">
        <f>IFERROR(O120&amp;"*"&amp;ROUND(Q120*(P120/(N120+P120))/VLOOKUP(O120,职业!$A$3:$E$16,4,FALSE),0),"")</f>
        <v/>
      </c>
      <c r="AG120" t="str">
        <f>IFERROR(R120&amp;"*"&amp;ROUND(V120*(S120/(S120+U120))/VLOOKUP(R120,商品!$A$4:$D$67,4,FALSE),0),"")</f>
        <v/>
      </c>
      <c r="AH120" t="str">
        <f>IFERROR(T120&amp;"*"&amp;ROUND(V120*(U120/(S120+U120))/VLOOKUP(T120,商品!$A$4:$D$67,4,FALSE),0),"")</f>
        <v/>
      </c>
    </row>
    <row r="121" customHeight="1" spans="1:34">
      <c r="A121" s="12" t="s">
        <v>528</v>
      </c>
      <c r="B121" s="12" t="s">
        <v>529</v>
      </c>
      <c r="AA121" s="23">
        <f t="shared" si="16"/>
        <v>0</v>
      </c>
      <c r="AB121" t="str">
        <f>IFERROR(F121&amp;"*"&amp;ROUND(L121*(G121/(G121+I121+K121))/VLOOKUP(F121,商品!$A$4:$D$67,4,FALSE),0),"")</f>
        <v/>
      </c>
      <c r="AC121" t="str">
        <f>IFERROR(H121&amp;"*"&amp;ROUND(L121*(I121/(G121+I121+K121))/VLOOKUP(H121,商品!$A$4:$D$67,4,FALSE),0),"")</f>
        <v/>
      </c>
      <c r="AD121" t="str">
        <f>IFERROR(J121&amp;"*"&amp;ROUND(L121*(K121/(G121+I121+K121))/VLOOKUP(J121,商品!$A$4:$D$67,4,FALSE),0),"")</f>
        <v/>
      </c>
      <c r="AE121" t="str">
        <f>IFERROR(M121&amp;"*"&amp;ROUND(Q121*(N121/(N121+P121))/VLOOKUP(M121,职业!$A$3:$E$16,4,FALSE),0),"")</f>
        <v/>
      </c>
      <c r="AF121" t="str">
        <f>IFERROR(O121&amp;"*"&amp;ROUND(Q121*(P121/(N121+P121))/VLOOKUP(O121,职业!$A$3:$E$16,4,FALSE),0),"")</f>
        <v/>
      </c>
      <c r="AG121" t="str">
        <f>IFERROR(R121&amp;"*"&amp;ROUND(V121*(S121/(S121+U121))/VLOOKUP(R121,商品!$A$4:$D$67,4,FALSE),0),"")</f>
        <v/>
      </c>
      <c r="AH121" t="str">
        <f>IFERROR(T121&amp;"*"&amp;ROUND(V121*(U121/(S121+U121))/VLOOKUP(T121,商品!$A$4:$D$67,4,FALSE),0),"")</f>
        <v/>
      </c>
    </row>
    <row r="122" customHeight="1" spans="1:34">
      <c r="A122" s="12" t="s">
        <v>528</v>
      </c>
      <c r="B122" s="12" t="s">
        <v>530</v>
      </c>
      <c r="AA122" s="23">
        <f t="shared" si="16"/>
        <v>0</v>
      </c>
      <c r="AB122" t="str">
        <f>IFERROR(F122&amp;"*"&amp;ROUND(L122*(G122/(G122+I122+K122))/VLOOKUP(F122,商品!$A$4:$D$67,4,FALSE),0),"")</f>
        <v/>
      </c>
      <c r="AC122" t="str">
        <f>IFERROR(H122&amp;"*"&amp;ROUND(L122*(I122/(G122+I122+K122))/VLOOKUP(H122,商品!$A$4:$D$67,4,FALSE),0),"")</f>
        <v/>
      </c>
      <c r="AD122" t="str">
        <f>IFERROR(J122&amp;"*"&amp;ROUND(L122*(K122/(G122+I122+K122))/VLOOKUP(J122,商品!$A$4:$D$67,4,FALSE),0),"")</f>
        <v/>
      </c>
      <c r="AE122" t="str">
        <f>IFERROR(M122&amp;"*"&amp;ROUND(Q122*(N122/(N122+P122))/VLOOKUP(M122,职业!$A$3:$E$16,4,FALSE),0),"")</f>
        <v/>
      </c>
      <c r="AF122" t="str">
        <f>IFERROR(O122&amp;"*"&amp;ROUND(Q122*(P122/(N122+P122))/VLOOKUP(O122,职业!$A$3:$E$16,4,FALSE),0),"")</f>
        <v/>
      </c>
      <c r="AG122" t="str">
        <f>IFERROR(R122&amp;"*"&amp;ROUND(V122*(S122/(S122+U122))/VLOOKUP(R122,商品!$A$4:$D$67,4,FALSE),0),"")</f>
        <v/>
      </c>
      <c r="AH122" t="str">
        <f>IFERROR(T122&amp;"*"&amp;ROUND(V122*(U122/(S122+U122))/VLOOKUP(T122,商品!$A$4:$D$67,4,FALSE),0),"")</f>
        <v/>
      </c>
    </row>
    <row r="123" customHeight="1" spans="1:34">
      <c r="A123" s="12" t="s">
        <v>528</v>
      </c>
      <c r="B123" s="12" t="s">
        <v>531</v>
      </c>
      <c r="AA123" s="23">
        <f t="shared" si="16"/>
        <v>0</v>
      </c>
      <c r="AB123" t="str">
        <f>IFERROR(F123&amp;"*"&amp;ROUND(L123*(G123/(G123+I123+K123))/VLOOKUP(F123,商品!$A$4:$D$67,4,FALSE),0),"")</f>
        <v/>
      </c>
      <c r="AC123" t="str">
        <f>IFERROR(H123&amp;"*"&amp;ROUND(L123*(I123/(G123+I123+K123))/VLOOKUP(H123,商品!$A$4:$D$67,4,FALSE),0),"")</f>
        <v/>
      </c>
      <c r="AD123" t="str">
        <f>IFERROR(J123&amp;"*"&amp;ROUND(L123*(K123/(G123+I123+K123))/VLOOKUP(J123,商品!$A$4:$D$67,4,FALSE),0),"")</f>
        <v/>
      </c>
      <c r="AE123" t="str">
        <f>IFERROR(M123&amp;"*"&amp;ROUND(Q123*(N123/(N123+P123))/VLOOKUP(M123,职业!$A$3:$E$16,4,FALSE),0),"")</f>
        <v/>
      </c>
      <c r="AF123" t="str">
        <f>IFERROR(O123&amp;"*"&amp;ROUND(Q123*(P123/(N123+P123))/VLOOKUP(O123,职业!$A$3:$E$16,4,FALSE),0),"")</f>
        <v/>
      </c>
      <c r="AG123" t="str">
        <f>IFERROR(R123&amp;"*"&amp;ROUND(V123*(S123/(S123+U123))/VLOOKUP(R123,商品!$A$4:$D$67,4,FALSE),0),"")</f>
        <v/>
      </c>
      <c r="AH123" t="str">
        <f>IFERROR(T123&amp;"*"&amp;ROUND(V123*(U123/(S123+U123))/VLOOKUP(T123,商品!$A$4:$D$67,4,FALSE),0),"")</f>
        <v/>
      </c>
    </row>
    <row r="124" customHeight="1" spans="1:34">
      <c r="A124" s="12" t="s">
        <v>532</v>
      </c>
      <c r="B124" s="12" t="s">
        <v>533</v>
      </c>
      <c r="AA124" s="23">
        <f t="shared" si="16"/>
        <v>0</v>
      </c>
      <c r="AB124" t="str">
        <f>IFERROR(F124&amp;"*"&amp;ROUND(L124*(G124/(G124+I124+K124))/VLOOKUP(F124,商品!$A$4:$D$67,4,FALSE),0),"")</f>
        <v/>
      </c>
      <c r="AC124" t="str">
        <f>IFERROR(H124&amp;"*"&amp;ROUND(L124*(I124/(G124+I124+K124))/VLOOKUP(H124,商品!$A$4:$D$67,4,FALSE),0),"")</f>
        <v/>
      </c>
      <c r="AD124" t="str">
        <f>IFERROR(J124&amp;"*"&amp;ROUND(L124*(K124/(G124+I124+K124))/VLOOKUP(J124,商品!$A$4:$D$67,4,FALSE),0),"")</f>
        <v/>
      </c>
      <c r="AE124" t="str">
        <f>IFERROR(M124&amp;"*"&amp;ROUND(Q124*(N124/(N124+P124))/VLOOKUP(M124,职业!$A$3:$E$16,4,FALSE),0),"")</f>
        <v/>
      </c>
      <c r="AF124" t="str">
        <f>IFERROR(O124&amp;"*"&amp;ROUND(Q124*(P124/(N124+P124))/VLOOKUP(O124,职业!$A$3:$E$16,4,FALSE),0),"")</f>
        <v/>
      </c>
      <c r="AG124" t="str">
        <f>IFERROR(R124&amp;"*"&amp;ROUND(V124*(S124/(S124+U124))/VLOOKUP(R124,商品!$A$4:$D$67,4,FALSE),0),"")</f>
        <v/>
      </c>
      <c r="AH124" t="str">
        <f>IFERROR(T124&amp;"*"&amp;ROUND(V124*(U124/(S124+U124))/VLOOKUP(T124,商品!$A$4:$D$67,4,FALSE),0),"")</f>
        <v/>
      </c>
    </row>
    <row r="125" customHeight="1" spans="1:34">
      <c r="A125" s="12" t="s">
        <v>532</v>
      </c>
      <c r="B125" s="12" t="s">
        <v>534</v>
      </c>
      <c r="AA125" s="23">
        <f t="shared" si="16"/>
        <v>0</v>
      </c>
      <c r="AB125" t="str">
        <f>IFERROR(F125&amp;"*"&amp;ROUND(L125*(G125/(G125+I125+K125))/VLOOKUP(F125,商品!$A$4:$D$67,4,FALSE),0),"")</f>
        <v/>
      </c>
      <c r="AC125" t="str">
        <f>IFERROR(H125&amp;"*"&amp;ROUND(L125*(I125/(G125+I125+K125))/VLOOKUP(H125,商品!$A$4:$D$67,4,FALSE),0),"")</f>
        <v/>
      </c>
      <c r="AD125" t="str">
        <f>IFERROR(J125&amp;"*"&amp;ROUND(L125*(K125/(G125+I125+K125))/VLOOKUP(J125,商品!$A$4:$D$67,4,FALSE),0),"")</f>
        <v/>
      </c>
      <c r="AE125" t="str">
        <f>IFERROR(M125&amp;"*"&amp;ROUND(Q125*(N125/(N125+P125))/VLOOKUP(M125,职业!$A$3:$E$16,4,FALSE),0),"")</f>
        <v/>
      </c>
      <c r="AF125" t="str">
        <f>IFERROR(O125&amp;"*"&amp;ROUND(Q125*(P125/(N125+P125))/VLOOKUP(O125,职业!$A$3:$E$16,4,FALSE),0),"")</f>
        <v/>
      </c>
      <c r="AG125" t="str">
        <f>IFERROR(R125&amp;"*"&amp;ROUND(V125*(S125/(S125+U125))/VLOOKUP(R125,商品!$A$4:$D$67,4,FALSE),0),"")</f>
        <v/>
      </c>
      <c r="AH125" t="str">
        <f>IFERROR(T125&amp;"*"&amp;ROUND(V125*(U125/(S125+U125))/VLOOKUP(T125,商品!$A$4:$D$67,4,FALSE),0),"")</f>
        <v/>
      </c>
    </row>
    <row r="126" customHeight="1" spans="1:34">
      <c r="A126" s="12" t="s">
        <v>532</v>
      </c>
      <c r="B126" s="12" t="s">
        <v>535</v>
      </c>
      <c r="AA126" s="23">
        <f t="shared" si="16"/>
        <v>0</v>
      </c>
      <c r="AB126" t="str">
        <f>IFERROR(F126&amp;"*"&amp;ROUND(L126*(G126/(G126+I126+K126))/VLOOKUP(F126,商品!$A$4:$D$67,4,FALSE),0),"")</f>
        <v/>
      </c>
      <c r="AC126" t="str">
        <f>IFERROR(H126&amp;"*"&amp;ROUND(L126*(I126/(G126+I126+K126))/VLOOKUP(H126,商品!$A$4:$D$67,4,FALSE),0),"")</f>
        <v/>
      </c>
      <c r="AD126" t="str">
        <f>IFERROR(J126&amp;"*"&amp;ROUND(L126*(K126/(G126+I126+K126))/VLOOKUP(J126,商品!$A$4:$D$67,4,FALSE),0),"")</f>
        <v/>
      </c>
      <c r="AE126" t="str">
        <f>IFERROR(M126&amp;"*"&amp;ROUND(Q126*(N126/(N126+P126))/VLOOKUP(M126,职业!$A$3:$E$16,4,FALSE),0),"")</f>
        <v/>
      </c>
      <c r="AF126" t="str">
        <f>IFERROR(O126&amp;"*"&amp;ROUND(Q126*(P126/(N126+P126))/VLOOKUP(O126,职业!$A$3:$E$16,4,FALSE),0),"")</f>
        <v/>
      </c>
      <c r="AG126" t="str">
        <f>IFERROR(R126&amp;"*"&amp;ROUND(V126*(S126/(S126+U126))/VLOOKUP(R126,商品!$A$4:$D$67,4,FALSE),0),"")</f>
        <v/>
      </c>
      <c r="AH126" t="str">
        <f>IFERROR(T126&amp;"*"&amp;ROUND(V126*(U126/(S126+U126))/VLOOKUP(T126,商品!$A$4:$D$67,4,FALSE),0),"")</f>
        <v/>
      </c>
    </row>
    <row r="127" customHeight="1" spans="1:34">
      <c r="A127" s="12" t="s">
        <v>532</v>
      </c>
      <c r="B127" s="12" t="s">
        <v>536</v>
      </c>
      <c r="AA127" s="23">
        <f t="shared" si="16"/>
        <v>0</v>
      </c>
      <c r="AB127" t="str">
        <f>IFERROR(F127&amp;"*"&amp;ROUND(L127*(G127/(G127+I127+K127))/VLOOKUP(F127,商品!$A$4:$D$67,4,FALSE),0),"")</f>
        <v/>
      </c>
      <c r="AC127" t="str">
        <f>IFERROR(H127&amp;"*"&amp;ROUND(L127*(I127/(G127+I127+K127))/VLOOKUP(H127,商品!$A$4:$D$67,4,FALSE),0),"")</f>
        <v/>
      </c>
      <c r="AD127" t="str">
        <f>IFERROR(J127&amp;"*"&amp;ROUND(L127*(K127/(G127+I127+K127))/VLOOKUP(J127,商品!$A$4:$D$67,4,FALSE),0),"")</f>
        <v/>
      </c>
      <c r="AE127" t="str">
        <f>IFERROR(M127&amp;"*"&amp;ROUND(Q127*(N127/(N127+P127))/VLOOKUP(M127,职业!$A$3:$E$16,4,FALSE),0),"")</f>
        <v/>
      </c>
      <c r="AF127" t="str">
        <f>IFERROR(O127&amp;"*"&amp;ROUND(Q127*(P127/(N127+P127))/VLOOKUP(O127,职业!$A$3:$E$16,4,FALSE),0),"")</f>
        <v/>
      </c>
      <c r="AG127" t="str">
        <f>IFERROR(R127&amp;"*"&amp;ROUND(V127*(S127/(S127+U127))/VLOOKUP(R127,商品!$A$4:$D$67,4,FALSE),0),"")</f>
        <v/>
      </c>
      <c r="AH127" t="str">
        <f>IFERROR(T127&amp;"*"&amp;ROUND(V127*(U127/(S127+U127))/VLOOKUP(T127,商品!$A$4:$D$67,4,FALSE),0),"")</f>
        <v/>
      </c>
    </row>
    <row r="128" customHeight="1" spans="1:34">
      <c r="A128" s="12" t="s">
        <v>537</v>
      </c>
      <c r="B128" s="12" t="s">
        <v>538</v>
      </c>
      <c r="AA128" s="23">
        <f t="shared" si="16"/>
        <v>0</v>
      </c>
      <c r="AB128" t="str">
        <f>IFERROR(F128&amp;"*"&amp;ROUND(L128*(G128/(G128+I128+K128))/VLOOKUP(F128,商品!$A$4:$D$67,4,FALSE),0),"")</f>
        <v/>
      </c>
      <c r="AC128" t="str">
        <f>IFERROR(H128&amp;"*"&amp;ROUND(L128*(I128/(G128+I128+K128))/VLOOKUP(H128,商品!$A$4:$D$67,4,FALSE),0),"")</f>
        <v/>
      </c>
      <c r="AD128" t="str">
        <f>IFERROR(J128&amp;"*"&amp;ROUND(L128*(K128/(G128+I128+K128))/VLOOKUP(J128,商品!$A$4:$D$67,4,FALSE),0),"")</f>
        <v/>
      </c>
      <c r="AE128" t="str">
        <f>IFERROR(M128&amp;"*"&amp;ROUND(Q128*(N128/(N128+P128))/VLOOKUP(M128,职业!$A$3:$E$16,4,FALSE),0),"")</f>
        <v/>
      </c>
      <c r="AF128" t="str">
        <f>IFERROR(O128&amp;"*"&amp;ROUND(Q128*(P128/(N128+P128))/VLOOKUP(O128,职业!$A$3:$E$16,4,FALSE),0),"")</f>
        <v/>
      </c>
      <c r="AG128" t="str">
        <f>IFERROR(R128&amp;"*"&amp;ROUND(V128*(S128/(S128+U128))/VLOOKUP(R128,商品!$A$4:$D$67,4,FALSE),0),"")</f>
        <v/>
      </c>
      <c r="AH128" t="str">
        <f>IFERROR(T128&amp;"*"&amp;ROUND(V128*(U128/(S128+U128))/VLOOKUP(T128,商品!$A$4:$D$67,4,FALSE),0),"")</f>
        <v/>
      </c>
    </row>
    <row r="129" customHeight="1" spans="1:34">
      <c r="A129" s="12" t="s">
        <v>537</v>
      </c>
      <c r="B129" s="12" t="s">
        <v>539</v>
      </c>
      <c r="AA129" s="23">
        <f t="shared" si="16"/>
        <v>0</v>
      </c>
      <c r="AB129" t="str">
        <f>IFERROR(F129&amp;"*"&amp;ROUND(L129*(G129/(G129+I129+K129))/VLOOKUP(F129,商品!$A$4:$D$67,4,FALSE),0),"")</f>
        <v/>
      </c>
      <c r="AC129" t="str">
        <f>IFERROR(H129&amp;"*"&amp;ROUND(L129*(I129/(G129+I129+K129))/VLOOKUP(H129,商品!$A$4:$D$67,4,FALSE),0),"")</f>
        <v/>
      </c>
      <c r="AD129" t="str">
        <f>IFERROR(J129&amp;"*"&amp;ROUND(L129*(K129/(G129+I129+K129))/VLOOKUP(J129,商品!$A$4:$D$67,4,FALSE),0),"")</f>
        <v/>
      </c>
      <c r="AE129" t="str">
        <f>IFERROR(M129&amp;"*"&amp;ROUND(Q129*(N129/(N129+P129))/VLOOKUP(M129,职业!$A$3:$E$16,4,FALSE),0),"")</f>
        <v/>
      </c>
      <c r="AF129" t="str">
        <f>IFERROR(O129&amp;"*"&amp;ROUND(Q129*(P129/(N129+P129))/VLOOKUP(O129,职业!$A$3:$E$16,4,FALSE),0),"")</f>
        <v/>
      </c>
      <c r="AG129" t="str">
        <f>IFERROR(R129&amp;"*"&amp;ROUND(V129*(S129/(S129+U129))/VLOOKUP(R129,商品!$A$4:$D$67,4,FALSE),0),"")</f>
        <v/>
      </c>
      <c r="AH129" t="str">
        <f>IFERROR(T129&amp;"*"&amp;ROUND(V129*(U129/(S129+U129))/VLOOKUP(T129,商品!$A$4:$D$67,4,FALSE),0),"")</f>
        <v/>
      </c>
    </row>
    <row r="130" customHeight="1" spans="1:34">
      <c r="A130" s="12" t="s">
        <v>540</v>
      </c>
      <c r="B130" s="12" t="s">
        <v>541</v>
      </c>
      <c r="AA130" s="23">
        <f t="shared" si="16"/>
        <v>0</v>
      </c>
      <c r="AB130" t="str">
        <f>IFERROR(F130&amp;"*"&amp;ROUND(L130*(G130/(G130+I130+K130))/VLOOKUP(F130,商品!$A$4:$D$67,4,FALSE),0),"")</f>
        <v/>
      </c>
      <c r="AC130" t="str">
        <f>IFERROR(H130&amp;"*"&amp;ROUND(L130*(I130/(G130+I130+K130))/VLOOKUP(H130,商品!$A$4:$D$67,4,FALSE),0),"")</f>
        <v/>
      </c>
      <c r="AD130" t="str">
        <f>IFERROR(J130&amp;"*"&amp;ROUND(L130*(K130/(G130+I130+K130))/VLOOKUP(J130,商品!$A$4:$D$67,4,FALSE),0),"")</f>
        <v/>
      </c>
      <c r="AE130" t="str">
        <f>IFERROR(M130&amp;"*"&amp;ROUND(Q130*(N130/(N130+P130))/VLOOKUP(M130,职业!$A$3:$E$16,4,FALSE),0),"")</f>
        <v/>
      </c>
      <c r="AF130" t="str">
        <f>IFERROR(O130&amp;"*"&amp;ROUND(Q130*(P130/(N130+P130))/VLOOKUP(O130,职业!$A$3:$E$16,4,FALSE),0),"")</f>
        <v/>
      </c>
      <c r="AG130" t="str">
        <f>IFERROR(R130&amp;"*"&amp;ROUND(V130*(S130/(S130+U130))/VLOOKUP(R130,商品!$A$4:$D$67,4,FALSE),0),"")</f>
        <v/>
      </c>
      <c r="AH130" t="str">
        <f>IFERROR(T130&amp;"*"&amp;ROUND(V130*(U130/(S130+U130))/VLOOKUP(T130,商品!$A$4:$D$67,4,FALSE),0),"")</f>
        <v/>
      </c>
    </row>
    <row r="131" customHeight="1" spans="1:34">
      <c r="A131" s="12" t="s">
        <v>540</v>
      </c>
      <c r="B131" s="12" t="s">
        <v>542</v>
      </c>
      <c r="AA131" s="23">
        <f t="shared" si="16"/>
        <v>0</v>
      </c>
      <c r="AB131" t="str">
        <f>IFERROR(F131&amp;"*"&amp;ROUND(L131*(G131/(G131+I131+K131))/VLOOKUP(F131,商品!$A$4:$D$67,4,FALSE),0),"")</f>
        <v/>
      </c>
      <c r="AC131" t="str">
        <f>IFERROR(H131&amp;"*"&amp;ROUND(L131*(I131/(G131+I131+K131))/VLOOKUP(H131,商品!$A$4:$D$67,4,FALSE),0),"")</f>
        <v/>
      </c>
      <c r="AD131" t="str">
        <f>IFERROR(J131&amp;"*"&amp;ROUND(L131*(K131/(G131+I131+K131))/VLOOKUP(J131,商品!$A$4:$D$67,4,FALSE),0),"")</f>
        <v/>
      </c>
      <c r="AE131" t="str">
        <f>IFERROR(M131&amp;"*"&amp;ROUND(Q131*(N131/(N131+P131))/VLOOKUP(M131,职业!$A$3:$E$16,4,FALSE),0),"")</f>
        <v/>
      </c>
      <c r="AF131" t="str">
        <f>IFERROR(O131&amp;"*"&amp;ROUND(Q131*(P131/(N131+P131))/VLOOKUP(O131,职业!$A$3:$E$16,4,FALSE),0),"")</f>
        <v/>
      </c>
      <c r="AG131" t="str">
        <f>IFERROR(R131&amp;"*"&amp;ROUND(V131*(S131/(S131+U131))/VLOOKUP(R131,商品!$A$4:$D$67,4,FALSE),0),"")</f>
        <v/>
      </c>
      <c r="AH131" t="str">
        <f>IFERROR(T131&amp;"*"&amp;ROUND(V131*(U131/(S131+U131))/VLOOKUP(T131,商品!$A$4:$D$67,4,FALSE),0),"")</f>
        <v/>
      </c>
    </row>
    <row r="132" customHeight="1" spans="1:34">
      <c r="A132" s="12" t="s">
        <v>543</v>
      </c>
      <c r="B132" s="12" t="s">
        <v>544</v>
      </c>
      <c r="AA132" s="23">
        <f t="shared" si="16"/>
        <v>0</v>
      </c>
      <c r="AB132" t="str">
        <f>IFERROR(F132&amp;"*"&amp;ROUND(L132*(G132/(G132+I132+K132))/VLOOKUP(F132,商品!$A$4:$D$67,4,FALSE),0),"")</f>
        <v/>
      </c>
      <c r="AC132" t="str">
        <f>IFERROR(H132&amp;"*"&amp;ROUND(L132*(I132/(G132+I132+K132))/VLOOKUP(H132,商品!$A$4:$D$67,4,FALSE),0),"")</f>
        <v/>
      </c>
      <c r="AD132" t="str">
        <f>IFERROR(J132&amp;"*"&amp;ROUND(L132*(K132/(G132+I132+K132))/VLOOKUP(J132,商品!$A$4:$D$67,4,FALSE),0),"")</f>
        <v/>
      </c>
      <c r="AE132" t="str">
        <f>IFERROR(M132&amp;"*"&amp;ROUND(Q132*(N132/(N132+P132))/VLOOKUP(M132,职业!$A$3:$E$16,4,FALSE),0),"")</f>
        <v/>
      </c>
      <c r="AF132" t="str">
        <f>IFERROR(O132&amp;"*"&amp;ROUND(Q132*(P132/(N132+P132))/VLOOKUP(O132,职业!$A$3:$E$16,4,FALSE),0),"")</f>
        <v/>
      </c>
      <c r="AG132" t="str">
        <f>IFERROR(R132&amp;"*"&amp;ROUND(V132*(S132/(S132+U132))/VLOOKUP(R132,商品!$A$4:$D$67,4,FALSE),0),"")</f>
        <v/>
      </c>
      <c r="AH132" t="str">
        <f>IFERROR(T132&amp;"*"&amp;ROUND(V132*(U132/(S132+U132))/VLOOKUP(T132,商品!$A$4:$D$67,4,FALSE),0),"")</f>
        <v/>
      </c>
    </row>
    <row r="133" customHeight="1" spans="1:34">
      <c r="A133" s="12" t="s">
        <v>543</v>
      </c>
      <c r="B133" s="12" t="s">
        <v>545</v>
      </c>
      <c r="AA133" s="23">
        <f t="shared" ref="AA133:AA148" si="17">C133</f>
        <v>0</v>
      </c>
      <c r="AB133" t="str">
        <f>IFERROR(F133&amp;"*"&amp;ROUND(L133*(G133/(G133+I133+K133))/VLOOKUP(F133,商品!$A$4:$D$67,4,FALSE),0),"")</f>
        <v/>
      </c>
      <c r="AC133" t="str">
        <f>IFERROR(H133&amp;"*"&amp;ROUND(L133*(I133/(G133+I133+K133))/VLOOKUP(H133,商品!$A$4:$D$67,4,FALSE),0),"")</f>
        <v/>
      </c>
      <c r="AD133" t="str">
        <f>IFERROR(J133&amp;"*"&amp;ROUND(L133*(K133/(G133+I133+K133))/VLOOKUP(J133,商品!$A$4:$D$67,4,FALSE),0),"")</f>
        <v/>
      </c>
      <c r="AE133" t="str">
        <f>IFERROR(M133&amp;"*"&amp;ROUND(Q133*(N133/(N133+P133))/VLOOKUP(M133,职业!$A$3:$E$16,4,FALSE),0),"")</f>
        <v/>
      </c>
      <c r="AF133" t="str">
        <f>IFERROR(O133&amp;"*"&amp;ROUND(Q133*(P133/(N133+P133))/VLOOKUP(O133,职业!$A$3:$E$16,4,FALSE),0),"")</f>
        <v/>
      </c>
      <c r="AG133" t="str">
        <f>IFERROR(R133&amp;"*"&amp;ROUND(V133*(S133/(S133+U133))/VLOOKUP(R133,商品!$A$4:$D$67,4,FALSE),0),"")</f>
        <v/>
      </c>
      <c r="AH133" t="str">
        <f>IFERROR(T133&amp;"*"&amp;ROUND(V133*(U133/(S133+U133))/VLOOKUP(T133,商品!$A$4:$D$67,4,FALSE),0),"")</f>
        <v/>
      </c>
    </row>
    <row r="134" customHeight="1" spans="1:34">
      <c r="A134" s="12" t="s">
        <v>543</v>
      </c>
      <c r="B134" s="12" t="s">
        <v>546</v>
      </c>
      <c r="AA134" s="23">
        <f t="shared" si="17"/>
        <v>0</v>
      </c>
      <c r="AB134" t="str">
        <f>IFERROR(F134&amp;"*"&amp;ROUND(L134*(G134/(G134+I134+K134))/VLOOKUP(F134,商品!$A$4:$D$67,4,FALSE),0),"")</f>
        <v/>
      </c>
      <c r="AC134" t="str">
        <f>IFERROR(H134&amp;"*"&amp;ROUND(L134*(I134/(G134+I134+K134))/VLOOKUP(H134,商品!$A$4:$D$67,4,FALSE),0),"")</f>
        <v/>
      </c>
      <c r="AD134" t="str">
        <f>IFERROR(J134&amp;"*"&amp;ROUND(L134*(K134/(G134+I134+K134))/VLOOKUP(J134,商品!$A$4:$D$67,4,FALSE),0),"")</f>
        <v/>
      </c>
      <c r="AE134" t="str">
        <f>IFERROR(M134&amp;"*"&amp;ROUND(Q134*(N134/(N134+P134))/VLOOKUP(M134,职业!$A$3:$E$16,4,FALSE),0),"")</f>
        <v/>
      </c>
      <c r="AF134" t="str">
        <f>IFERROR(O134&amp;"*"&amp;ROUND(Q134*(P134/(N134+P134))/VLOOKUP(O134,职业!$A$3:$E$16,4,FALSE),0),"")</f>
        <v/>
      </c>
      <c r="AG134" t="str">
        <f>IFERROR(R134&amp;"*"&amp;ROUND(V134*(S134/(S134+U134))/VLOOKUP(R134,商品!$A$4:$D$67,4,FALSE),0),"")</f>
        <v/>
      </c>
      <c r="AH134" t="str">
        <f>IFERROR(T134&amp;"*"&amp;ROUND(V134*(U134/(S134+U134))/VLOOKUP(T134,商品!$A$4:$D$67,4,FALSE),0),"")</f>
        <v/>
      </c>
    </row>
    <row r="135" customHeight="1" spans="1:34">
      <c r="A135" s="12" t="s">
        <v>543</v>
      </c>
      <c r="B135" s="12" t="s">
        <v>547</v>
      </c>
      <c r="AA135" s="23">
        <f t="shared" si="17"/>
        <v>0</v>
      </c>
      <c r="AB135" t="str">
        <f>IFERROR(F135&amp;"*"&amp;ROUND(L135*(G135/(G135+I135+K135))/VLOOKUP(F135,商品!$A$4:$D$67,4,FALSE),0),"")</f>
        <v/>
      </c>
      <c r="AC135" t="str">
        <f>IFERROR(H135&amp;"*"&amp;ROUND(L135*(I135/(G135+I135+K135))/VLOOKUP(H135,商品!$A$4:$D$67,4,FALSE),0),"")</f>
        <v/>
      </c>
      <c r="AD135" t="str">
        <f>IFERROR(J135&amp;"*"&amp;ROUND(L135*(K135/(G135+I135+K135))/VLOOKUP(J135,商品!$A$4:$D$67,4,FALSE),0),"")</f>
        <v/>
      </c>
      <c r="AE135" t="str">
        <f>IFERROR(M135&amp;"*"&amp;ROUND(Q135*(N135/(N135+P135))/VLOOKUP(M135,职业!$A$3:$E$16,4,FALSE),0),"")</f>
        <v/>
      </c>
      <c r="AF135" t="str">
        <f>IFERROR(O135&amp;"*"&amp;ROUND(Q135*(P135/(N135+P135))/VLOOKUP(O135,职业!$A$3:$E$16,4,FALSE),0),"")</f>
        <v/>
      </c>
      <c r="AG135" t="str">
        <f>IFERROR(R135&amp;"*"&amp;ROUND(V135*(S135/(S135+U135))/VLOOKUP(R135,商品!$A$4:$D$67,4,FALSE),0),"")</f>
        <v/>
      </c>
      <c r="AH135" t="str">
        <f>IFERROR(T135&amp;"*"&amp;ROUND(V135*(U135/(S135+U135))/VLOOKUP(T135,商品!$A$4:$D$67,4,FALSE),0),"")</f>
        <v/>
      </c>
    </row>
    <row r="136" customHeight="1" spans="1:34">
      <c r="A136" s="12" t="s">
        <v>548</v>
      </c>
      <c r="B136" s="12" t="s">
        <v>549</v>
      </c>
      <c r="AA136" s="23">
        <f t="shared" si="17"/>
        <v>0</v>
      </c>
      <c r="AB136" t="str">
        <f>IFERROR(F136&amp;"*"&amp;ROUND(L136*(G136/(G136+I136+K136))/VLOOKUP(F136,商品!$A$4:$D$67,4,FALSE),0),"")</f>
        <v/>
      </c>
      <c r="AC136" t="str">
        <f>IFERROR(H136&amp;"*"&amp;ROUND(L136*(I136/(G136+I136+K136))/VLOOKUP(H136,商品!$A$4:$D$67,4,FALSE),0),"")</f>
        <v/>
      </c>
      <c r="AD136" t="str">
        <f>IFERROR(J136&amp;"*"&amp;ROUND(L136*(K136/(G136+I136+K136))/VLOOKUP(J136,商品!$A$4:$D$67,4,FALSE),0),"")</f>
        <v/>
      </c>
      <c r="AE136" t="str">
        <f>IFERROR(M136&amp;"*"&amp;ROUND(Q136*(N136/(N136+P136))/VLOOKUP(M136,职业!$A$3:$E$16,4,FALSE),0),"")</f>
        <v/>
      </c>
      <c r="AF136" t="str">
        <f>IFERROR(O136&amp;"*"&amp;ROUND(Q136*(P136/(N136+P136))/VLOOKUP(O136,职业!$A$3:$E$16,4,FALSE),0),"")</f>
        <v/>
      </c>
      <c r="AG136" t="str">
        <f>IFERROR(R136&amp;"*"&amp;ROUND(V136*(S136/(S136+U136))/VLOOKUP(R136,商品!$A$4:$D$67,4,FALSE),0),"")</f>
        <v/>
      </c>
      <c r="AH136" t="str">
        <f>IFERROR(T136&amp;"*"&amp;ROUND(V136*(U136/(S136+U136))/VLOOKUP(T136,商品!$A$4:$D$67,4,FALSE),0),"")</f>
        <v/>
      </c>
    </row>
    <row r="137" customHeight="1" spans="1:34">
      <c r="A137" s="12" t="s">
        <v>548</v>
      </c>
      <c r="B137" s="12" t="s">
        <v>550</v>
      </c>
      <c r="AA137" s="23">
        <f t="shared" si="17"/>
        <v>0</v>
      </c>
      <c r="AB137" t="str">
        <f>IFERROR(F137&amp;"*"&amp;ROUND(L137*(G137/(G137+I137+K137))/VLOOKUP(F137,商品!$A$4:$D$67,4,FALSE),0),"")</f>
        <v/>
      </c>
      <c r="AC137" t="str">
        <f>IFERROR(H137&amp;"*"&amp;ROUND(L137*(I137/(G137+I137+K137))/VLOOKUP(H137,商品!$A$4:$D$67,4,FALSE),0),"")</f>
        <v/>
      </c>
      <c r="AD137" t="str">
        <f>IFERROR(J137&amp;"*"&amp;ROUND(L137*(K137/(G137+I137+K137))/VLOOKUP(J137,商品!$A$4:$D$67,4,FALSE),0),"")</f>
        <v/>
      </c>
      <c r="AE137" t="str">
        <f>IFERROR(M137&amp;"*"&amp;ROUND(Q137*(N137/(N137+P137))/VLOOKUP(M137,职业!$A$3:$E$16,4,FALSE),0),"")</f>
        <v/>
      </c>
      <c r="AF137" t="str">
        <f>IFERROR(O137&amp;"*"&amp;ROUND(Q137*(P137/(N137+P137))/VLOOKUP(O137,职业!$A$3:$E$16,4,FALSE),0),"")</f>
        <v/>
      </c>
      <c r="AG137" t="str">
        <f>IFERROR(R137&amp;"*"&amp;ROUND(V137*(S137/(S137+U137))/VLOOKUP(R137,商品!$A$4:$D$67,4,FALSE),0),"")</f>
        <v/>
      </c>
      <c r="AH137" t="str">
        <f>IFERROR(T137&amp;"*"&amp;ROUND(V137*(U137/(S137+U137))/VLOOKUP(T137,商品!$A$4:$D$67,4,FALSE),0),"")</f>
        <v/>
      </c>
    </row>
    <row r="138" customHeight="1" spans="1:34">
      <c r="A138" s="12" t="s">
        <v>551</v>
      </c>
      <c r="B138" s="12" t="s">
        <v>552</v>
      </c>
      <c r="AA138" s="23">
        <f t="shared" si="17"/>
        <v>0</v>
      </c>
      <c r="AB138" t="str">
        <f>IFERROR(F138&amp;"*"&amp;ROUND(L138*(G138/(G138+I138+K138))/VLOOKUP(F138,商品!$A$4:$D$67,4,FALSE),0),"")</f>
        <v/>
      </c>
      <c r="AC138" t="str">
        <f>IFERROR(H138&amp;"*"&amp;ROUND(L138*(I138/(G138+I138+K138))/VLOOKUP(H138,商品!$A$4:$D$67,4,FALSE),0),"")</f>
        <v/>
      </c>
      <c r="AD138" t="str">
        <f>IFERROR(J138&amp;"*"&amp;ROUND(L138*(K138/(G138+I138+K138))/VLOOKUP(J138,商品!$A$4:$D$67,4,FALSE),0),"")</f>
        <v/>
      </c>
      <c r="AE138" t="str">
        <f>IFERROR(M138&amp;"*"&amp;ROUND(Q138*(N138/(N138+P138))/VLOOKUP(M138,职业!$A$3:$E$16,4,FALSE),0),"")</f>
        <v/>
      </c>
      <c r="AF138" t="str">
        <f>IFERROR(O138&amp;"*"&amp;ROUND(Q138*(P138/(N138+P138))/VLOOKUP(O138,职业!$A$3:$E$16,4,FALSE),0),"")</f>
        <v/>
      </c>
      <c r="AG138" t="str">
        <f>IFERROR(R138&amp;"*"&amp;ROUND(V138*(S138/(S138+U138))/VLOOKUP(R138,商品!$A$4:$D$67,4,FALSE),0),"")</f>
        <v/>
      </c>
      <c r="AH138" t="str">
        <f>IFERROR(T138&amp;"*"&amp;ROUND(V138*(U138/(S138+U138))/VLOOKUP(T138,商品!$A$4:$D$67,4,FALSE),0),"")</f>
        <v/>
      </c>
    </row>
    <row r="139" customHeight="1" spans="1:34">
      <c r="A139" s="12" t="s">
        <v>551</v>
      </c>
      <c r="B139" s="12" t="s">
        <v>553</v>
      </c>
      <c r="AA139" s="23">
        <f t="shared" si="17"/>
        <v>0</v>
      </c>
      <c r="AB139" t="str">
        <f>IFERROR(F139&amp;"*"&amp;ROUND(L139*(G139/(G139+I139+K139))/VLOOKUP(F139,商品!$A$4:$D$67,4,FALSE),0),"")</f>
        <v/>
      </c>
      <c r="AC139" t="str">
        <f>IFERROR(H139&amp;"*"&amp;ROUND(L139*(I139/(G139+I139+K139))/VLOOKUP(H139,商品!$A$4:$D$67,4,FALSE),0),"")</f>
        <v/>
      </c>
      <c r="AD139" t="str">
        <f>IFERROR(J139&amp;"*"&amp;ROUND(L139*(K139/(G139+I139+K139))/VLOOKUP(J139,商品!$A$4:$D$67,4,FALSE),0),"")</f>
        <v/>
      </c>
      <c r="AE139" t="str">
        <f>IFERROR(M139&amp;"*"&amp;ROUND(Q139*(N139/(N139+P139))/VLOOKUP(M139,职业!$A$3:$E$16,4,FALSE),0),"")</f>
        <v/>
      </c>
      <c r="AF139" t="str">
        <f>IFERROR(O139&amp;"*"&amp;ROUND(Q139*(P139/(N139+P139))/VLOOKUP(O139,职业!$A$3:$E$16,4,FALSE),0),"")</f>
        <v/>
      </c>
      <c r="AG139" t="str">
        <f>IFERROR(R139&amp;"*"&amp;ROUND(V139*(S139/(S139+U139))/VLOOKUP(R139,商品!$A$4:$D$67,4,FALSE),0),"")</f>
        <v/>
      </c>
      <c r="AH139" t="str">
        <f>IFERROR(T139&amp;"*"&amp;ROUND(V139*(U139/(S139+U139))/VLOOKUP(T139,商品!$A$4:$D$67,4,FALSE),0),"")</f>
        <v/>
      </c>
    </row>
    <row r="140" customHeight="1" spans="1:34">
      <c r="A140" s="12" t="s">
        <v>551</v>
      </c>
      <c r="B140" s="12" t="s">
        <v>554</v>
      </c>
      <c r="AA140" s="23">
        <f t="shared" si="17"/>
        <v>0</v>
      </c>
      <c r="AB140" t="str">
        <f>IFERROR(F140&amp;"*"&amp;ROUND(L140*(G140/(G140+I140+K140))/VLOOKUP(F140,商品!$A$4:$D$67,4,FALSE),0),"")</f>
        <v/>
      </c>
      <c r="AC140" t="str">
        <f>IFERROR(H140&amp;"*"&amp;ROUND(L140*(I140/(G140+I140+K140))/VLOOKUP(H140,商品!$A$4:$D$67,4,FALSE),0),"")</f>
        <v/>
      </c>
      <c r="AD140" t="str">
        <f>IFERROR(J140&amp;"*"&amp;ROUND(L140*(K140/(G140+I140+K140))/VLOOKUP(J140,商品!$A$4:$D$67,4,FALSE),0),"")</f>
        <v/>
      </c>
      <c r="AE140" t="str">
        <f>IFERROR(M140&amp;"*"&amp;ROUND(Q140*(N140/(N140+P140))/VLOOKUP(M140,职业!$A$3:$E$16,4,FALSE),0),"")</f>
        <v/>
      </c>
      <c r="AF140" t="str">
        <f>IFERROR(O140&amp;"*"&amp;ROUND(Q140*(P140/(N140+P140))/VLOOKUP(O140,职业!$A$3:$E$16,4,FALSE),0),"")</f>
        <v/>
      </c>
      <c r="AG140" t="str">
        <f>IFERROR(R140&amp;"*"&amp;ROUND(V140*(S140/(S140+U140))/VLOOKUP(R140,商品!$A$4:$D$67,4,FALSE),0),"")</f>
        <v/>
      </c>
      <c r="AH140" t="str">
        <f>IFERROR(T140&amp;"*"&amp;ROUND(V140*(U140/(S140+U140))/VLOOKUP(T140,商品!$A$4:$D$67,4,FALSE),0),"")</f>
        <v/>
      </c>
    </row>
    <row r="141" customHeight="1" spans="1:34">
      <c r="A141" s="12" t="s">
        <v>555</v>
      </c>
      <c r="B141" s="12" t="s">
        <v>556</v>
      </c>
      <c r="AA141" s="23">
        <f t="shared" si="17"/>
        <v>0</v>
      </c>
      <c r="AB141" t="str">
        <f>IFERROR(F141&amp;"*"&amp;ROUND(L141*(G141/(G141+I141+K141))/VLOOKUP(F141,商品!$A$4:$D$67,4,FALSE),0),"")</f>
        <v/>
      </c>
      <c r="AC141" t="str">
        <f>IFERROR(H141&amp;"*"&amp;ROUND(L141*(I141/(G141+I141+K141))/VLOOKUP(H141,商品!$A$4:$D$67,4,FALSE),0),"")</f>
        <v/>
      </c>
      <c r="AD141" t="str">
        <f>IFERROR(J141&amp;"*"&amp;ROUND(L141*(K141/(G141+I141+K141))/VLOOKUP(J141,商品!$A$4:$D$67,4,FALSE),0),"")</f>
        <v/>
      </c>
      <c r="AE141" t="str">
        <f>IFERROR(M141&amp;"*"&amp;ROUND(Q141*(N141/(N141+P141))/VLOOKUP(M141,职业!$A$3:$E$16,4,FALSE),0),"")</f>
        <v/>
      </c>
      <c r="AF141" t="str">
        <f>IFERROR(O141&amp;"*"&amp;ROUND(Q141*(P141/(N141+P141))/VLOOKUP(O141,职业!$A$3:$E$16,4,FALSE),0),"")</f>
        <v/>
      </c>
      <c r="AG141" t="str">
        <f>IFERROR(R141&amp;"*"&amp;ROUND(V141*(S141/(S141+U141))/VLOOKUP(R141,商品!$A$4:$D$67,4,FALSE),0),"")</f>
        <v/>
      </c>
      <c r="AH141" t="str">
        <f>IFERROR(T141&amp;"*"&amp;ROUND(V141*(U141/(S141+U141))/VLOOKUP(T141,商品!$A$4:$D$67,4,FALSE),0),"")</f>
        <v/>
      </c>
    </row>
    <row r="142" customHeight="1" spans="1:34">
      <c r="A142" s="12" t="s">
        <v>555</v>
      </c>
      <c r="B142" s="12" t="s">
        <v>557</v>
      </c>
      <c r="AA142" s="23">
        <f t="shared" si="17"/>
        <v>0</v>
      </c>
      <c r="AB142" t="str">
        <f>IFERROR(F142&amp;"*"&amp;ROUND(L142*(G142/(G142+I142+K142))/VLOOKUP(F142,商品!$A$4:$D$67,4,FALSE),0),"")</f>
        <v/>
      </c>
      <c r="AC142" t="str">
        <f>IFERROR(H142&amp;"*"&amp;ROUND(L142*(I142/(G142+I142+K142))/VLOOKUP(H142,商品!$A$4:$D$67,4,FALSE),0),"")</f>
        <v/>
      </c>
      <c r="AD142" t="str">
        <f>IFERROR(J142&amp;"*"&amp;ROUND(L142*(K142/(G142+I142+K142))/VLOOKUP(J142,商品!$A$4:$D$67,4,FALSE),0),"")</f>
        <v/>
      </c>
      <c r="AE142" t="str">
        <f>IFERROR(M142&amp;"*"&amp;ROUND(Q142*(N142/(N142+P142))/VLOOKUP(M142,职业!$A$3:$E$16,4,FALSE),0),"")</f>
        <v/>
      </c>
      <c r="AF142" t="str">
        <f>IFERROR(O142&amp;"*"&amp;ROUND(Q142*(P142/(N142+P142))/VLOOKUP(O142,职业!$A$3:$E$16,4,FALSE),0),"")</f>
        <v/>
      </c>
      <c r="AG142" t="str">
        <f>IFERROR(R142&amp;"*"&amp;ROUND(V142*(S142/(S142+U142))/VLOOKUP(R142,商品!$A$4:$D$67,4,FALSE),0),"")</f>
        <v/>
      </c>
      <c r="AH142" t="str">
        <f>IFERROR(T142&amp;"*"&amp;ROUND(V142*(U142/(S142+U142))/VLOOKUP(T142,商品!$A$4:$D$67,4,FALSE),0),"")</f>
        <v/>
      </c>
    </row>
    <row r="143" customHeight="1" spans="1:34">
      <c r="A143" s="12" t="s">
        <v>555</v>
      </c>
      <c r="B143" s="12" t="s">
        <v>558</v>
      </c>
      <c r="AA143" s="23">
        <f t="shared" si="17"/>
        <v>0</v>
      </c>
      <c r="AB143" t="str">
        <f>IFERROR(F143&amp;"*"&amp;ROUND(L143*(G143/(G143+I143+K143))/VLOOKUP(F143,商品!$A$4:$D$67,4,FALSE),0),"")</f>
        <v/>
      </c>
      <c r="AC143" t="str">
        <f>IFERROR(H143&amp;"*"&amp;ROUND(L143*(I143/(G143+I143+K143))/VLOOKUP(H143,商品!$A$4:$D$67,4,FALSE),0),"")</f>
        <v/>
      </c>
      <c r="AD143" t="str">
        <f>IFERROR(J143&amp;"*"&amp;ROUND(L143*(K143/(G143+I143+K143))/VLOOKUP(J143,商品!$A$4:$D$67,4,FALSE),0),"")</f>
        <v/>
      </c>
      <c r="AE143" t="str">
        <f>IFERROR(M143&amp;"*"&amp;ROUND(Q143*(N143/(N143+P143))/VLOOKUP(M143,职业!$A$3:$E$16,4,FALSE),0),"")</f>
        <v/>
      </c>
      <c r="AF143" t="str">
        <f>IFERROR(O143&amp;"*"&amp;ROUND(Q143*(P143/(N143+P143))/VLOOKUP(O143,职业!$A$3:$E$16,4,FALSE),0),"")</f>
        <v/>
      </c>
      <c r="AG143" t="str">
        <f>IFERROR(R143&amp;"*"&amp;ROUND(V143*(S143/(S143+U143))/VLOOKUP(R143,商品!$A$4:$D$67,4,FALSE),0),"")</f>
        <v/>
      </c>
      <c r="AH143" t="str">
        <f>IFERROR(T143&amp;"*"&amp;ROUND(V143*(U143/(S143+U143))/VLOOKUP(T143,商品!$A$4:$D$67,4,FALSE),0),"")</f>
        <v/>
      </c>
    </row>
    <row r="144" customHeight="1" spans="1:34">
      <c r="A144" s="12" t="s">
        <v>559</v>
      </c>
      <c r="B144" s="12" t="s">
        <v>560</v>
      </c>
      <c r="AA144" s="23">
        <f t="shared" si="17"/>
        <v>0</v>
      </c>
      <c r="AB144" t="str">
        <f>IFERROR(F144&amp;"*"&amp;ROUND(L144*(G144/(G144+I144+K144))/VLOOKUP(F144,商品!$A$4:$D$67,4,FALSE),0),"")</f>
        <v/>
      </c>
      <c r="AC144" t="str">
        <f>IFERROR(H144&amp;"*"&amp;ROUND(L144*(I144/(G144+I144+K144))/VLOOKUP(H144,商品!$A$4:$D$67,4,FALSE),0),"")</f>
        <v/>
      </c>
      <c r="AD144" t="str">
        <f>IFERROR(J144&amp;"*"&amp;ROUND(L144*(K144/(G144+I144+K144))/VLOOKUP(J144,商品!$A$4:$D$67,4,FALSE),0),"")</f>
        <v/>
      </c>
      <c r="AE144" t="str">
        <f>IFERROR(M144&amp;"*"&amp;ROUND(Q144*(N144/(N144+P144))/VLOOKUP(M144,职业!$A$3:$E$16,4,FALSE),0),"")</f>
        <v/>
      </c>
      <c r="AF144" t="str">
        <f>IFERROR(O144&amp;"*"&amp;ROUND(Q144*(P144/(N144+P144))/VLOOKUP(O144,职业!$A$3:$E$16,4,FALSE),0),"")</f>
        <v/>
      </c>
      <c r="AG144" t="str">
        <f>IFERROR(R144&amp;"*"&amp;ROUND(V144*(S144/(S144+U144))/VLOOKUP(R144,商品!$A$4:$D$67,4,FALSE),0),"")</f>
        <v/>
      </c>
      <c r="AH144" t="str">
        <f>IFERROR(T144&amp;"*"&amp;ROUND(V144*(U144/(S144+U144))/VLOOKUP(T144,商品!$A$4:$D$67,4,FALSE),0),"")</f>
        <v/>
      </c>
    </row>
    <row r="145" customHeight="1" spans="1:34">
      <c r="A145" s="12" t="s">
        <v>559</v>
      </c>
      <c r="B145" s="12" t="s">
        <v>561</v>
      </c>
      <c r="AA145" s="23">
        <f t="shared" si="17"/>
        <v>0</v>
      </c>
      <c r="AB145" t="str">
        <f>IFERROR(F145&amp;"*"&amp;ROUND(L145*(G145/(G145+I145+K145))/VLOOKUP(F145,商品!$A$4:$D$67,4,FALSE),0),"")</f>
        <v/>
      </c>
      <c r="AC145" t="str">
        <f>IFERROR(H145&amp;"*"&amp;ROUND(L145*(I145/(G145+I145+K145))/VLOOKUP(H145,商品!$A$4:$D$67,4,FALSE),0),"")</f>
        <v/>
      </c>
      <c r="AD145" t="str">
        <f>IFERROR(J145&amp;"*"&amp;ROUND(L145*(K145/(G145+I145+K145))/VLOOKUP(J145,商品!$A$4:$D$67,4,FALSE),0),"")</f>
        <v/>
      </c>
      <c r="AE145" t="str">
        <f>IFERROR(M145&amp;"*"&amp;ROUND(Q145*(N145/(N145+P145))/VLOOKUP(M145,职业!$A$3:$E$16,4,FALSE),0),"")</f>
        <v/>
      </c>
      <c r="AF145" t="str">
        <f>IFERROR(O145&amp;"*"&amp;ROUND(Q145*(P145/(N145+P145))/VLOOKUP(O145,职业!$A$3:$E$16,4,FALSE),0),"")</f>
        <v/>
      </c>
      <c r="AG145" t="str">
        <f>IFERROR(R145&amp;"*"&amp;ROUND(V145*(S145/(S145+U145))/VLOOKUP(R145,商品!$A$4:$D$67,4,FALSE),0),"")</f>
        <v/>
      </c>
      <c r="AH145" t="str">
        <f>IFERROR(T145&amp;"*"&amp;ROUND(V145*(U145/(S145+U145))/VLOOKUP(T145,商品!$A$4:$D$67,4,FALSE),0),"")</f>
        <v/>
      </c>
    </row>
    <row r="146" customHeight="1" spans="1:34">
      <c r="A146" s="12" t="s">
        <v>559</v>
      </c>
      <c r="B146" s="12" t="s">
        <v>562</v>
      </c>
      <c r="AA146" s="23">
        <f t="shared" si="17"/>
        <v>0</v>
      </c>
      <c r="AB146" t="str">
        <f>IFERROR(F146&amp;"*"&amp;ROUND(L146*(G146/(G146+I146+K146))/VLOOKUP(F146,商品!$A$4:$D$67,4,FALSE),0),"")</f>
        <v/>
      </c>
      <c r="AC146" t="str">
        <f>IFERROR(H146&amp;"*"&amp;ROUND(L146*(I146/(G146+I146+K146))/VLOOKUP(H146,商品!$A$4:$D$67,4,FALSE),0),"")</f>
        <v/>
      </c>
      <c r="AD146" t="str">
        <f>IFERROR(J146&amp;"*"&amp;ROUND(L146*(K146/(G146+I146+K146))/VLOOKUP(J146,商品!$A$4:$D$67,4,FALSE),0),"")</f>
        <v/>
      </c>
      <c r="AE146" t="str">
        <f>IFERROR(M146&amp;"*"&amp;ROUND(Q146*(N146/(N146+P146))/VLOOKUP(M146,职业!$A$3:$E$16,4,FALSE),0),"")</f>
        <v/>
      </c>
      <c r="AF146" t="str">
        <f>IFERROR(O146&amp;"*"&amp;ROUND(Q146*(P146/(N146+P146))/VLOOKUP(O146,职业!$A$3:$E$16,4,FALSE),0),"")</f>
        <v/>
      </c>
      <c r="AG146" t="str">
        <f>IFERROR(R146&amp;"*"&amp;ROUND(V146*(S146/(S146+U146))/VLOOKUP(R146,商品!$A$4:$D$67,4,FALSE),0),"")</f>
        <v/>
      </c>
      <c r="AH146" t="str">
        <f>IFERROR(T146&amp;"*"&amp;ROUND(V146*(U146/(S146+U146))/VLOOKUP(T146,商品!$A$4:$D$67,4,FALSE),0),"")</f>
        <v/>
      </c>
    </row>
    <row r="147" customHeight="1" spans="1:34">
      <c r="A147" s="12" t="s">
        <v>563</v>
      </c>
      <c r="B147" s="12" t="s">
        <v>564</v>
      </c>
      <c r="AA147" s="23">
        <f t="shared" si="17"/>
        <v>0</v>
      </c>
      <c r="AB147" t="str">
        <f>IFERROR(F147&amp;"*"&amp;ROUND(L147*(G147/(G147+I147+K147))/VLOOKUP(F147,商品!$A$4:$D$67,4,FALSE),0),"")</f>
        <v/>
      </c>
      <c r="AC147" t="str">
        <f>IFERROR(H147&amp;"*"&amp;ROUND(L147*(I147/(G147+I147+K147))/VLOOKUP(H147,商品!$A$4:$D$67,4,FALSE),0),"")</f>
        <v/>
      </c>
      <c r="AD147" t="str">
        <f>IFERROR(J147&amp;"*"&amp;ROUND(L147*(K147/(G147+I147+K147))/VLOOKUP(J147,商品!$A$4:$D$67,4,FALSE),0),"")</f>
        <v/>
      </c>
      <c r="AE147" t="str">
        <f>IFERROR(M147&amp;"*"&amp;ROUND(Q147*(N147/(N147+P147))/VLOOKUP(M147,职业!$A$3:$E$16,4,FALSE),0),"")</f>
        <v/>
      </c>
      <c r="AF147" t="str">
        <f>IFERROR(O147&amp;"*"&amp;ROUND(Q147*(P147/(N147+P147))/VLOOKUP(O147,职业!$A$3:$E$16,4,FALSE),0),"")</f>
        <v/>
      </c>
      <c r="AG147" t="str">
        <f>IFERROR(R147&amp;"*"&amp;ROUND(V147*(S147/(S147+U147))/VLOOKUP(R147,商品!$A$4:$D$67,4,FALSE),0),"")</f>
        <v/>
      </c>
      <c r="AH147" t="str">
        <f>IFERROR(T147&amp;"*"&amp;ROUND(V147*(U147/(S147+U147))/VLOOKUP(T147,商品!$A$4:$D$67,4,FALSE),0),"")</f>
        <v/>
      </c>
    </row>
    <row r="148" customHeight="1" spans="1:34">
      <c r="A148" s="12" t="s">
        <v>563</v>
      </c>
      <c r="B148" s="12" t="s">
        <v>565</v>
      </c>
      <c r="AA148" s="23">
        <f t="shared" si="17"/>
        <v>0</v>
      </c>
      <c r="AB148" t="str">
        <f>IFERROR(F148&amp;"*"&amp;ROUND(L148*(G148/(G148+I148+K148))/VLOOKUP(F148,商品!$A$4:$D$67,4,FALSE),0),"")</f>
        <v/>
      </c>
      <c r="AC148" t="str">
        <f>IFERROR(H148&amp;"*"&amp;ROUND(L148*(I148/(G148+I148+K148))/VLOOKUP(H148,商品!$A$4:$D$67,4,FALSE),0),"")</f>
        <v/>
      </c>
      <c r="AD148" t="str">
        <f>IFERROR(J148&amp;"*"&amp;ROUND(L148*(K148/(G148+I148+K148))/VLOOKUP(J148,商品!$A$4:$D$67,4,FALSE),0),"")</f>
        <v/>
      </c>
      <c r="AE148" t="str">
        <f>IFERROR(M148&amp;"*"&amp;ROUND(Q148*(N148/(N148+P148))/VLOOKUP(M148,职业!$A$3:$E$16,4,FALSE),0),"")</f>
        <v/>
      </c>
      <c r="AF148" t="str">
        <f>IFERROR(O148&amp;"*"&amp;ROUND(Q148*(P148/(N148+P148))/VLOOKUP(O148,职业!$A$3:$E$16,4,FALSE),0),"")</f>
        <v/>
      </c>
      <c r="AG148" t="str">
        <f>IFERROR(R148&amp;"*"&amp;ROUND(V148*(S148/(S148+U148))/VLOOKUP(R148,商品!$A$4:$D$67,4,FALSE),0),"")</f>
        <v/>
      </c>
      <c r="AH148" t="str">
        <f>IFERROR(T148&amp;"*"&amp;ROUND(V148*(U148/(S148+U148))/VLOOKUP(T148,商品!$A$4:$D$67,4,FALSE),0),"")</f>
        <v/>
      </c>
    </row>
    <row r="149" customHeight="1" spans="1:2">
      <c r="A149" s="5"/>
      <c r="B149" s="5"/>
    </row>
    <row r="150" customHeight="1" spans="1:2">
      <c r="A150" s="5"/>
      <c r="B150" s="5"/>
    </row>
    <row r="151" customHeight="1" spans="1:2">
      <c r="A151" s="5"/>
      <c r="B151" s="5"/>
    </row>
  </sheetData>
  <mergeCells count="1">
    <mergeCell ref="AA1:A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商品定位</vt:lpstr>
      <vt:lpstr>商品</vt:lpstr>
      <vt:lpstr>生活水平</vt:lpstr>
      <vt:lpstr>建筑</vt:lpstr>
      <vt:lpstr>职业</vt:lpstr>
      <vt:lpstr>生产方式定位</vt:lpstr>
      <vt:lpstr>生产方式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 Jia</dc:creator>
  <cp:lastModifiedBy>稿子写完了吗</cp:lastModifiedBy>
  <dcterms:created xsi:type="dcterms:W3CDTF">2022-05-30T14:57:00Z</dcterms:created>
  <dcterms:modified xsi:type="dcterms:W3CDTF">2022-06-08T08:14:58Z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0B975B9A4FC346068D761C343DEB791C</vt:lpwstr>
  </property>
  <property fmtid="{D5CDD505-2E9C-101B-9397-08002B2CF9AE}" pid="3" name="KSOProductBuildVer">
    <vt:lpwstr>2052-11.1.0.11744</vt:lpwstr>
  </property>
</Properties>
</file>