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string_dictionary!$C$1:$C$531</definedName>
  </definedNames>
  <calcPr calcId="144525"/>
</workbook>
</file>

<file path=xl/sharedStrings.xml><?xml version="1.0" encoding="utf-8"?>
<sst xmlns="http://schemas.openxmlformats.org/spreadsheetml/2006/main" count="13403" uniqueCount="1467">
  <si>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</si>
  <si>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</si>
  <si>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</si>
  <si>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</si>
  <si>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</si>
  <si>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</si>
  <si>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</si>
  <si>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</si>
  <si>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</si>
  <si>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</si>
  <si>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</si>
  <si>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</si>
  <si>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</si>
  <si>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</si>
  <si>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</si>
  <si>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</si>
  <si>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</si>
  <si>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</si>
  <si>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</si>
  <si>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</si>
  <si>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</si>
  <si>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</si>
  <si>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</si>
  <si>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</si>
  <si>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</si>
  <si>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</si>
  <si>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</si>
  <si>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</si>
  <si>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</si>
  <si>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</si>
  <si>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</si>
  <si>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</si>
  <si>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</si>
  <si>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</si>
  <si>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</si>
  <si>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</si>
  <si>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</si>
  <si>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</si>
  <si>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</si>
  <si>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</si>
  <si>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</si>
  <si>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</si>
  <si>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</si>
  <si>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</si>
  <si>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</si>
  <si>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</si>
  <si>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</si>
  <si>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</si>
  <si>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</si>
  <si>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</si>
  <si>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</si>
  <si>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</si>
  <si>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</si>
  <si>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</si>
  <si>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</si>
  <si>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</si>
  <si>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</si>
  <si>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</si>
  <si>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</si>
  <si>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</si>
  <si>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</si>
  <si>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</si>
  <si>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</si>
  <si>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</si>
  <si>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</si>
  <si>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</si>
  <si>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</si>
  <si>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</si>
  <si>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</si>
  <si>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</si>
  <si>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</si>
  <si>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</si>
  <si>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</si>
  <si>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</si>
  <si>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</si>
  <si>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</si>
  <si>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</si>
  <si>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</si>
  <si>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</si>
  <si>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</si>
  <si>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</si>
  <si>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</si>
  <si>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</si>
  <si>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</si>
  <si>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</si>
  <si>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</si>
  <si>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</si>
  <si>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</si>
  <si>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</si>
  <si>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</si>
  <si>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</si>
  <si>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</si>
  <si>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</si>
  <si>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</si>
  <si>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</si>
  <si>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</si>
  <si>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</si>
  <si>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</si>
  <si>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</si>
  <si>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</si>
  <si>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</si>
  <si>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</si>
  <si>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</si>
  <si>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</si>
  <si>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</si>
  <si>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</si>
  <si>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</si>
  <si>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</si>
  <si>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</si>
  <si>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</si>
  <si>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</si>
  <si>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</si>
  <si>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</si>
  <si>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</si>
  <si>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</si>
  <si>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</si>
  <si>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</si>
  <si>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</si>
  <si>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</si>
  <si>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</si>
  <si>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</si>
  <si>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</si>
  <si>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</si>
  <si>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</si>
  <si>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</si>
  <si>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</si>
  <si>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</si>
  <si>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</si>
  <si>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</si>
  <si>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</si>
  <si>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</si>
  <si>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</si>
  <si>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</si>
  <si>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</si>
  <si>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</si>
  <si>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</si>
  <si>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</si>
  <si>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</si>
  <si>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</si>
  <si>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</si>
  <si>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</si>
  <si>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</si>
  <si>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</si>
  <si>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</si>
  <si>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</si>
  <si>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</si>
  <si>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</si>
  <si>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</si>
  <si>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</si>
  <si>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</si>
  <si>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</si>
  <si>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</si>
  <si>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</si>
  <si>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</si>
  <si>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</si>
  <si>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</si>
  <si>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</si>
  <si>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</si>
  <si>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</si>
  <si>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</si>
  <si>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</si>
  <si>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</si>
  <si>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</si>
  <si>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</si>
  <si>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</si>
  <si>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</si>
  <si>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</si>
  <si>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</si>
  <si>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</si>
  <si>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</si>
  <si>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</si>
  <si>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</si>
  <si>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</si>
  <si>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</si>
  <si>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</si>
  <si>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</si>
  <si>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</si>
  <si>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</si>
  <si>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</si>
  <si>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</si>
  <si>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</si>
  <si>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</si>
  <si>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</si>
  <si>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</si>
  <si>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</si>
  <si>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</si>
  <si>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</si>
  <si>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</si>
  <si>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</si>
  <si>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</si>
  <si>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</si>
  <si>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</si>
  <si>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</si>
  <si>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</si>
  <si>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</si>
  <si>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</si>
  <si>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</si>
  <si>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</si>
  <si>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</si>
  <si>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</si>
  <si>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</si>
  <si>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</si>
  <si>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</si>
  <si>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</si>
  <si>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</si>
  <si>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</si>
  <si>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</si>
  <si>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</si>
  <si>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</si>
  <si>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</si>
  <si>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</si>
  <si>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</si>
  <si>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</si>
  <si>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</si>
  <si>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</si>
  <si>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</si>
  <si>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</si>
  <si>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</si>
  <si>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</si>
  <si>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</si>
  <si>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</si>
  <si>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</si>
  <si>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</si>
  <si>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</si>
  <si>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</si>
  <si>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</si>
  <si>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</si>
  <si>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</si>
  <si>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</si>
  <si>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</si>
  <si>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</si>
  <si>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</si>
  <si>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</si>
  <si>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</si>
  <si>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</si>
  <si>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</si>
  <si>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</si>
  <si>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</si>
  <si>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</si>
  <si>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</si>
  <si>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</si>
  <si>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</si>
  <si>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</si>
  <si>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</si>
  <si>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</si>
  <si>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</si>
  <si>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</si>
  <si>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</si>
  <si>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</si>
  <si>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</si>
  <si>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</si>
  <si>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</si>
  <si>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</si>
  <si>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</si>
  <si>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</si>
  <si>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</si>
  <si>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</si>
  <si>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</si>
  <si>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</si>
  <si>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</si>
  <si>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</si>
  <si>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</si>
  <si>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</si>
  <si>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</si>
  <si>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</si>
  <si>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</si>
  <si>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</si>
  <si>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</si>
  <si>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</si>
  <si>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</si>
  <si>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</si>
  <si>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</si>
  <si>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</si>
  <si>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</si>
  <si>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</si>
  <si>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</si>
  <si>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</si>
  <si>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</si>
  <si>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</si>
  <si>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</si>
  <si>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</si>
  <si>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</si>
  <si>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</si>
  <si>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</si>
  <si>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</si>
  <si>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</si>
  <si>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</si>
  <si>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</si>
  <si>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</si>
  <si>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</si>
  <si>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</si>
  <si>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</si>
  <si>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</si>
  <si>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</si>
  <si>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</si>
  <si>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</si>
  <si>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</si>
  <si>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</si>
  <si>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</si>
  <si>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</si>
  <si>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</si>
  <si>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</si>
  <si>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</si>
  <si>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</si>
  <si>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</si>
  <si>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</si>
  <si>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</si>
  <si>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</si>
  <si>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</si>
  <si>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</si>
  <si>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</si>
  <si>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</si>
  <si>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</si>
  <si>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</si>
  <si>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</si>
  <si>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</si>
  <si>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</si>
  <si>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</si>
  <si>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</si>
  <si>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</si>
  <si>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</si>
  <si>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</si>
  <si>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</si>
  <si>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</si>
  <si>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</si>
  <si>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</si>
  <si>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</si>
  <si>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</si>
  <si>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</si>
  <si>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</si>
  <si>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</si>
  <si>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</si>
  <si>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</si>
  <si>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</si>
  <si>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</si>
  <si>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</si>
  <si>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</si>
  <si>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</si>
  <si>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</si>
  <si>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</si>
  <si>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</si>
  <si>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</si>
  <si>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</si>
  <si>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</si>
  <si>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</si>
  <si>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</si>
  <si>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</si>
  <si>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</si>
  <si>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</si>
  <si>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</si>
  <si>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</si>
  <si>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</si>
  <si>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</si>
  <si>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</si>
  <si>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</si>
  <si>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</si>
  <si>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</si>
  <si>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</si>
  <si>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</si>
  <si>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</si>
  <si>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</si>
  <si>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</si>
  <si>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</si>
  <si>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</si>
  <si>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</si>
  <si>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</si>
  <si>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</si>
  <si>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</si>
  <si>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</si>
  <si>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</si>
  <si>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</si>
  <si>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</si>
  <si>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</si>
  <si>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</si>
  <si>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</si>
  <si>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</si>
  <si>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</si>
  <si>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</si>
  <si>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</si>
  <si>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</si>
  <si>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</si>
  <si>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</si>
  <si>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</si>
  <si>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</si>
  <si>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</si>
  <si>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</si>
  <si>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</si>
  <si>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</si>
  <si>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</si>
  <si>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</si>
  <si>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</si>
  <si>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</si>
  <si>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</si>
  <si>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</si>
  <si>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</si>
  <si>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</si>
  <si>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</si>
  <si>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</si>
  <si>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</si>
  <si>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</si>
  <si>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</si>
  <si>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</si>
  <si>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</si>
  <si>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</si>
  <si>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</si>
  <si>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</si>
  <si>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</si>
  <si>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</si>
  <si>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</si>
  <si>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</si>
  <si>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</si>
  <si>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</si>
  <si>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</si>
  <si>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</si>
  <si>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</si>
  <si>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</si>
  <si>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</si>
  <si>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</si>
  <si>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</si>
  <si>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</si>
  <si>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</si>
  <si>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</si>
  <si>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</si>
  <si>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</si>
  <si>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</si>
  <si>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</si>
  <si>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</si>
  <si>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</si>
  <si>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</si>
  <si>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</si>
  <si>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</si>
  <si>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</si>
  <si>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</si>
  <si>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</si>
  <si>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</si>
  <si>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</si>
  <si>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</si>
  <si>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</si>
  <si>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</si>
  <si>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</si>
  <si>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</si>
  <si>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</si>
  <si>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</si>
  <si>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</si>
  <si>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</si>
  <si>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</si>
  <si>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</si>
  <si>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</si>
  <si>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</si>
  <si>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</si>
  <si>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</si>
  <si>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</si>
  <si>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</si>
  <si>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</si>
  <si>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</si>
  <si>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</si>
  <si>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</si>
  <si>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</si>
  <si>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</si>
  <si>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</si>
  <si>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</si>
  <si>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</si>
  <si>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</si>
  <si>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</si>
  <si>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</si>
  <si>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</si>
  <si>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</si>
  <si>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</si>
  <si>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</si>
  <si>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</si>
  <si>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</si>
  <si>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</si>
  <si>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</si>
  <si>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</si>
  <si>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</si>
  <si>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</si>
  <si>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</si>
  <si>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</si>
  <si>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</si>
  <si>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</si>
  <si>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</si>
  <si>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</si>
  <si>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</si>
  <si>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</si>
  <si>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</si>
  <si>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</si>
  <si>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</si>
  <si>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</si>
  <si>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</si>
  <si>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</si>
  <si>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</si>
  <si>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</si>
  <si>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</si>
  <si>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</si>
  <si>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</si>
  <si>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</si>
  <si>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</si>
  <si>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</si>
  <si>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</si>
  <si>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</si>
  <si>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</si>
  <si>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</si>
  <si>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</si>
  <si>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</si>
  <si>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</si>
  <si>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</si>
  <si>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</si>
  <si>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</si>
  <si>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</si>
  <si>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</si>
  <si>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</si>
  <si>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</si>
  <si>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</si>
  <si>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</si>
  <si>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</si>
  <si>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</si>
  <si>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</si>
  <si>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</si>
  <si>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</si>
  <si>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</si>
  <si>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</si>
  <si>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</si>
  <si>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</si>
  <si>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</si>
  <si>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</si>
  <si>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</si>
  <si>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</si>
  <si>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</si>
  <si>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</si>
  <si>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</si>
  <si>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</si>
  <si>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</si>
  <si>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</si>
  <si>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</si>
  <si>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</si>
  <si>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</si>
  <si>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</si>
  <si>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</si>
  <si>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</si>
  <si>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</si>
  <si>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</si>
  <si>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</si>
  <si>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</si>
  <si>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</si>
  <si>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</si>
  <si>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</si>
  <si>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</si>
  <si>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</si>
  <si>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</si>
  <si>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</si>
  <si>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</si>
  <si>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</si>
  <si>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</si>
  <si>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</si>
  <si>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</si>
  <si>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</si>
  <si>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</si>
  <si>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</si>
  <si>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</si>
  <si>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</si>
  <si>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</si>
  <si>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</si>
  <si>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</si>
  <si>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</si>
  <si>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</si>
  <si>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</si>
  <si>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</si>
  <si>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</si>
  <si>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</si>
  <si>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</si>
  <si>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</si>
  <si>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</si>
  <si>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</si>
  <si>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</si>
  <si>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</si>
  <si>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</si>
  <si>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</si>
  <si>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</si>
  <si>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</si>
  <si>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</si>
  <si>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</si>
  <si>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</si>
  <si>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</si>
  <si>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</si>
  <si>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</si>
  <si>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</si>
  <si>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</si>
  <si>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</si>
  <si>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</si>
  <si>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</si>
  <si>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</si>
  <si>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</si>
  <si>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</si>
  <si>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</si>
  <si>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</si>
  <si>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</si>
  <si>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</si>
  <si>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</si>
  <si>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</si>
  <si>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</si>
  <si>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</si>
  <si>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</si>
  <si>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</si>
  <si>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</si>
  <si>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</si>
  <si>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</si>
  <si>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</si>
  <si>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</si>
  <si>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</si>
  <si>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</si>
  <si>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</si>
  <si>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</si>
  <si>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</si>
  <si>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</si>
  <si>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</si>
  <si>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</si>
  <si>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</si>
  <si>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</si>
  <si>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</si>
  <si>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</si>
  <si>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</si>
  <si>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</si>
  <si>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</si>
  <si>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</si>
  <si>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</si>
  <si>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</si>
  <si>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</si>
  <si>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</si>
  <si>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</si>
  <si>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</si>
  <si>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</si>
  <si>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</si>
  <si>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</si>
  <si>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</si>
  <si>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</si>
  <si>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</si>
  <si>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</si>
  <si>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</si>
  <si>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</si>
  <si>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</si>
  <si>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</si>
  <si>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</si>
  <si>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</si>
  <si>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</si>
  <si>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</si>
  <si>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</si>
  <si>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</si>
  <si>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</si>
  <si>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</si>
  <si>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</si>
  <si>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</si>
  <si>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</si>
  <si>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</si>
  <si>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</si>
  <si>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</si>
  <si>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</si>
  <si>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</si>
  <si>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</si>
  <si>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</si>
  <si>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</si>
  <si>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</si>
  <si>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</si>
  <si>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</si>
  <si>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</si>
  <si>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</si>
  <si>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</si>
  <si>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</si>
  <si>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</si>
  <si>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</si>
  <si>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</si>
  <si>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</si>
  <si>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</si>
  <si>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</si>
  <si>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</si>
  <si>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</si>
  <si>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</si>
  <si>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</si>
  <si>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</si>
  <si>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</si>
  <si>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</si>
  <si>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</si>
  <si>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</si>
  <si>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</si>
  <si>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</si>
  <si>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</si>
  <si>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</si>
  <si>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</si>
  <si>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</si>
  <si>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</si>
  <si>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</si>
  <si>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</si>
  <si>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</si>
  <si>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</si>
  <si>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</si>
  <si>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</si>
  <si>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</si>
  <si>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</si>
  <si>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</si>
  <si>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</si>
  <si>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</si>
  <si>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</si>
  <si>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</si>
  <si>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</si>
  <si>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</si>
  <si>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</si>
  <si>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</si>
  <si>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</si>
  <si>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</si>
  <si>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</si>
  <si>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</si>
  <si>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</si>
  <si>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</si>
  <si>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</si>
  <si>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</si>
  <si>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</si>
  <si>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</si>
  <si>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</si>
  <si>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</si>
  <si>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</si>
  <si>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</si>
  <si>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</si>
  <si>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</si>
  <si>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</si>
  <si>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</si>
  <si>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</si>
  <si>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</si>
  <si>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</si>
  <si>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</si>
  <si>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</si>
  <si>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</si>
  <si>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</si>
  <si>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</si>
  <si>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pmg_晶体萃取厂_自动化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</si>
  <si>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</si>
  <si>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</si>
  <si>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</si>
  <si>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</si>
  <si>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</si>
  <si>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</si>
  <si>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</si>
  <si>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</si>
  <si>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</si>
  <si>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</si>
  <si>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</si>
  <si>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</si>
  <si>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</si>
  <si>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</si>
  <si>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</si>
  <si>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</si>
  <si>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</si>
  <si>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</si>
  <si>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</si>
  <si>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</si>
  <si>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</si>
  <si>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</si>
  <si>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</si>
  <si>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</si>
  <si>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</si>
  <si>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</si>
  <si>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</si>
  <si>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</si>
  <si>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</si>
  <si>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</si>
  <si>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</si>
  <si>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</si>
  <si>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</si>
  <si>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</si>
  <si>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</si>
  <si>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</si>
  <si>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</si>
  <si>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</si>
  <si>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</si>
  <si>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</si>
  <si>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</si>
  <si>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</si>
  <si>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</si>
  <si>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</si>
  <si>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</si>
  <si>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</si>
  <si>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</si>
  <si>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</si>
  <si>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</si>
  <si>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</si>
  <si>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</si>
  <si>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</si>
  <si>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</si>
  <si>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</si>
  <si>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</si>
  <si>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</si>
  <si>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</si>
  <si>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</si>
  <si>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</si>
  <si>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</si>
  <si>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</si>
  <si>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</si>
  <si>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</si>
  <si>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</si>
  <si>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</si>
  <si>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</si>
  <si>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</si>
  <si>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</si>
  <si>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</si>
  <si>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</si>
  <si>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</si>
  <si>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</si>
  <si>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</si>
  <si>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</si>
  <si>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</si>
  <si>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</si>
  <si>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</si>
  <si>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</si>
  <si>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</si>
  <si>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</si>
  <si>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</si>
  <si>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</si>
  <si>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</si>
  <si>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</si>
  <si>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</si>
  <si>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</si>
  <si>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</si>
  <si>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</si>
  <si>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</si>
  <si>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</si>
  <si>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</si>
  <si>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</si>
  <si>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</si>
  <si>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</si>
  <si>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</si>
  <si>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</si>
  <si>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</si>
  <si>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</si>
  <si>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</si>
  <si>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</si>
  <si>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</si>
  <si>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</si>
  <si>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</si>
  <si>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</si>
  <si>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</si>
  <si>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</si>
  <si>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</si>
  <si>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</si>
  <si>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</si>
  <si>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</si>
  <si>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</si>
  <si>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</si>
  <si>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</si>
  <si>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</si>
  <si>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</si>
  <si>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</si>
  <si>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</si>
  <si>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</si>
  <si>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</si>
  <si>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</si>
  <si>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</si>
  <si>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</si>
  <si>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</si>
  <si>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</si>
  <si>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</si>
  <si>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</si>
  <si>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</si>
  <si>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</si>
  <si>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</si>
  <si>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</si>
  <si>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</si>
  <si>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</si>
  <si>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</si>
  <si>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</si>
  <si>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</si>
  <si>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</si>
  <si>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</si>
  <si>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</si>
  <si>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</si>
  <si>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</si>
  <si>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</si>
  <si>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</si>
  <si>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</si>
  <si>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</si>
  <si>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</si>
  <si>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</si>
  <si>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</si>
  <si>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</si>
  <si>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</si>
  <si>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</si>
  <si>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</si>
  <si>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</si>
  <si>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</si>
  <si>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</si>
  <si>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</si>
  <si>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</si>
  <si>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</si>
  <si>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</si>
  <si>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</si>
  <si>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</si>
  <si>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</si>
  <si>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</si>
  <si>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</si>
  <si>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</si>
  <si>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</si>
  <si>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</si>
  <si>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</si>
  <si>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</si>
  <si>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</si>
  <si>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</si>
  <si>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</si>
  <si>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</si>
  <si>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</si>
  <si>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</si>
  <si>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</si>
  <si>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</si>
  <si>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</si>
  <si>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</si>
  <si>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</si>
  <si>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</si>
  <si>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</si>
  <si>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</si>
  <si>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</si>
  <si>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</si>
  <si>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</si>
  <si>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</si>
  <si>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</si>
  <si>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</si>
  <si>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</si>
  <si>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</si>
  <si>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</si>
  <si>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</si>
  <si>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</si>
  <si>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</si>
  <si>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</si>
  <si>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</si>
  <si>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</si>
  <si>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</si>
  <si>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</si>
  <si>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</si>
  <si>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</si>
  <si>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</si>
  <si>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</si>
  <si>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</si>
  <si>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</si>
  <si>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</si>
  <si>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</si>
  <si>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</si>
  <si>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</si>
  <si>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</si>
  <si>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</si>
  <si>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</si>
  <si>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</si>
  <si>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</si>
  <si>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</si>
  <si>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</si>
  <si>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</si>
  <si>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</si>
  <si>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</si>
  <si>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</si>
  <si>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</si>
  <si>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</si>
  <si>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</si>
  <si>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</si>
  <si>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</si>
  <si>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</si>
  <si>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</si>
  <si>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</si>
  <si>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</si>
  <si>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</si>
  <si>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</si>
  <si>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</si>
  <si>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</si>
  <si>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</si>
  <si>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</si>
  <si>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</si>
  <si>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</si>
  <si>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</si>
  <si>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</si>
  <si>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</si>
  <si>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</si>
  <si>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</si>
  <si>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</si>
  <si>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</si>
  <si>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</si>
  <si>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</si>
  <si>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</si>
  <si>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</si>
  <si>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</si>
  <si>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</si>
  <si>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</si>
  <si>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</si>
  <si>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</si>
  <si>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</si>
  <si>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</si>
  <si>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</si>
  <si>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</si>
  <si>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</si>
  <si>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</si>
  <si>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</si>
  <si>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</si>
  <si>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</si>
  <si>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</si>
  <si>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</si>
  <si>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</si>
  <si>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</si>
  <si>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</si>
  <si>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</si>
  <si>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</si>
  <si>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</si>
  <si>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</si>
  <si>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</si>
  <si>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</si>
  <si>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</si>
  <si>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</si>
  <si>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</si>
  <si>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</si>
  <si>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</si>
  <si>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</si>
  <si>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</si>
  <si>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</si>
  <si>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</si>
  <si>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</si>
  <si>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</si>
  <si>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</si>
  <si>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</si>
  <si>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</si>
  <si>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</si>
  <si>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</si>
  <si>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</si>
  <si>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</si>
  <si>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</si>
  <si>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</si>
  <si>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</si>
  <si>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</si>
  <si>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</si>
  <si>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</si>
  <si>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</si>
  <si>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</si>
  <si>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</si>
  <si>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</si>
  <si>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</si>
  <si>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</si>
  <si>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</si>
  <si>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</si>
  <si>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</si>
  <si>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</si>
  <si>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</si>
  <si>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</si>
  <si>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</si>
  <si>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</si>
  <si>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</si>
  <si>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</si>
  <si>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</si>
  <si>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</si>
  <si>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</si>
  <si>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</si>
  <si>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</si>
  <si>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</si>
  <si>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</si>
  <si>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</si>
  <si>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pm_家具_魔导流水线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</si>
  <si>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</si>
  <si>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</si>
  <si>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</si>
  <si>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</si>
  <si>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</si>
  <si>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</si>
  <si>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</si>
  <si>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</si>
  <si>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</si>
  <si>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</si>
  <si>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</si>
  <si>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</si>
  <si>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</si>
  <si>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</si>
  <si>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</si>
  <si>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</si>
  <si>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</si>
  <si>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</si>
  <si>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</si>
  <si>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</si>
  <si>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</si>
  <si>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</si>
  <si>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</si>
  <si>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</si>
  <si>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</si>
  <si>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</si>
  <si>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</si>
  <si>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</si>
  <si>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</si>
  <si>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</si>
  <si>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</si>
  <si>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</si>
  <si>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</si>
  <si>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</si>
  <si>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</si>
  <si>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</si>
  <si>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</si>
  <si>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</si>
  <si>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</si>
  <si>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</si>
  <si>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</si>
  <si>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</si>
  <si>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</si>
  <si>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</si>
  <si>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</si>
  <si>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</si>
  <si>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</si>
  <si>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</si>
  <si>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</si>
  <si>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</si>
  <si>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</si>
  <si>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</si>
  <si>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</si>
  <si>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</si>
  <si>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</si>
  <si>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</si>
  <si>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</si>
  <si>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</si>
  <si>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</si>
  <si>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</si>
  <si>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</si>
  <si>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</si>
  <si>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</si>
  <si>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</si>
  <si>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</si>
  <si>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</si>
  <si>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</si>
  <si>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</si>
  <si>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</si>
  <si>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</si>
  <si>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</si>
  <si>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</si>
  <si>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</si>
  <si>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</si>
  <si>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</si>
  <si>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</si>
  <si>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</si>
  <si>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</si>
  <si>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</si>
  <si>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</si>
  <si>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</si>
  <si>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</si>
  <si>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</si>
  <si>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</si>
  <si>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pm_后膛炮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</si>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</sst>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3" fillId="26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23" fillId="0" borderId="28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8" fillId="0" borderId="29" applyNumberFormat="0" applyFill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4" fillId="34" borderId="30" applyNumberFormat="0" applyAlignment="0" applyProtection="0">
      <alignment vertical="center"/>
    </xf>
    <xf numFmtId="0" fontId="25" fillId="34" borderId="26" applyNumberFormat="0" applyAlignment="0" applyProtection="0">
      <alignment vertical="center"/>
    </xf>
    <xf numFmtId="0" fontId="26" fillId="35" borderId="31" applyNumberFormat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7" fillId="0" borderId="32" applyNumberFormat="0" applyFill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5" fillId="46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5" fillId="50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5" fillId="53" borderId="0" applyNumberFormat="0" applyBorder="0" applyAlignment="0" applyProtection="0">
      <alignment vertical="center"/>
    </xf>
    <xf numFmtId="0" fontId="12" fillId="54" borderId="0" applyNumberFormat="0" applyBorder="0" applyAlignment="0" applyProtection="0">
      <alignment vertical="center"/>
    </xf>
    <xf numFmtId="0" fontId="15" fillId="55" borderId="0" applyNumberFormat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9" borderId="0" xfId="0" applyFill="1" applyAlignment="1">
      <alignment horizontal="center" vertical="center"/>
    </xf>
    <xf numFmtId="0" fontId="2" fillId="0" borderId="0" xfId="0" applyFont="1" applyAlignment="1"/>
    <xf numFmtId="0" fontId="3" fillId="10" borderId="2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 wrapText="1"/>
    </xf>
    <xf numFmtId="0" fontId="3" fillId="15" borderId="5" xfId="0" applyFont="1" applyFill="1" applyBorder="1" applyAlignment="1">
      <alignment horizontal="right" vertical="center" wrapText="1"/>
    </xf>
    <xf numFmtId="0" fontId="3" fillId="15" borderId="5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 wrapText="1"/>
    </xf>
    <xf numFmtId="0" fontId="3" fillId="6" borderId="2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19" borderId="2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3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center" vertical="center"/>
    </xf>
    <xf numFmtId="0" fontId="11" fillId="24" borderId="2" xfId="0" applyFont="1" applyFill="1" applyBorder="1" applyAlignment="1">
      <alignment horizontal="center" vertical="center"/>
    </xf>
    <xf numFmtId="0" fontId="11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39" workbookViewId="0">
      <selection activeCell="A35" sqref="A35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3"/>
      <c r="B2" s="93"/>
    </row>
    <row r="3" customHeight="1" spans="1:2">
      <c r="A3" s="96" t="s">
        <v>0</v>
      </c>
      <c r="B3" s="95" t="s">
        <v>1</v>
      </c>
    </row>
    <row r="4" customHeight="1" spans="1:2">
      <c r="A4" s="98" t="s">
        <v>2</v>
      </c>
      <c r="B4" s="99">
        <v>20</v>
      </c>
    </row>
    <row r="5" customHeight="1" spans="1:2">
      <c r="A5" s="98" t="s">
        <v>3</v>
      </c>
      <c r="B5" s="99">
        <v>20</v>
      </c>
    </row>
    <row r="6" customHeight="1" spans="1:2">
      <c r="A6" s="98" t="s">
        <v>4</v>
      </c>
      <c r="B6" s="99">
        <v>40</v>
      </c>
    </row>
    <row r="7" customHeight="1" spans="1:2">
      <c r="A7" s="98" t="s">
        <v>5</v>
      </c>
      <c r="B7" s="99">
        <v>40</v>
      </c>
    </row>
    <row r="8" customHeight="1" spans="1:2">
      <c r="A8" s="98" t="s">
        <v>6</v>
      </c>
      <c r="B8" s="99">
        <v>40</v>
      </c>
    </row>
    <row r="9" customHeight="1" spans="1:2">
      <c r="A9" s="98" t="s">
        <v>7</v>
      </c>
      <c r="B9" s="99">
        <v>60</v>
      </c>
    </row>
    <row r="10" customHeight="1" spans="1:2">
      <c r="A10" s="98" t="s">
        <v>8</v>
      </c>
      <c r="B10" s="99">
        <v>60</v>
      </c>
    </row>
    <row r="11" customHeight="1" spans="1:2">
      <c r="A11" s="98" t="s">
        <v>9</v>
      </c>
      <c r="B11" s="99">
        <v>60</v>
      </c>
    </row>
    <row r="12" customHeight="1" spans="1:2">
      <c r="A12" s="98" t="s">
        <v>10</v>
      </c>
      <c r="B12" s="99">
        <v>60</v>
      </c>
    </row>
    <row r="13" customHeight="1" spans="1:2">
      <c r="A13" s="98" t="s">
        <v>11</v>
      </c>
      <c r="B13" s="99">
        <v>20</v>
      </c>
    </row>
    <row r="14" customHeight="1" spans="1:2">
      <c r="A14" s="98" t="s">
        <v>12</v>
      </c>
      <c r="B14" s="99">
        <v>20</v>
      </c>
    </row>
    <row r="15" customHeight="1" spans="1:2">
      <c r="A15" s="98" t="s">
        <v>13</v>
      </c>
      <c r="B15" s="99">
        <v>40</v>
      </c>
    </row>
    <row r="16" customHeight="1" spans="1:2">
      <c r="A16" s="98" t="s">
        <v>14</v>
      </c>
      <c r="B16" s="99">
        <v>40</v>
      </c>
    </row>
    <row r="17" customHeight="1" spans="1:2">
      <c r="A17" s="98" t="s">
        <v>15</v>
      </c>
      <c r="B17" s="99">
        <v>40</v>
      </c>
    </row>
    <row r="18" customHeight="1" spans="1:2">
      <c r="A18" s="98" t="s">
        <v>16</v>
      </c>
      <c r="B18" s="99">
        <v>40</v>
      </c>
    </row>
    <row r="19" customHeight="1" spans="1:2">
      <c r="A19" s="98" t="s">
        <v>17</v>
      </c>
      <c r="B19" s="99">
        <v>40</v>
      </c>
    </row>
    <row r="20" customHeight="1" spans="1:2">
      <c r="A20" s="98" t="s">
        <v>18</v>
      </c>
      <c r="B20" s="99">
        <v>50</v>
      </c>
    </row>
    <row r="21" customHeight="1" spans="1:2">
      <c r="A21" s="98" t="s">
        <v>19</v>
      </c>
      <c r="B21" s="99">
        <v>30</v>
      </c>
    </row>
    <row r="22" customHeight="1" spans="1:2">
      <c r="A22" s="98" t="s">
        <v>20</v>
      </c>
      <c r="B22" s="99">
        <v>60</v>
      </c>
    </row>
    <row r="23" customHeight="1" spans="1:2">
      <c r="A23" s="98" t="s">
        <v>21</v>
      </c>
      <c r="B23" s="99">
        <v>30</v>
      </c>
    </row>
    <row r="24" customHeight="1" spans="1:2">
      <c r="A24" s="98" t="s">
        <v>22</v>
      </c>
      <c r="B24" s="99">
        <v>45</v>
      </c>
    </row>
    <row r="25" customHeight="1" spans="1:2">
      <c r="A25" s="98" t="s">
        <v>23</v>
      </c>
      <c r="B25" s="99">
        <v>30</v>
      </c>
    </row>
    <row r="26" customHeight="1" spans="1:2">
      <c r="A26" s="98" t="s">
        <v>24</v>
      </c>
      <c r="B26" s="99">
        <v>30</v>
      </c>
    </row>
    <row r="27" customHeight="1" spans="1:2">
      <c r="A27" s="98" t="s">
        <v>25</v>
      </c>
      <c r="B27" s="99">
        <v>40</v>
      </c>
    </row>
    <row r="28" customHeight="1" spans="1:2">
      <c r="A28" s="98" t="s">
        <v>26</v>
      </c>
      <c r="B28" s="99">
        <v>30</v>
      </c>
    </row>
    <row r="29" customHeight="1" spans="1:2">
      <c r="A29" s="98" t="s">
        <v>27</v>
      </c>
      <c r="B29" s="99">
        <v>30</v>
      </c>
    </row>
    <row r="30" customHeight="1" spans="1:2">
      <c r="A30" s="98" t="s">
        <v>28</v>
      </c>
      <c r="B30" s="99">
        <v>30</v>
      </c>
    </row>
    <row r="31" customHeight="1" spans="1:2">
      <c r="A31" s="98" t="s">
        <v>29</v>
      </c>
      <c r="B31" s="99">
        <v>50</v>
      </c>
    </row>
    <row r="32" customHeight="1" spans="1:2">
      <c r="A32" s="98" t="s">
        <v>30</v>
      </c>
      <c r="B32" s="99">
        <v>60</v>
      </c>
    </row>
    <row r="33" customHeight="1" spans="1:2">
      <c r="A33" s="98" t="s">
        <v>31</v>
      </c>
      <c r="B33" s="99">
        <v>60</v>
      </c>
    </row>
    <row r="34" customHeight="1" spans="1:2">
      <c r="A34" s="98" t="s">
        <v>32</v>
      </c>
      <c r="B34" s="99">
        <v>50</v>
      </c>
    </row>
    <row r="35" customHeight="1" spans="1:2">
      <c r="A35" s="98" t="s">
        <v>33</v>
      </c>
      <c r="B35" s="99">
        <v>100</v>
      </c>
    </row>
    <row r="36" customHeight="1" spans="1:2">
      <c r="A36" s="98" t="s">
        <v>34</v>
      </c>
      <c r="B36" s="99">
        <v>100</v>
      </c>
    </row>
    <row r="37" customHeight="1" spans="1:2">
      <c r="A37" s="98" t="s">
        <v>35</v>
      </c>
      <c r="B37" s="99">
        <v>200</v>
      </c>
    </row>
    <row r="38" customHeight="1" spans="1:2">
      <c r="A38" s="98" t="s">
        <v>36</v>
      </c>
      <c r="B38" s="99">
        <v>30</v>
      </c>
    </row>
    <row r="39" customHeight="1" spans="1:2">
      <c r="A39" s="98" t="s">
        <v>37</v>
      </c>
      <c r="B39" s="99">
        <v>60</v>
      </c>
    </row>
    <row r="40" customHeight="1" spans="1:2">
      <c r="A40" s="98" t="s">
        <v>38</v>
      </c>
      <c r="B40" s="99">
        <v>30</v>
      </c>
    </row>
    <row r="41" customHeight="1" spans="1:2">
      <c r="A41" s="98" t="s">
        <v>39</v>
      </c>
      <c r="B41" s="99">
        <v>50</v>
      </c>
    </row>
    <row r="42" customHeight="1" spans="1:2">
      <c r="A42" s="98" t="s">
        <v>40</v>
      </c>
      <c r="B42" s="99">
        <v>80</v>
      </c>
    </row>
    <row r="43" customHeight="1" spans="1:2">
      <c r="A43" s="98" t="s">
        <v>41</v>
      </c>
      <c r="B43" s="99">
        <v>40</v>
      </c>
    </row>
    <row r="44" customHeight="1" spans="1:2">
      <c r="A44" s="98" t="s">
        <v>42</v>
      </c>
      <c r="B44" s="99">
        <v>50</v>
      </c>
    </row>
    <row r="45" customHeight="1" spans="1:2">
      <c r="A45" s="98" t="s">
        <v>43</v>
      </c>
      <c r="B45" s="99">
        <v>30</v>
      </c>
    </row>
    <row r="46" customHeight="1" spans="1:2">
      <c r="A46" s="98" t="s">
        <v>44</v>
      </c>
      <c r="B46" s="99">
        <v>50</v>
      </c>
    </row>
    <row r="47" customHeight="1" spans="1:2">
      <c r="A47" s="98" t="s">
        <v>45</v>
      </c>
      <c r="B47" s="99">
        <v>60</v>
      </c>
    </row>
    <row r="48" customHeight="1" spans="1:2">
      <c r="A48" s="98" t="s">
        <v>46</v>
      </c>
      <c r="B48" s="99">
        <v>80</v>
      </c>
    </row>
    <row r="49" customHeight="1" spans="1:2">
      <c r="A49" s="98" t="s">
        <v>47</v>
      </c>
      <c r="B49" s="99">
        <v>60</v>
      </c>
    </row>
    <row r="50" customHeight="1" spans="1:2">
      <c r="A50" s="98" t="s">
        <v>48</v>
      </c>
      <c r="B50" s="99">
        <v>50</v>
      </c>
    </row>
    <row r="51" customHeight="1" spans="1:2">
      <c r="A51" s="98" t="s">
        <v>49</v>
      </c>
      <c r="B51" s="99">
        <v>70</v>
      </c>
    </row>
    <row r="52" customHeight="1" spans="1:2">
      <c r="A52" s="98" t="s">
        <v>50</v>
      </c>
      <c r="B52" s="99">
        <v>80</v>
      </c>
    </row>
    <row r="53" customHeight="1" spans="1:2">
      <c r="A53" s="98" t="s">
        <v>51</v>
      </c>
      <c r="B53" s="99">
        <v>80</v>
      </c>
    </row>
    <row r="54" customHeight="1" spans="1:2">
      <c r="A54" s="98" t="s">
        <v>52</v>
      </c>
      <c r="B54" s="99">
        <v>80</v>
      </c>
    </row>
    <row r="55" customHeight="1" spans="1:2">
      <c r="A55" s="98" t="s">
        <v>53</v>
      </c>
      <c r="B55" s="99">
        <v>100</v>
      </c>
    </row>
    <row r="56" customHeight="1" spans="1:2">
      <c r="A56" s="98" t="s">
        <v>54</v>
      </c>
      <c r="B56" s="99">
        <v>100</v>
      </c>
    </row>
    <row r="57" customHeight="1" spans="1:2">
      <c r="A57" s="98" t="s">
        <v>55</v>
      </c>
      <c r="B57" s="99">
        <v>100</v>
      </c>
    </row>
    <row r="58" customHeight="1" spans="1:2">
      <c r="A58" s="98" t="s">
        <v>56</v>
      </c>
      <c r="B58" s="99">
        <v>60</v>
      </c>
    </row>
    <row r="59" customHeight="1" spans="1:2">
      <c r="A59" s="100" t="s">
        <v>57</v>
      </c>
      <c r="B59" s="99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90" t="s">
        <v>58</v>
      </c>
      <c r="B1" s="91" t="s">
        <v>59</v>
      </c>
      <c r="C1" s="92" t="s">
        <v>59</v>
      </c>
    </row>
    <row r="2" customHeight="1" spans="1:7">
      <c r="A2" s="93"/>
      <c r="B2" s="93"/>
      <c r="C2" s="94"/>
      <c r="D2" s="95"/>
      <c r="E2" s="95"/>
      <c r="F2" s="95"/>
      <c r="G2" s="95"/>
    </row>
    <row r="3" customHeight="1" spans="1:7">
      <c r="A3" s="96" t="s">
        <v>0</v>
      </c>
      <c r="B3" s="95" t="s">
        <v>60</v>
      </c>
      <c r="C3" s="97" t="s">
        <v>61</v>
      </c>
      <c r="D3" s="95" t="s">
        <v>62</v>
      </c>
      <c r="E3" s="96" t="s">
        <v>63</v>
      </c>
      <c r="F3" s="96" t="s">
        <v>64</v>
      </c>
      <c r="G3" s="96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5" t="s">
        <v>77</v>
      </c>
      <c r="B13" s="55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5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I9" sqref="I9:I12"/>
    </sheetView>
  </sheetViews>
  <sheetFormatPr defaultColWidth="9" defaultRowHeight="19.95" customHeight="1"/>
  <cols>
    <col min="1" max="1" width="17.35" style="78" customWidth="1"/>
    <col min="2" max="2" width="11.875" style="78" customWidth="1"/>
    <col min="3" max="3" width="10.875" style="78" customWidth="1"/>
    <col min="4" max="4" width="14.7583333333333" style="78" customWidth="1"/>
    <col min="5" max="5" width="11.875" style="78" customWidth="1"/>
    <col min="6" max="6" width="20.1166666666667" style="78" customWidth="1"/>
    <col min="7" max="7" width="11.875" style="79" customWidth="1"/>
    <col min="8" max="8" width="10.875" style="79" customWidth="1"/>
    <col min="9" max="9" width="15.2333333333333" style="79" customWidth="1"/>
    <col min="10" max="10" width="11.875" style="79" customWidth="1"/>
    <col min="11" max="16384" width="9" style="79"/>
  </cols>
  <sheetData>
    <row r="1" customHeight="1" spans="1:5">
      <c r="A1" s="80"/>
      <c r="B1" s="80"/>
      <c r="C1" s="80"/>
      <c r="D1" s="80"/>
      <c r="E1" s="80"/>
    </row>
    <row r="2" ht="58.1" customHeight="1" spans="1:10">
      <c r="A2" s="81" t="s">
        <v>83</v>
      </c>
      <c r="B2" s="81" t="s">
        <v>84</v>
      </c>
      <c r="C2" s="82" t="s">
        <v>85</v>
      </c>
      <c r="D2" s="83" t="s">
        <v>86</v>
      </c>
      <c r="E2" s="81" t="s">
        <v>87</v>
      </c>
      <c r="F2" s="84" t="s">
        <v>88</v>
      </c>
      <c r="G2" s="81" t="s">
        <v>84</v>
      </c>
      <c r="H2" s="82" t="s">
        <v>85</v>
      </c>
      <c r="I2" s="83" t="s">
        <v>86</v>
      </c>
      <c r="J2" s="81" t="s">
        <v>87</v>
      </c>
    </row>
    <row r="3" customHeight="1" spans="1:12">
      <c r="A3" s="85" t="s">
        <v>89</v>
      </c>
      <c r="B3" s="85">
        <v>0</v>
      </c>
      <c r="C3" s="85">
        <v>100</v>
      </c>
      <c r="D3" s="85">
        <v>4</v>
      </c>
      <c r="E3" s="86">
        <f t="shared" ref="E3:E43" si="0">ROUND((B3+C3)*(1+D3),0)</f>
        <v>500</v>
      </c>
      <c r="F3" s="85" t="s">
        <v>90</v>
      </c>
      <c r="G3" s="85">
        <v>0</v>
      </c>
      <c r="H3" s="85">
        <v>0</v>
      </c>
      <c r="I3" s="85">
        <v>0.2</v>
      </c>
      <c r="J3" s="86">
        <f t="shared" ref="J3:J43" si="1">ROUND((G3+H3)*(1+I3),0)</f>
        <v>0</v>
      </c>
      <c r="L3" s="88" t="s">
        <v>91</v>
      </c>
    </row>
    <row r="4" customHeight="1" spans="1:12">
      <c r="A4" s="85" t="s">
        <v>92</v>
      </c>
      <c r="B4" s="85">
        <v>800</v>
      </c>
      <c r="C4" s="85">
        <v>100</v>
      </c>
      <c r="D4" s="85">
        <v>0.4</v>
      </c>
      <c r="E4" s="86">
        <f t="shared" si="0"/>
        <v>1260</v>
      </c>
      <c r="F4" s="85" t="s">
        <v>93</v>
      </c>
      <c r="G4" s="85">
        <v>500</v>
      </c>
      <c r="H4" s="85">
        <v>0</v>
      </c>
      <c r="I4" s="85">
        <v>0.2</v>
      </c>
      <c r="J4" s="86">
        <f t="shared" si="1"/>
        <v>600</v>
      </c>
      <c r="L4" s="88" t="s">
        <v>94</v>
      </c>
    </row>
    <row r="5" customHeight="1" spans="1:12">
      <c r="A5" s="85" t="s">
        <v>95</v>
      </c>
      <c r="B5" s="85">
        <v>1600</v>
      </c>
      <c r="C5" s="85">
        <v>100</v>
      </c>
      <c r="D5" s="85">
        <v>0.4</v>
      </c>
      <c r="E5" s="86">
        <f t="shared" si="0"/>
        <v>2380</v>
      </c>
      <c r="F5" s="85" t="s">
        <v>96</v>
      </c>
      <c r="G5" s="85">
        <v>625</v>
      </c>
      <c r="H5" s="85">
        <v>0</v>
      </c>
      <c r="I5" s="85">
        <v>0.2</v>
      </c>
      <c r="J5" s="86">
        <f t="shared" si="1"/>
        <v>750</v>
      </c>
      <c r="L5" s="88" t="s">
        <v>97</v>
      </c>
    </row>
    <row r="6" customHeight="1" spans="1:12">
      <c r="A6" s="85" t="s">
        <v>98</v>
      </c>
      <c r="B6" s="85">
        <v>2400</v>
      </c>
      <c r="C6" s="85">
        <v>100</v>
      </c>
      <c r="D6" s="85">
        <v>0.4</v>
      </c>
      <c r="E6" s="86">
        <f t="shared" si="0"/>
        <v>3500</v>
      </c>
      <c r="F6" s="85" t="s">
        <v>99</v>
      </c>
      <c r="G6" s="85">
        <v>750</v>
      </c>
      <c r="H6" s="85">
        <v>0</v>
      </c>
      <c r="I6" s="85">
        <v>0.2</v>
      </c>
      <c r="J6" s="86">
        <f t="shared" si="1"/>
        <v>900</v>
      </c>
      <c r="L6" s="89" t="s">
        <v>100</v>
      </c>
    </row>
    <row r="7" customHeight="1" spans="1:12">
      <c r="A7" s="85" t="s">
        <v>101</v>
      </c>
      <c r="B7" s="85">
        <v>3200</v>
      </c>
      <c r="C7" s="85">
        <v>100</v>
      </c>
      <c r="D7" s="85">
        <v>0.4</v>
      </c>
      <c r="E7" s="86">
        <f t="shared" si="0"/>
        <v>4620</v>
      </c>
      <c r="F7" s="85" t="s">
        <v>102</v>
      </c>
      <c r="G7" s="85">
        <v>875</v>
      </c>
      <c r="H7" s="85">
        <v>0</v>
      </c>
      <c r="I7" s="85">
        <v>0.2</v>
      </c>
      <c r="J7" s="86">
        <f t="shared" si="1"/>
        <v>1050</v>
      </c>
      <c r="L7" s="89" t="s">
        <v>103</v>
      </c>
    </row>
    <row r="8" customHeight="1" spans="1:12">
      <c r="A8" s="87" t="s">
        <v>104</v>
      </c>
      <c r="B8" s="87">
        <v>300</v>
      </c>
      <c r="C8" s="87">
        <v>100</v>
      </c>
      <c r="D8" s="87">
        <v>0.3</v>
      </c>
      <c r="E8" s="86">
        <f t="shared" si="0"/>
        <v>520</v>
      </c>
      <c r="F8" s="87" t="s">
        <v>105</v>
      </c>
      <c r="G8" s="87">
        <v>0</v>
      </c>
      <c r="H8" s="87">
        <v>0</v>
      </c>
      <c r="I8" s="87">
        <v>0</v>
      </c>
      <c r="J8" s="86">
        <f t="shared" si="1"/>
        <v>0</v>
      </c>
      <c r="L8" s="89" t="s">
        <v>106</v>
      </c>
    </row>
    <row r="9" customHeight="1" spans="1:12">
      <c r="A9" s="87" t="s">
        <v>107</v>
      </c>
      <c r="B9" s="87">
        <v>600</v>
      </c>
      <c r="C9" s="87">
        <v>100</v>
      </c>
      <c r="D9" s="87">
        <v>0.3</v>
      </c>
      <c r="E9" s="86">
        <f t="shared" si="0"/>
        <v>910</v>
      </c>
      <c r="F9" s="87" t="s">
        <v>108</v>
      </c>
      <c r="G9" s="87">
        <v>400</v>
      </c>
      <c r="H9" s="87">
        <v>-70</v>
      </c>
      <c r="I9" s="87">
        <v>0.1</v>
      </c>
      <c r="J9" s="86">
        <f t="shared" si="1"/>
        <v>363</v>
      </c>
      <c r="L9" s="89" t="s">
        <v>109</v>
      </c>
    </row>
    <row r="10" customHeight="1" spans="1:12">
      <c r="A10" s="87" t="s">
        <v>110</v>
      </c>
      <c r="B10" s="87">
        <v>900</v>
      </c>
      <c r="C10" s="87">
        <v>100</v>
      </c>
      <c r="D10" s="87">
        <v>0.3</v>
      </c>
      <c r="E10" s="86">
        <f t="shared" si="0"/>
        <v>1300</v>
      </c>
      <c r="F10" s="87" t="s">
        <v>111</v>
      </c>
      <c r="G10" s="87">
        <v>500</v>
      </c>
      <c r="H10" s="87">
        <v>-65</v>
      </c>
      <c r="I10" s="87">
        <v>0.1</v>
      </c>
      <c r="J10" s="86">
        <f t="shared" si="1"/>
        <v>479</v>
      </c>
      <c r="L10" s="89" t="s">
        <v>112</v>
      </c>
    </row>
    <row r="11" customHeight="1" spans="1:12">
      <c r="A11" s="87" t="s">
        <v>113</v>
      </c>
      <c r="B11" s="87">
        <v>1200</v>
      </c>
      <c r="C11" s="87">
        <v>100</v>
      </c>
      <c r="D11" s="87">
        <v>0.3</v>
      </c>
      <c r="E11" s="86">
        <f t="shared" si="0"/>
        <v>1690</v>
      </c>
      <c r="F11" s="87" t="s">
        <v>114</v>
      </c>
      <c r="G11" s="87">
        <v>600</v>
      </c>
      <c r="H11" s="87">
        <v>-60</v>
      </c>
      <c r="I11" s="87">
        <v>0.1</v>
      </c>
      <c r="J11" s="86">
        <f t="shared" si="1"/>
        <v>594</v>
      </c>
      <c r="L11" s="89" t="s">
        <v>115</v>
      </c>
    </row>
    <row r="12" customHeight="1" spans="1:12">
      <c r="A12" s="87" t="s">
        <v>116</v>
      </c>
      <c r="B12" s="87">
        <v>1500</v>
      </c>
      <c r="C12" s="87">
        <v>100</v>
      </c>
      <c r="D12" s="87">
        <v>0.3</v>
      </c>
      <c r="E12" s="86">
        <f t="shared" si="0"/>
        <v>2080</v>
      </c>
      <c r="F12" s="87" t="s">
        <v>117</v>
      </c>
      <c r="G12" s="87">
        <v>700</v>
      </c>
      <c r="H12" s="87">
        <v>-55</v>
      </c>
      <c r="I12" s="87">
        <v>0.1</v>
      </c>
      <c r="J12" s="86">
        <f t="shared" si="1"/>
        <v>710</v>
      </c>
      <c r="L12" s="88" t="s">
        <v>118</v>
      </c>
    </row>
    <row r="13" customHeight="1" spans="1:12">
      <c r="A13" s="85" t="s">
        <v>119</v>
      </c>
      <c r="B13" s="85">
        <v>1000</v>
      </c>
      <c r="C13" s="85">
        <v>100</v>
      </c>
      <c r="D13" s="85">
        <v>0.6</v>
      </c>
      <c r="E13" s="86">
        <f t="shared" si="0"/>
        <v>1760</v>
      </c>
      <c r="F13" s="85" t="s">
        <v>120</v>
      </c>
      <c r="G13" s="85">
        <v>0</v>
      </c>
      <c r="H13" s="85">
        <v>0</v>
      </c>
      <c r="I13" s="85">
        <v>-1</v>
      </c>
      <c r="J13" s="86">
        <f t="shared" si="1"/>
        <v>0</v>
      </c>
      <c r="L13" s="88" t="s">
        <v>121</v>
      </c>
    </row>
    <row r="14" customHeight="1" spans="1:10">
      <c r="A14" s="85" t="s">
        <v>122</v>
      </c>
      <c r="B14" s="85">
        <v>1100</v>
      </c>
      <c r="C14" s="85">
        <v>100</v>
      </c>
      <c r="D14" s="85">
        <v>0.6</v>
      </c>
      <c r="E14" s="86">
        <f t="shared" si="0"/>
        <v>1920</v>
      </c>
      <c r="F14" s="85" t="s">
        <v>123</v>
      </c>
      <c r="G14" s="85">
        <v>225</v>
      </c>
      <c r="H14" s="85">
        <v>10</v>
      </c>
      <c r="I14" s="85">
        <v>-1</v>
      </c>
      <c r="J14" s="86">
        <f t="shared" si="1"/>
        <v>0</v>
      </c>
    </row>
    <row r="15" customHeight="1" spans="1:10">
      <c r="A15" s="85" t="s">
        <v>124</v>
      </c>
      <c r="B15" s="85">
        <v>1200</v>
      </c>
      <c r="C15" s="85">
        <v>100</v>
      </c>
      <c r="D15" s="85">
        <v>0.6</v>
      </c>
      <c r="E15" s="86">
        <f t="shared" si="0"/>
        <v>2080</v>
      </c>
      <c r="F15" s="85" t="s">
        <v>125</v>
      </c>
      <c r="G15" s="85">
        <v>300</v>
      </c>
      <c r="H15" s="85">
        <v>20</v>
      </c>
      <c r="I15" s="85">
        <v>-1</v>
      </c>
      <c r="J15" s="86">
        <f t="shared" si="1"/>
        <v>0</v>
      </c>
    </row>
    <row r="16" customHeight="1" spans="1:10">
      <c r="A16" s="85" t="s">
        <v>126</v>
      </c>
      <c r="B16" s="85">
        <v>1300</v>
      </c>
      <c r="C16" s="85">
        <v>100</v>
      </c>
      <c r="D16" s="85">
        <v>0.6</v>
      </c>
      <c r="E16" s="86">
        <f t="shared" si="0"/>
        <v>2240</v>
      </c>
      <c r="F16" s="85" t="s">
        <v>127</v>
      </c>
      <c r="G16" s="85">
        <v>375</v>
      </c>
      <c r="H16" s="85">
        <v>30</v>
      </c>
      <c r="I16" s="85">
        <v>-1</v>
      </c>
      <c r="J16" s="86">
        <f t="shared" si="1"/>
        <v>0</v>
      </c>
    </row>
    <row r="17" customHeight="1" spans="1:10">
      <c r="A17" s="85" t="s">
        <v>128</v>
      </c>
      <c r="B17" s="85">
        <v>1400</v>
      </c>
      <c r="C17" s="85">
        <v>100</v>
      </c>
      <c r="D17" s="85">
        <v>0.6</v>
      </c>
      <c r="E17" s="86">
        <f t="shared" si="0"/>
        <v>2400</v>
      </c>
      <c r="F17" s="85" t="s">
        <v>129</v>
      </c>
      <c r="G17" s="85">
        <v>450</v>
      </c>
      <c r="H17" s="85">
        <v>40</v>
      </c>
      <c r="I17" s="85">
        <v>-1</v>
      </c>
      <c r="J17" s="86">
        <f t="shared" si="1"/>
        <v>0</v>
      </c>
    </row>
    <row r="18" customHeight="1" spans="1:10">
      <c r="A18" s="87" t="s">
        <v>130</v>
      </c>
      <c r="B18" s="87">
        <v>2000</v>
      </c>
      <c r="C18" s="87">
        <v>100</v>
      </c>
      <c r="D18" s="87">
        <v>0.5</v>
      </c>
      <c r="E18" s="86">
        <f t="shared" si="0"/>
        <v>3150</v>
      </c>
      <c r="F18" s="87" t="s">
        <v>131</v>
      </c>
      <c r="G18" s="87">
        <v>0</v>
      </c>
      <c r="H18" s="87">
        <v>0</v>
      </c>
      <c r="I18" s="87">
        <v>0.2</v>
      </c>
      <c r="J18" s="86">
        <f t="shared" si="1"/>
        <v>0</v>
      </c>
    </row>
    <row r="19" customHeight="1" spans="1:10">
      <c r="A19" s="87" t="s">
        <v>132</v>
      </c>
      <c r="B19" s="87">
        <v>2400</v>
      </c>
      <c r="C19" s="87">
        <v>100</v>
      </c>
      <c r="D19" s="87">
        <v>0.5</v>
      </c>
      <c r="E19" s="86">
        <f t="shared" si="0"/>
        <v>3750</v>
      </c>
      <c r="F19" s="87" t="s">
        <v>133</v>
      </c>
      <c r="G19" s="87">
        <v>500</v>
      </c>
      <c r="H19" s="87">
        <v>0</v>
      </c>
      <c r="I19" s="87">
        <v>0.2</v>
      </c>
      <c r="J19" s="86">
        <f t="shared" si="1"/>
        <v>600</v>
      </c>
    </row>
    <row r="20" customHeight="1" spans="1:10">
      <c r="A20" s="87" t="s">
        <v>134</v>
      </c>
      <c r="B20" s="87">
        <v>2800</v>
      </c>
      <c r="C20" s="87">
        <v>100</v>
      </c>
      <c r="D20" s="87">
        <v>0.5</v>
      </c>
      <c r="E20" s="86">
        <f t="shared" si="0"/>
        <v>4350</v>
      </c>
      <c r="F20" s="87" t="s">
        <v>135</v>
      </c>
      <c r="G20" s="87">
        <v>1000</v>
      </c>
      <c r="H20" s="87">
        <v>0</v>
      </c>
      <c r="I20" s="87">
        <v>0.2</v>
      </c>
      <c r="J20" s="86">
        <f t="shared" si="1"/>
        <v>1200</v>
      </c>
    </row>
    <row r="21" customHeight="1" spans="1:10">
      <c r="A21" s="87" t="s">
        <v>136</v>
      </c>
      <c r="B21" s="87">
        <v>3200</v>
      </c>
      <c r="C21" s="87">
        <v>100</v>
      </c>
      <c r="D21" s="87">
        <v>0.5</v>
      </c>
      <c r="E21" s="86">
        <f t="shared" si="0"/>
        <v>4950</v>
      </c>
      <c r="F21" s="87" t="s">
        <v>137</v>
      </c>
      <c r="G21" s="87">
        <v>1500</v>
      </c>
      <c r="H21" s="87">
        <v>0</v>
      </c>
      <c r="I21" s="87">
        <v>0.2</v>
      </c>
      <c r="J21" s="86">
        <f t="shared" si="1"/>
        <v>1800</v>
      </c>
    </row>
    <row r="22" customHeight="1" spans="1:10">
      <c r="A22" s="87" t="s">
        <v>138</v>
      </c>
      <c r="B22" s="87">
        <v>3600</v>
      </c>
      <c r="C22" s="87">
        <v>100</v>
      </c>
      <c r="D22" s="87">
        <v>0.5</v>
      </c>
      <c r="E22" s="86">
        <f t="shared" si="0"/>
        <v>5550</v>
      </c>
      <c r="F22" s="87" t="s">
        <v>139</v>
      </c>
      <c r="G22" s="87">
        <v>2000</v>
      </c>
      <c r="H22" s="87">
        <v>0</v>
      </c>
      <c r="I22" s="87">
        <v>0.2</v>
      </c>
      <c r="J22" s="86">
        <f t="shared" si="1"/>
        <v>2400</v>
      </c>
    </row>
    <row r="23" customHeight="1" spans="1:12">
      <c r="A23" s="85" t="s">
        <v>140</v>
      </c>
      <c r="B23" s="85">
        <v>0</v>
      </c>
      <c r="C23" s="85">
        <v>100</v>
      </c>
      <c r="D23" s="85">
        <v>0</v>
      </c>
      <c r="E23" s="86">
        <f t="shared" si="0"/>
        <v>100</v>
      </c>
      <c r="F23" s="85" t="s">
        <v>140</v>
      </c>
      <c r="G23" s="85">
        <v>0</v>
      </c>
      <c r="H23" s="85">
        <v>25</v>
      </c>
      <c r="I23" s="85">
        <v>0</v>
      </c>
      <c r="J23" s="86">
        <f t="shared" si="1"/>
        <v>25</v>
      </c>
      <c r="L23" s="88"/>
    </row>
    <row r="24" customHeight="1" spans="1:12">
      <c r="A24" s="85" t="s">
        <v>141</v>
      </c>
      <c r="B24" s="85">
        <v>0</v>
      </c>
      <c r="C24" s="85">
        <v>100</v>
      </c>
      <c r="D24" s="85">
        <v>0</v>
      </c>
      <c r="E24" s="86">
        <f t="shared" si="0"/>
        <v>100</v>
      </c>
      <c r="F24" s="85" t="s">
        <v>141</v>
      </c>
      <c r="G24" s="85">
        <v>0</v>
      </c>
      <c r="H24" s="85">
        <v>35</v>
      </c>
      <c r="I24" s="85">
        <v>0</v>
      </c>
      <c r="J24" s="86">
        <f t="shared" si="1"/>
        <v>35</v>
      </c>
      <c r="L24" s="88"/>
    </row>
    <row r="25" customHeight="1" spans="1:12">
      <c r="A25" s="85" t="s">
        <v>142</v>
      </c>
      <c r="B25" s="85">
        <v>0</v>
      </c>
      <c r="C25" s="85">
        <v>100</v>
      </c>
      <c r="D25" s="85">
        <v>0</v>
      </c>
      <c r="E25" s="86">
        <f t="shared" si="0"/>
        <v>100</v>
      </c>
      <c r="F25" s="85" t="s">
        <v>142</v>
      </c>
      <c r="G25" s="85">
        <v>0</v>
      </c>
      <c r="H25" s="85">
        <v>70</v>
      </c>
      <c r="I25" s="85">
        <v>0</v>
      </c>
      <c r="J25" s="86">
        <f t="shared" si="1"/>
        <v>70</v>
      </c>
      <c r="L25" s="88"/>
    </row>
    <row r="26" customHeight="1" spans="1:12">
      <c r="A26" s="85" t="s">
        <v>143</v>
      </c>
      <c r="B26" s="85">
        <v>0</v>
      </c>
      <c r="C26" s="85">
        <v>100</v>
      </c>
      <c r="D26" s="85">
        <v>0</v>
      </c>
      <c r="E26" s="86">
        <f t="shared" si="0"/>
        <v>100</v>
      </c>
      <c r="F26" s="85" t="s">
        <v>143</v>
      </c>
      <c r="G26" s="85">
        <v>0</v>
      </c>
      <c r="H26" s="85">
        <v>35</v>
      </c>
      <c r="I26" s="85">
        <v>0</v>
      </c>
      <c r="J26" s="86">
        <f t="shared" si="1"/>
        <v>35</v>
      </c>
      <c r="L26" s="88"/>
    </row>
    <row r="27" customHeight="1" spans="1:12">
      <c r="A27" s="85" t="s">
        <v>144</v>
      </c>
      <c r="B27" s="85">
        <v>0</v>
      </c>
      <c r="C27" s="85">
        <v>100</v>
      </c>
      <c r="D27" s="85">
        <v>0</v>
      </c>
      <c r="E27" s="86">
        <f t="shared" si="0"/>
        <v>100</v>
      </c>
      <c r="F27" s="85" t="s">
        <v>144</v>
      </c>
      <c r="G27" s="85">
        <v>0</v>
      </c>
      <c r="H27" s="85">
        <v>40</v>
      </c>
      <c r="I27" s="85">
        <v>0</v>
      </c>
      <c r="J27" s="86">
        <f t="shared" si="1"/>
        <v>40</v>
      </c>
      <c r="L27" s="88"/>
    </row>
    <row r="28" customHeight="1" spans="1:12">
      <c r="A28" s="85" t="s">
        <v>145</v>
      </c>
      <c r="B28" s="85">
        <v>0</v>
      </c>
      <c r="C28" s="85">
        <v>100</v>
      </c>
      <c r="D28" s="85">
        <v>0</v>
      </c>
      <c r="E28" s="86">
        <f t="shared" si="0"/>
        <v>100</v>
      </c>
      <c r="F28" s="85" t="s">
        <v>145</v>
      </c>
      <c r="G28" s="85">
        <v>0</v>
      </c>
      <c r="H28" s="85">
        <v>20</v>
      </c>
      <c r="I28" s="85">
        <v>0</v>
      </c>
      <c r="J28" s="86">
        <f t="shared" si="1"/>
        <v>20</v>
      </c>
      <c r="L28" s="88"/>
    </row>
    <row r="29" customHeight="1" spans="1:12">
      <c r="A29" s="85" t="s">
        <v>146</v>
      </c>
      <c r="B29" s="85">
        <v>0</v>
      </c>
      <c r="C29" s="85">
        <v>100</v>
      </c>
      <c r="D29" s="85">
        <v>0</v>
      </c>
      <c r="E29" s="86">
        <f t="shared" si="0"/>
        <v>100</v>
      </c>
      <c r="F29" s="85" t="s">
        <v>146</v>
      </c>
      <c r="G29" s="85">
        <v>0</v>
      </c>
      <c r="H29" s="85">
        <v>20</v>
      </c>
      <c r="I29" s="85">
        <v>0</v>
      </c>
      <c r="J29" s="86">
        <f t="shared" si="1"/>
        <v>20</v>
      </c>
      <c r="L29" s="88"/>
    </row>
    <row r="30" customHeight="1" spans="1:12">
      <c r="A30" s="85" t="s">
        <v>147</v>
      </c>
      <c r="B30" s="85">
        <v>0</v>
      </c>
      <c r="C30" s="85">
        <v>100</v>
      </c>
      <c r="D30" s="85">
        <v>0</v>
      </c>
      <c r="E30" s="86">
        <f t="shared" si="0"/>
        <v>100</v>
      </c>
      <c r="F30" s="85" t="s">
        <v>147</v>
      </c>
      <c r="G30" s="85">
        <v>0</v>
      </c>
      <c r="H30" s="85">
        <v>50</v>
      </c>
      <c r="I30" s="85">
        <v>0</v>
      </c>
      <c r="J30" s="86">
        <f t="shared" si="1"/>
        <v>50</v>
      </c>
      <c r="L30" s="88"/>
    </row>
    <row r="31" customHeight="1" spans="1:10">
      <c r="A31" s="87" t="s">
        <v>148</v>
      </c>
      <c r="B31" s="87">
        <v>0</v>
      </c>
      <c r="C31" s="87">
        <v>0</v>
      </c>
      <c r="D31" s="87">
        <v>0</v>
      </c>
      <c r="E31" s="86">
        <f t="shared" si="0"/>
        <v>0</v>
      </c>
      <c r="F31" s="87" t="s">
        <v>149</v>
      </c>
      <c r="G31" s="87">
        <v>0</v>
      </c>
      <c r="H31" s="87">
        <v>0</v>
      </c>
      <c r="I31" s="87">
        <v>-1</v>
      </c>
      <c r="J31" s="86">
        <f t="shared" si="1"/>
        <v>0</v>
      </c>
    </row>
    <row r="32" customHeight="1" spans="1:10">
      <c r="A32" s="87" t="s">
        <v>150</v>
      </c>
      <c r="B32" s="87">
        <v>0</v>
      </c>
      <c r="C32" s="87">
        <v>0</v>
      </c>
      <c r="D32" s="87">
        <v>0</v>
      </c>
      <c r="E32" s="86">
        <f t="shared" si="0"/>
        <v>0</v>
      </c>
      <c r="F32" s="87" t="s">
        <v>151</v>
      </c>
      <c r="G32" s="87">
        <v>330</v>
      </c>
      <c r="H32" s="87">
        <v>15</v>
      </c>
      <c r="I32" s="87">
        <v>-1</v>
      </c>
      <c r="J32" s="86">
        <f t="shared" si="1"/>
        <v>0</v>
      </c>
    </row>
    <row r="33" customHeight="1" spans="1:10">
      <c r="A33" s="87" t="s">
        <v>152</v>
      </c>
      <c r="B33" s="87">
        <v>0</v>
      </c>
      <c r="C33" s="87">
        <v>0</v>
      </c>
      <c r="D33" s="87">
        <v>0</v>
      </c>
      <c r="E33" s="86">
        <f t="shared" si="0"/>
        <v>0</v>
      </c>
      <c r="F33" s="87" t="s">
        <v>153</v>
      </c>
      <c r="G33" s="87">
        <v>440</v>
      </c>
      <c r="H33" s="87">
        <v>30</v>
      </c>
      <c r="I33" s="87">
        <v>-1</v>
      </c>
      <c r="J33" s="86">
        <f t="shared" si="1"/>
        <v>0</v>
      </c>
    </row>
    <row r="34" customHeight="1" spans="1:10">
      <c r="A34" s="87" t="s">
        <v>154</v>
      </c>
      <c r="B34" s="87">
        <v>0</v>
      </c>
      <c r="C34" s="87">
        <v>0</v>
      </c>
      <c r="D34" s="87">
        <v>0</v>
      </c>
      <c r="E34" s="86">
        <f t="shared" si="0"/>
        <v>0</v>
      </c>
      <c r="F34" s="87" t="s">
        <v>155</v>
      </c>
      <c r="G34" s="87">
        <v>550</v>
      </c>
      <c r="H34" s="87">
        <v>45</v>
      </c>
      <c r="I34" s="87">
        <v>-1</v>
      </c>
      <c r="J34" s="86">
        <f t="shared" si="1"/>
        <v>0</v>
      </c>
    </row>
    <row r="35" customHeight="1" spans="1:10">
      <c r="A35" s="87" t="s">
        <v>156</v>
      </c>
      <c r="B35" s="87">
        <v>0</v>
      </c>
      <c r="C35" s="87">
        <v>0</v>
      </c>
      <c r="D35" s="87">
        <v>0</v>
      </c>
      <c r="E35" s="86">
        <f t="shared" si="0"/>
        <v>0</v>
      </c>
      <c r="F35" s="87" t="s">
        <v>157</v>
      </c>
      <c r="G35" s="87">
        <v>660</v>
      </c>
      <c r="H35" s="87">
        <v>60</v>
      </c>
      <c r="I35" s="87">
        <v>-1</v>
      </c>
      <c r="J35" s="86">
        <f t="shared" si="1"/>
        <v>0</v>
      </c>
    </row>
    <row r="36" customHeight="1" spans="1:10">
      <c r="A36" s="87" t="s">
        <v>158</v>
      </c>
      <c r="B36" s="87">
        <v>0</v>
      </c>
      <c r="C36" s="87">
        <v>0</v>
      </c>
      <c r="D36" s="87">
        <v>0</v>
      </c>
      <c r="E36" s="86">
        <f t="shared" si="0"/>
        <v>0</v>
      </c>
      <c r="F36" s="87" t="s">
        <v>148</v>
      </c>
      <c r="G36" s="87">
        <v>0</v>
      </c>
      <c r="H36" s="87">
        <v>0</v>
      </c>
      <c r="I36" s="87">
        <v>0</v>
      </c>
      <c r="J36" s="86">
        <f t="shared" si="1"/>
        <v>0</v>
      </c>
    </row>
    <row r="37" customHeight="1" spans="1:10">
      <c r="A37" s="87" t="s">
        <v>159</v>
      </c>
      <c r="B37" s="87">
        <v>0</v>
      </c>
      <c r="C37" s="87">
        <v>0</v>
      </c>
      <c r="D37" s="87">
        <v>0</v>
      </c>
      <c r="E37" s="86">
        <f t="shared" si="0"/>
        <v>0</v>
      </c>
      <c r="F37" s="87" t="s">
        <v>150</v>
      </c>
      <c r="G37" s="87">
        <v>0</v>
      </c>
      <c r="H37" s="87">
        <v>0</v>
      </c>
      <c r="I37" s="87">
        <v>0</v>
      </c>
      <c r="J37" s="86">
        <f t="shared" si="1"/>
        <v>0</v>
      </c>
    </row>
    <row r="38" customHeight="1" spans="1:10">
      <c r="A38" s="87" t="s">
        <v>160</v>
      </c>
      <c r="B38" s="87">
        <v>0</v>
      </c>
      <c r="C38" s="87">
        <v>0</v>
      </c>
      <c r="D38" s="87">
        <v>0</v>
      </c>
      <c r="E38" s="86">
        <f t="shared" si="0"/>
        <v>0</v>
      </c>
      <c r="F38" s="87" t="s">
        <v>152</v>
      </c>
      <c r="G38" s="87">
        <v>0</v>
      </c>
      <c r="H38" s="87">
        <v>0</v>
      </c>
      <c r="I38" s="87">
        <v>0</v>
      </c>
      <c r="J38" s="86">
        <f t="shared" si="1"/>
        <v>0</v>
      </c>
    </row>
    <row r="39" customHeight="1" spans="1:10">
      <c r="A39" s="87" t="s">
        <v>161</v>
      </c>
      <c r="B39" s="87">
        <v>0</v>
      </c>
      <c r="C39" s="87">
        <v>0</v>
      </c>
      <c r="D39" s="87">
        <v>0</v>
      </c>
      <c r="E39" s="86">
        <f t="shared" si="0"/>
        <v>0</v>
      </c>
      <c r="F39" s="87" t="s">
        <v>154</v>
      </c>
      <c r="G39" s="87">
        <v>0</v>
      </c>
      <c r="H39" s="87">
        <v>0</v>
      </c>
      <c r="I39" s="87">
        <v>0</v>
      </c>
      <c r="J39" s="86">
        <f t="shared" si="1"/>
        <v>0</v>
      </c>
    </row>
    <row r="40" customHeight="1" spans="1:10">
      <c r="A40" s="87" t="s">
        <v>162</v>
      </c>
      <c r="B40" s="87">
        <v>0</v>
      </c>
      <c r="C40" s="87">
        <v>0</v>
      </c>
      <c r="D40" s="87">
        <v>0</v>
      </c>
      <c r="E40" s="86">
        <f t="shared" si="0"/>
        <v>0</v>
      </c>
      <c r="F40" s="87" t="s">
        <v>156</v>
      </c>
      <c r="G40" s="87">
        <v>0</v>
      </c>
      <c r="H40" s="87">
        <v>0</v>
      </c>
      <c r="I40" s="87">
        <v>0</v>
      </c>
      <c r="J40" s="86">
        <f t="shared" si="1"/>
        <v>0</v>
      </c>
    </row>
    <row r="41" customHeight="1" spans="1:10">
      <c r="A41" s="87" t="s">
        <v>163</v>
      </c>
      <c r="B41" s="87">
        <v>0</v>
      </c>
      <c r="C41" s="87">
        <v>0</v>
      </c>
      <c r="D41" s="87">
        <v>0</v>
      </c>
      <c r="E41" s="86">
        <f t="shared" si="0"/>
        <v>0</v>
      </c>
      <c r="F41" s="87" t="s">
        <v>158</v>
      </c>
      <c r="G41" s="87">
        <v>0</v>
      </c>
      <c r="H41" s="87">
        <v>0</v>
      </c>
      <c r="I41" s="87">
        <v>0</v>
      </c>
      <c r="J41" s="86">
        <f t="shared" si="1"/>
        <v>0</v>
      </c>
    </row>
    <row r="42" customHeight="1" spans="1:10">
      <c r="A42" s="87" t="s">
        <v>164</v>
      </c>
      <c r="B42" s="87">
        <v>0</v>
      </c>
      <c r="C42" s="87">
        <v>0</v>
      </c>
      <c r="D42" s="87">
        <v>0</v>
      </c>
      <c r="E42" s="86">
        <f t="shared" si="0"/>
        <v>0</v>
      </c>
      <c r="F42" s="87" t="s">
        <v>159</v>
      </c>
      <c r="G42" s="87">
        <v>0</v>
      </c>
      <c r="H42" s="87">
        <v>0</v>
      </c>
      <c r="I42" s="87">
        <v>0</v>
      </c>
      <c r="J42" s="86">
        <f t="shared" si="1"/>
        <v>0</v>
      </c>
    </row>
    <row r="43" customHeight="1" spans="1:10">
      <c r="A43" s="87" t="s">
        <v>165</v>
      </c>
      <c r="B43" s="87">
        <v>0</v>
      </c>
      <c r="C43" s="87">
        <v>0</v>
      </c>
      <c r="D43" s="87">
        <v>0</v>
      </c>
      <c r="E43" s="86">
        <f t="shared" si="0"/>
        <v>0</v>
      </c>
      <c r="F43" s="87" t="s">
        <v>160</v>
      </c>
      <c r="G43" s="87">
        <v>0</v>
      </c>
      <c r="H43" s="87">
        <v>0</v>
      </c>
      <c r="I43" s="87">
        <v>0</v>
      </c>
      <c r="J43" s="86">
        <f t="shared" si="1"/>
        <v>0</v>
      </c>
    </row>
    <row r="44" customHeight="1" spans="1:8">
      <c r="A44" s="79"/>
      <c r="B44" s="80"/>
      <c r="C44" s="80"/>
      <c r="E44" s="79"/>
      <c r="G44" s="80"/>
      <c r="H44" s="80"/>
    </row>
    <row r="45" customHeight="1" spans="1:8">
      <c r="A45" s="79"/>
      <c r="B45" s="80"/>
      <c r="C45" s="80"/>
      <c r="E45" s="79"/>
      <c r="G45" s="80"/>
      <c r="H45" s="80"/>
    </row>
    <row r="46" customHeight="1" spans="1:8">
      <c r="A46" s="79"/>
      <c r="B46" s="80"/>
      <c r="C46" s="80"/>
      <c r="G46" s="80"/>
      <c r="H46" s="80"/>
    </row>
    <row r="47" customHeight="1" spans="1:2">
      <c r="A47" s="79"/>
      <c r="B47" s="80"/>
    </row>
    <row r="48" customHeight="1" spans="1:1">
      <c r="A48" s="79"/>
    </row>
    <row r="49" customHeight="1" spans="1:1">
      <c r="A49" s="79"/>
    </row>
    <row r="50" customHeight="1" spans="1:1">
      <c r="A50" s="79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22" workbookViewId="0">
      <selection activeCell="D446" sqref="D424:F446"/>
    </sheetView>
  </sheetViews>
  <sheetFormatPr defaultColWidth="9" defaultRowHeight="21" customHeight="1" outlineLevelCol="5"/>
  <cols>
    <col min="1" max="1" width="22.875" style="72" customWidth="1"/>
    <col min="2" max="3" width="26.875" style="73" customWidth="1"/>
    <col min="4" max="4" width="14.6416666666667" style="73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4" t="s">
        <v>170</v>
      </c>
      <c r="B3" s="75" t="s">
        <v>171</v>
      </c>
      <c r="C3" s="23"/>
      <c r="D3" s="23">
        <v>1</v>
      </c>
      <c r="E3" s="3" t="s">
        <v>172</v>
      </c>
      <c r="F3" s="3" t="s">
        <v>173</v>
      </c>
    </row>
    <row r="4" customHeight="1" spans="1:6">
      <c r="A4" s="74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customHeight="1" spans="1:6">
      <c r="A5" s="74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customHeight="1" spans="1:6">
      <c r="A6" s="74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customHeight="1" spans="1:6">
      <c r="A7" s="74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customHeight="1" spans="1:6">
      <c r="A8" s="74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customHeight="1" spans="1:6">
      <c r="A9" s="74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customHeight="1" spans="1:6">
      <c r="A10" s="74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customHeight="1" spans="1:6">
      <c r="A11" s="74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customHeight="1" spans="1:6">
      <c r="A12" s="74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customHeight="1" spans="1:6">
      <c r="A13" s="74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customHeight="1" spans="1:6">
      <c r="A14" s="74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customHeight="1" spans="1:6">
      <c r="A15" s="74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customHeight="1" spans="1:6">
      <c r="A16" s="74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customHeight="1" spans="1:6">
      <c r="A17" s="74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customHeight="1" spans="1:6">
      <c r="A18" s="74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customHeight="1" spans="1:6">
      <c r="A19" s="74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customHeight="1" spans="1:6">
      <c r="A20" s="74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customHeight="1" spans="1:6">
      <c r="A21" s="74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customHeight="1" spans="1:6">
      <c r="A22" s="74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customHeight="1" spans="1:6">
      <c r="A23" s="74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customHeight="1" spans="1:6">
      <c r="A24" s="74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customHeight="1" spans="1:6">
      <c r="A25" s="74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customHeight="1" spans="1:6">
      <c r="A26" s="76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customHeight="1" spans="1:6">
      <c r="A27" s="76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customHeight="1" spans="1:6">
      <c r="A28" s="76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customHeight="1" spans="1:6">
      <c r="A29" s="76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customHeight="1" spans="1:6">
      <c r="A30" s="76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customHeight="1" spans="1:6">
      <c r="A31" s="76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customHeight="1" spans="1:6">
      <c r="A32" s="76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customHeight="1" spans="1:6">
      <c r="A33" s="76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customHeight="1" spans="1:6">
      <c r="A34" s="76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customHeight="1" spans="1:6">
      <c r="A35" s="76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customHeight="1" spans="1:6">
      <c r="A36" s="76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customHeight="1" spans="1:6">
      <c r="A37" s="76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customHeight="1" spans="1:6">
      <c r="A38" s="76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customHeight="1" spans="1:6">
      <c r="A39" s="76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customHeight="1" spans="1:6">
      <c r="A40" s="76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customHeight="1" spans="1:6">
      <c r="A41" s="76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customHeight="1" spans="1:6">
      <c r="A42" s="76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customHeight="1" spans="1:6">
      <c r="A43" s="76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customHeight="1" spans="1:6">
      <c r="A44" s="76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customHeight="1" spans="1:6">
      <c r="A45" s="76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customHeight="1" spans="1:6">
      <c r="A46" s="76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customHeight="1" spans="1:6">
      <c r="A47" s="76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customHeight="1" spans="1:6">
      <c r="A48" s="76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customHeight="1" spans="1:6">
      <c r="A49" s="74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customHeight="1" spans="1:6">
      <c r="A50" s="74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customHeight="1" spans="1:6">
      <c r="A51" s="74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customHeight="1" spans="1:6">
      <c r="A52" s="74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customHeight="1" spans="1:6">
      <c r="A53" s="74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customHeight="1" spans="1:6">
      <c r="A54" s="74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customHeight="1" spans="1:6">
      <c r="A55" s="74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customHeight="1" spans="1:6">
      <c r="A56" s="74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customHeight="1" spans="1:6">
      <c r="A57" s="74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customHeight="1" spans="1:6">
      <c r="A58" s="74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customHeight="1" spans="1:6">
      <c r="A59" s="74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customHeight="1" spans="1:6">
      <c r="A60" s="74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customHeight="1" spans="1:6">
      <c r="A61" s="74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customHeight="1" spans="1:6">
      <c r="A62" s="74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customHeight="1" spans="1:6">
      <c r="A63" s="74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customHeight="1" spans="1:6">
      <c r="A64" s="74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customHeight="1" spans="1:6">
      <c r="A65" s="74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customHeight="1" spans="1:6">
      <c r="A66" s="74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customHeight="1" spans="1:6">
      <c r="A67" s="74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customHeight="1" spans="1:6">
      <c r="A68" s="74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customHeight="1" spans="1:6">
      <c r="A69" s="74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customHeight="1" spans="1:6">
      <c r="A70" s="74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customHeight="1" spans="1:6">
      <c r="A71" s="74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customHeight="1" spans="1:6">
      <c r="A72" s="76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customHeight="1" spans="1:6">
      <c r="A73" s="76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customHeight="1" spans="1:6">
      <c r="A74" s="76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customHeight="1" spans="1:6">
      <c r="A75" s="76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customHeight="1" spans="1:6">
      <c r="A76" s="76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customHeight="1" spans="1:6">
      <c r="A77" s="76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customHeight="1" spans="1:6">
      <c r="A78" s="76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customHeight="1" spans="1:6">
      <c r="A79" s="76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customHeight="1" spans="1:6">
      <c r="A80" s="76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customHeight="1" spans="1:6">
      <c r="A81" s="76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customHeight="1" spans="1:6">
      <c r="A82" s="76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customHeight="1" spans="1:6">
      <c r="A83" s="76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customHeight="1" spans="1:6">
      <c r="A84" s="76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customHeight="1" spans="1:6">
      <c r="A85" s="76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customHeight="1" spans="1:6">
      <c r="A86" s="76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customHeight="1" spans="1:6">
      <c r="A87" s="76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customHeight="1" spans="1:6">
      <c r="A88" s="76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customHeight="1" spans="1:6">
      <c r="A89" s="76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customHeight="1" spans="1:6">
      <c r="A90" s="76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customHeight="1" spans="1:6">
      <c r="A91" s="76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customHeight="1" spans="1:6">
      <c r="A92" s="76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customHeight="1" spans="1:6">
      <c r="A93" s="76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customHeight="1" spans="1:6">
      <c r="A94" s="76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customHeight="1" spans="1:6">
      <c r="A95" s="76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customHeight="1" spans="1:6">
      <c r="A96" s="76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customHeight="1" spans="1:6">
      <c r="A97" s="76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customHeight="1" spans="1:6">
      <c r="A98" s="76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customHeight="1" spans="1:6">
      <c r="A99" s="76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customHeight="1" spans="1:6">
      <c r="A100" s="74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customHeight="1" spans="1:6">
      <c r="A101" s="74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customHeight="1" spans="1:6">
      <c r="A102" s="74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customHeight="1" spans="1:6">
      <c r="A103" s="74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customHeight="1" spans="1:6">
      <c r="A104" s="74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customHeight="1" spans="1:6">
      <c r="A105" s="74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customHeight="1" spans="1:6">
      <c r="A106" s="74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customHeight="1" spans="1:6">
      <c r="A107" s="74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customHeight="1" spans="1:6">
      <c r="A108" s="74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customHeight="1" spans="1:6">
      <c r="A109" s="74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customHeight="1" spans="1:6">
      <c r="A110" s="74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customHeight="1" spans="1:6">
      <c r="A111" s="74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customHeight="1" spans="1:6">
      <c r="A112" s="74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customHeight="1" spans="1:6">
      <c r="A113" s="74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customHeight="1" spans="1:6">
      <c r="A114" s="74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customHeight="1" spans="1:6">
      <c r="A115" s="74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customHeight="1" spans="1:6">
      <c r="A116" s="74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customHeight="1" spans="1:6">
      <c r="A117" s="74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customHeight="1" spans="1:6">
      <c r="A118" s="74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customHeight="1" spans="1:6">
      <c r="A119" s="74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customHeight="1" spans="1:6">
      <c r="A120" s="74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customHeight="1" spans="1:6">
      <c r="A121" s="74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customHeight="1" spans="1:6">
      <c r="A122" s="74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customHeight="1" spans="1:6">
      <c r="A123" s="74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customHeight="1" spans="1:6">
      <c r="A124" s="74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customHeight="1" spans="1:6">
      <c r="A125" s="74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customHeight="1" spans="1:6">
      <c r="A126" s="74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customHeight="1" spans="1:6">
      <c r="A127" s="74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customHeight="1" spans="1:6">
      <c r="A128" s="76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customHeight="1" spans="1:6">
      <c r="A129" s="76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customHeight="1" spans="1:6">
      <c r="A130" s="76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customHeight="1" spans="1:6">
      <c r="A131" s="76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customHeight="1" spans="1:6">
      <c r="A132" s="76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customHeight="1" spans="1:6">
      <c r="A133" s="76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customHeight="1" spans="1:6">
      <c r="A134" s="76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customHeight="1" spans="1:6">
      <c r="A135" s="76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customHeight="1" spans="1:6">
      <c r="A136" s="76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customHeight="1" spans="1:6">
      <c r="A137" s="76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customHeight="1" spans="1:6">
      <c r="A138" s="76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customHeight="1" spans="1:6">
      <c r="A139" s="76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customHeight="1" spans="1:6">
      <c r="A140" s="76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customHeight="1" spans="1:6">
      <c r="A141" s="76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customHeight="1" spans="1:6">
      <c r="A142" s="76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customHeight="1" spans="1:6">
      <c r="A143" s="76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customHeight="1" spans="1:6">
      <c r="A144" s="76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customHeight="1" spans="1:6">
      <c r="A145" s="76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customHeight="1" spans="1:6">
      <c r="A146" s="76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customHeight="1" spans="1:6">
      <c r="A147" s="76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customHeight="1" spans="1:6">
      <c r="A148" s="76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customHeight="1" spans="1:6">
      <c r="A149" s="76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customHeight="1" spans="1:6">
      <c r="A150" s="76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customHeight="1" spans="1:6">
      <c r="A151" s="76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customHeight="1" spans="1:6">
      <c r="A152" s="76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customHeight="1" spans="1:6">
      <c r="A153" s="76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customHeight="1" spans="1:6">
      <c r="A154" s="76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customHeight="1" spans="1:6">
      <c r="A155" s="76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customHeight="1" spans="1:6">
      <c r="A156" s="74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customHeight="1" spans="1:6">
      <c r="A157" s="74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customHeight="1" spans="1:6">
      <c r="A158" s="74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customHeight="1" spans="1:6">
      <c r="A159" s="74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customHeight="1" spans="1:6">
      <c r="A160" s="74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customHeight="1" spans="1:6">
      <c r="A161" s="74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customHeight="1" spans="1:6">
      <c r="A162" s="74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customHeight="1" spans="1:6">
      <c r="A163" s="74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customHeight="1" spans="1:6">
      <c r="A164" s="74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customHeight="1" spans="1:6">
      <c r="A165" s="74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customHeight="1" spans="1:6">
      <c r="A166" s="74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customHeight="1" spans="1:6">
      <c r="A167" s="74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customHeight="1" spans="1:6">
      <c r="A168" s="74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customHeight="1" spans="1:6">
      <c r="A169" s="74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customHeight="1" spans="1:6">
      <c r="A170" s="74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customHeight="1" spans="1:6">
      <c r="A171" s="74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customHeight="1" spans="1:6">
      <c r="A172" s="74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customHeight="1" spans="1:6">
      <c r="A173" s="74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customHeight="1" spans="1:6">
      <c r="A174" s="74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customHeight="1" spans="1:6">
      <c r="A175" s="74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customHeight="1" spans="1:6">
      <c r="A176" s="74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customHeight="1" spans="1:6">
      <c r="A177" s="74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customHeight="1" spans="1:6">
      <c r="A178" s="74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customHeight="1" spans="1:6">
      <c r="A179" s="74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customHeight="1" spans="1:6">
      <c r="A180" s="74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customHeight="1" spans="1:6">
      <c r="A181" s="74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customHeight="1" spans="1:6">
      <c r="A182" s="74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customHeight="1" spans="1:6">
      <c r="A183" s="74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customHeight="1" spans="1:6">
      <c r="A184" s="76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customHeight="1" spans="1:6">
      <c r="A185" s="76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customHeight="1" spans="1:6">
      <c r="A186" s="76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customHeight="1" spans="1:6">
      <c r="A187" s="76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customHeight="1" spans="1:6">
      <c r="A188" s="76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customHeight="1" spans="1:6">
      <c r="A189" s="76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customHeight="1" spans="1:6">
      <c r="A190" s="76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customHeight="1" spans="1:6">
      <c r="A191" s="76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customHeight="1" spans="1:6">
      <c r="A192" s="76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customHeight="1" spans="1:6">
      <c r="A193" s="76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customHeight="1" spans="1:6">
      <c r="A194" s="76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customHeight="1" spans="1:6">
      <c r="A195" s="76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customHeight="1" spans="1:6">
      <c r="A196" s="76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customHeight="1" spans="1:6">
      <c r="A197" s="76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customHeight="1" spans="1:6">
      <c r="A198" s="76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customHeight="1" spans="1:6">
      <c r="A199" s="76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customHeight="1" spans="1:6">
      <c r="A200" s="76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customHeight="1" spans="1:6">
      <c r="A201" s="76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customHeight="1" spans="1:6">
      <c r="A202" s="76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customHeight="1" spans="1:6">
      <c r="A203" s="76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customHeight="1" spans="1:6">
      <c r="A204" s="76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customHeight="1" spans="1:6">
      <c r="A205" s="76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customHeight="1" spans="1:6">
      <c r="A206" s="76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customHeight="1" spans="1:6">
      <c r="A207" s="74" t="s">
        <v>221</v>
      </c>
      <c r="B207" s="75" t="s">
        <v>222</v>
      </c>
      <c r="C207" s="23"/>
      <c r="D207" s="23">
        <v>1</v>
      </c>
      <c r="E207" s="3" t="s">
        <v>223</v>
      </c>
      <c r="F207" s="3" t="s">
        <v>173</v>
      </c>
    </row>
    <row r="208" customHeight="1" spans="1:6">
      <c r="A208" s="74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customHeight="1" spans="1:6">
      <c r="A209" s="74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customHeight="1" spans="1:6">
      <c r="A210" s="74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customHeight="1" spans="1:6">
      <c r="A211" s="74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customHeight="1" spans="1:6">
      <c r="A212" s="74" t="s">
        <v>221</v>
      </c>
      <c r="B212" s="77" t="s">
        <v>224</v>
      </c>
      <c r="C212" s="25"/>
      <c r="D212" s="25">
        <v>1</v>
      </c>
      <c r="E212" s="3" t="s">
        <v>175</v>
      </c>
      <c r="F212" s="3" t="s">
        <v>176</v>
      </c>
    </row>
    <row r="213" customHeight="1" spans="1:6">
      <c r="A213" s="74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customHeight="1" spans="1:6">
      <c r="A214" s="74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customHeight="1" spans="1:6">
      <c r="A215" s="74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customHeight="1" spans="1:6">
      <c r="A216" s="74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customHeight="1" spans="1:6">
      <c r="A217" s="74" t="s">
        <v>221</v>
      </c>
      <c r="B217" s="75" t="s">
        <v>225</v>
      </c>
      <c r="C217" s="23"/>
      <c r="D217" s="23">
        <v>1</v>
      </c>
      <c r="E217" s="3" t="s">
        <v>175</v>
      </c>
      <c r="F217" s="3" t="s">
        <v>178</v>
      </c>
    </row>
    <row r="218" customHeight="1" spans="1:6">
      <c r="A218" s="74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customHeight="1" spans="1:6">
      <c r="A219" s="74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customHeight="1" spans="1:6">
      <c r="A220" s="74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customHeight="1" spans="1:6">
      <c r="A221" s="74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customHeight="1" spans="1:6">
      <c r="A222" s="74" t="s">
        <v>221</v>
      </c>
      <c r="B222" s="77" t="s">
        <v>226</v>
      </c>
      <c r="C222" s="25"/>
      <c r="D222" s="25">
        <v>1</v>
      </c>
      <c r="E222" s="3" t="s">
        <v>175</v>
      </c>
      <c r="F222" s="3" t="s">
        <v>180</v>
      </c>
    </row>
    <row r="223" customHeight="1" spans="1:6">
      <c r="A223" s="74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customHeight="1" spans="1:6">
      <c r="A224" s="74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customHeight="1" spans="1:6">
      <c r="A225" s="74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customHeight="1" spans="1:6">
      <c r="A226" s="74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customHeight="1" spans="1:6">
      <c r="A227" s="74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customHeight="1" spans="1:6">
      <c r="A228" s="74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customHeight="1" spans="1:6">
      <c r="A229" s="74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customHeight="1" spans="1:6">
      <c r="A230" s="76" t="s">
        <v>227</v>
      </c>
      <c r="B230" s="75" t="s">
        <v>228</v>
      </c>
      <c r="C230" s="23"/>
      <c r="D230" s="23">
        <v>1</v>
      </c>
      <c r="E230" s="3" t="s">
        <v>223</v>
      </c>
      <c r="F230" s="3" t="s">
        <v>173</v>
      </c>
    </row>
    <row r="231" customHeight="1" spans="1:6">
      <c r="A231" s="76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customHeight="1" spans="1:6">
      <c r="A232" s="76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customHeight="1" spans="1:6">
      <c r="A233" s="76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customHeight="1" spans="1:6">
      <c r="A234" s="76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customHeight="1" spans="1:6">
      <c r="A235" s="76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customHeight="1" spans="1:6">
      <c r="A236" s="76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customHeight="1" spans="1:6">
      <c r="A237" s="76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customHeight="1" spans="1:6">
      <c r="A238" s="76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customHeight="1" spans="1:6">
      <c r="A239" s="76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customHeight="1" spans="1:6">
      <c r="A240" s="76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customHeight="1" spans="1:6">
      <c r="A241" s="76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customHeight="1" spans="1:6">
      <c r="A242" s="76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customHeight="1" spans="1:6">
      <c r="A243" s="76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customHeight="1" spans="1:6">
      <c r="A244" s="76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customHeight="1" spans="1:6">
      <c r="A245" s="76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customHeight="1" spans="1:6">
      <c r="A246" s="76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customHeight="1" spans="1:6">
      <c r="A247" s="76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customHeight="1" spans="1:6">
      <c r="A248" s="76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customHeight="1" spans="1:6">
      <c r="A249" s="76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customHeight="1" spans="1:6">
      <c r="A250" s="76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customHeight="1" spans="1:6">
      <c r="A251" s="76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customHeight="1" spans="1:6">
      <c r="A252" s="76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customHeight="1" spans="1:6">
      <c r="A253" s="76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customHeight="1" spans="1:6">
      <c r="A254" s="76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customHeight="1" spans="1:6">
      <c r="A255" s="76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customHeight="1" spans="1:6">
      <c r="A256" s="76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customHeight="1" spans="1:6">
      <c r="A257" s="76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customHeight="1" spans="1:6">
      <c r="A258" s="74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customHeight="1" spans="1:6">
      <c r="A259" s="74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customHeight="1" spans="1:6">
      <c r="A260" s="74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customHeight="1" spans="1:6">
      <c r="A261" s="74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customHeight="1" spans="1:6">
      <c r="A262" s="74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customHeight="1" spans="1:6">
      <c r="A263" s="74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customHeight="1" spans="1:6">
      <c r="A264" s="74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customHeight="1" spans="1:6">
      <c r="A265" s="74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customHeight="1" spans="1:6">
      <c r="A266" s="74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customHeight="1" spans="1:6">
      <c r="A267" s="74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customHeight="1" spans="1:6">
      <c r="A268" s="74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customHeight="1" spans="1:6">
      <c r="A269" s="74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customHeight="1" spans="1:6">
      <c r="A270" s="74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customHeight="1" spans="1:6">
      <c r="A271" s="74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customHeight="1" spans="1:6">
      <c r="A272" s="74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customHeight="1" spans="1:6">
      <c r="A273" s="74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customHeight="1" spans="1:6">
      <c r="A274" s="74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customHeight="1" spans="1:6">
      <c r="A275" s="74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customHeight="1" spans="1:6">
      <c r="A276" s="74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customHeight="1" spans="1:6">
      <c r="A277" s="74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customHeight="1" spans="1:6">
      <c r="A278" s="74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customHeight="1" spans="1:6">
      <c r="A279" s="74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customHeight="1" spans="1:6">
      <c r="A280" s="74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customHeight="1" spans="1:6">
      <c r="A281" s="74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customHeight="1" spans="1:6">
      <c r="A282" s="74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customHeight="1" spans="1:6">
      <c r="A283" s="74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customHeight="1" spans="1:6">
      <c r="A284" s="74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customHeight="1" spans="1:6">
      <c r="A285" s="74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customHeight="1" spans="1:6">
      <c r="A286" s="74" t="s">
        <v>239</v>
      </c>
      <c r="B286" s="23" t="s">
        <v>240</v>
      </c>
      <c r="C286" s="23"/>
      <c r="D286" s="23">
        <v>1</v>
      </c>
      <c r="E286" s="3" t="s">
        <v>223</v>
      </c>
      <c r="F286" s="3" t="s">
        <v>173</v>
      </c>
    </row>
    <row r="287" customHeight="1" spans="1:6">
      <c r="A287" s="74" t="s">
        <v>239</v>
      </c>
      <c r="B287" s="23" t="s">
        <v>240</v>
      </c>
      <c r="C287" s="23"/>
      <c r="D287" s="23">
        <v>2</v>
      </c>
      <c r="E287" s="3" t="s">
        <v>223</v>
      </c>
      <c r="F287" s="3" t="s">
        <v>173</v>
      </c>
    </row>
    <row r="288" customHeight="1" spans="1:6">
      <c r="A288" s="74" t="s">
        <v>239</v>
      </c>
      <c r="B288" s="23" t="s">
        <v>240</v>
      </c>
      <c r="C288" s="23"/>
      <c r="D288" s="23">
        <v>3</v>
      </c>
      <c r="E288" s="3" t="s">
        <v>223</v>
      </c>
      <c r="F288" s="3" t="s">
        <v>173</v>
      </c>
    </row>
    <row r="289" customHeight="1" spans="1:6">
      <c r="A289" s="74" t="s">
        <v>239</v>
      </c>
      <c r="B289" s="23" t="s">
        <v>240</v>
      </c>
      <c r="C289" s="23"/>
      <c r="D289" s="23">
        <v>4</v>
      </c>
      <c r="E289" s="3" t="s">
        <v>223</v>
      </c>
      <c r="F289" s="3" t="s">
        <v>173</v>
      </c>
    </row>
    <row r="290" customHeight="1" spans="1:6">
      <c r="A290" s="74" t="s">
        <v>239</v>
      </c>
      <c r="B290" s="23" t="s">
        <v>240</v>
      </c>
      <c r="C290" s="23"/>
      <c r="D290" s="23">
        <v>5</v>
      </c>
      <c r="E290" s="3" t="s">
        <v>223</v>
      </c>
      <c r="F290" s="3" t="s">
        <v>173</v>
      </c>
    </row>
    <row r="291" customHeight="1" spans="1:6">
      <c r="A291" s="74" t="s">
        <v>239</v>
      </c>
      <c r="B291" s="25" t="s">
        <v>241</v>
      </c>
      <c r="C291" s="25"/>
      <c r="D291" s="25">
        <v>1</v>
      </c>
      <c r="E291" s="3" t="s">
        <v>175</v>
      </c>
      <c r="F291" s="3" t="s">
        <v>176</v>
      </c>
    </row>
    <row r="292" customHeight="1" spans="1:6">
      <c r="A292" s="74" t="s">
        <v>239</v>
      </c>
      <c r="B292" s="25" t="s">
        <v>241</v>
      </c>
      <c r="C292" s="25"/>
      <c r="D292" s="25">
        <v>2</v>
      </c>
      <c r="E292" s="3" t="s">
        <v>175</v>
      </c>
      <c r="F292" s="3" t="s">
        <v>176</v>
      </c>
    </row>
    <row r="293" customHeight="1" spans="1:6">
      <c r="A293" s="74" t="s">
        <v>239</v>
      </c>
      <c r="B293" s="25" t="s">
        <v>241</v>
      </c>
      <c r="C293" s="25"/>
      <c r="D293" s="25">
        <v>3</v>
      </c>
      <c r="E293" s="3" t="s">
        <v>175</v>
      </c>
      <c r="F293" s="3" t="s">
        <v>176</v>
      </c>
    </row>
    <row r="294" customHeight="1" spans="1:6">
      <c r="A294" s="74" t="s">
        <v>239</v>
      </c>
      <c r="B294" s="25" t="s">
        <v>241</v>
      </c>
      <c r="C294" s="25"/>
      <c r="D294" s="25">
        <v>4</v>
      </c>
      <c r="E294" s="3" t="s">
        <v>175</v>
      </c>
      <c r="F294" s="3" t="s">
        <v>176</v>
      </c>
    </row>
    <row r="295" customHeight="1" spans="1:6">
      <c r="A295" s="74" t="s">
        <v>239</v>
      </c>
      <c r="B295" s="25" t="s">
        <v>241</v>
      </c>
      <c r="C295" s="25"/>
      <c r="D295" s="25">
        <v>5</v>
      </c>
      <c r="E295" s="3" t="s">
        <v>175</v>
      </c>
      <c r="F295" s="3" t="s">
        <v>176</v>
      </c>
    </row>
    <row r="296" customHeight="1" spans="1:6">
      <c r="A296" s="74" t="s">
        <v>239</v>
      </c>
      <c r="B296" s="23" t="s">
        <v>242</v>
      </c>
      <c r="C296" s="23"/>
      <c r="D296" s="23">
        <v>1</v>
      </c>
      <c r="E296" s="3" t="s">
        <v>175</v>
      </c>
      <c r="F296" s="3" t="s">
        <v>178</v>
      </c>
    </row>
    <row r="297" customHeight="1" spans="1:6">
      <c r="A297" s="74" t="s">
        <v>239</v>
      </c>
      <c r="B297" s="23" t="s">
        <v>242</v>
      </c>
      <c r="C297" s="23"/>
      <c r="D297" s="23">
        <v>2</v>
      </c>
      <c r="E297" s="3" t="s">
        <v>175</v>
      </c>
      <c r="F297" s="3" t="s">
        <v>178</v>
      </c>
    </row>
    <row r="298" customHeight="1" spans="1:6">
      <c r="A298" s="74" t="s">
        <v>239</v>
      </c>
      <c r="B298" s="23" t="s">
        <v>242</v>
      </c>
      <c r="C298" s="23"/>
      <c r="D298" s="23">
        <v>3</v>
      </c>
      <c r="E298" s="3" t="s">
        <v>175</v>
      </c>
      <c r="F298" s="3" t="s">
        <v>178</v>
      </c>
    </row>
    <row r="299" customHeight="1" spans="1:6">
      <c r="A299" s="74" t="s">
        <v>239</v>
      </c>
      <c r="B299" s="23" t="s">
        <v>242</v>
      </c>
      <c r="C299" s="23"/>
      <c r="D299" s="23">
        <v>4</v>
      </c>
      <c r="E299" s="3" t="s">
        <v>175</v>
      </c>
      <c r="F299" s="3" t="s">
        <v>178</v>
      </c>
    </row>
    <row r="300" customHeight="1" spans="1:6">
      <c r="A300" s="74" t="s">
        <v>239</v>
      </c>
      <c r="B300" s="23" t="s">
        <v>242</v>
      </c>
      <c r="C300" s="23"/>
      <c r="D300" s="23">
        <v>5</v>
      </c>
      <c r="E300" s="3" t="s">
        <v>175</v>
      </c>
      <c r="F300" s="3" t="s">
        <v>178</v>
      </c>
    </row>
    <row r="301" customHeight="1" spans="1:6">
      <c r="A301" s="74" t="s">
        <v>239</v>
      </c>
      <c r="B301" s="25" t="s">
        <v>243</v>
      </c>
      <c r="C301" s="25"/>
      <c r="D301" s="25">
        <v>1</v>
      </c>
      <c r="E301" s="3" t="s">
        <v>175</v>
      </c>
      <c r="F301" s="3" t="s">
        <v>180</v>
      </c>
    </row>
    <row r="302" customHeight="1" spans="1:6">
      <c r="A302" s="74" t="s">
        <v>239</v>
      </c>
      <c r="B302" s="25" t="s">
        <v>243</v>
      </c>
      <c r="C302" s="25"/>
      <c r="D302" s="25">
        <v>2</v>
      </c>
      <c r="E302" s="3" t="s">
        <v>175</v>
      </c>
      <c r="F302" s="3" t="s">
        <v>180</v>
      </c>
    </row>
    <row r="303" customHeight="1" spans="1:6">
      <c r="A303" s="74" t="s">
        <v>239</v>
      </c>
      <c r="B303" s="25" t="s">
        <v>243</v>
      </c>
      <c r="C303" s="25"/>
      <c r="D303" s="25">
        <v>3</v>
      </c>
      <c r="E303" s="3" t="s">
        <v>175</v>
      </c>
      <c r="F303" s="3" t="s">
        <v>180</v>
      </c>
    </row>
    <row r="304" customHeight="1" spans="1:6">
      <c r="A304" s="74" t="s">
        <v>239</v>
      </c>
      <c r="B304" s="25" t="s">
        <v>243</v>
      </c>
      <c r="C304" s="25"/>
      <c r="D304" s="25">
        <v>4</v>
      </c>
      <c r="E304" s="3" t="s">
        <v>175</v>
      </c>
      <c r="F304" s="3" t="s">
        <v>180</v>
      </c>
    </row>
    <row r="305" customHeight="1" spans="1:6">
      <c r="A305" s="74" t="s">
        <v>239</v>
      </c>
      <c r="B305" s="25" t="s">
        <v>243</v>
      </c>
      <c r="C305" s="25"/>
      <c r="D305" s="25">
        <v>5</v>
      </c>
      <c r="E305" s="3" t="s">
        <v>175</v>
      </c>
      <c r="F305" s="3" t="s">
        <v>180</v>
      </c>
    </row>
    <row r="306" customHeight="1" spans="1:6">
      <c r="A306" s="74" t="s">
        <v>239</v>
      </c>
      <c r="B306" s="25" t="s">
        <v>243</v>
      </c>
      <c r="C306" s="25"/>
      <c r="D306" s="25">
        <v>6</v>
      </c>
      <c r="E306" s="3" t="s">
        <v>175</v>
      </c>
      <c r="F306" s="3" t="s">
        <v>180</v>
      </c>
    </row>
    <row r="307" customHeight="1" spans="1:6">
      <c r="A307" s="74" t="s">
        <v>239</v>
      </c>
      <c r="B307" s="25" t="s">
        <v>243</v>
      </c>
      <c r="C307" s="25"/>
      <c r="D307" s="25">
        <v>7</v>
      </c>
      <c r="E307" s="3" t="s">
        <v>175</v>
      </c>
      <c r="F307" s="3" t="s">
        <v>180</v>
      </c>
    </row>
    <row r="308" customHeight="1" spans="1:6">
      <c r="A308" s="74" t="s">
        <v>239</v>
      </c>
      <c r="B308" s="25" t="s">
        <v>243</v>
      </c>
      <c r="C308" s="25"/>
      <c r="D308" s="25">
        <v>8</v>
      </c>
      <c r="E308" s="3" t="s">
        <v>175</v>
      </c>
      <c r="F308" s="3" t="s">
        <v>180</v>
      </c>
    </row>
    <row r="309" customHeight="1" spans="1:6">
      <c r="A309" s="74" t="s">
        <v>244</v>
      </c>
      <c r="B309" s="23" t="s">
        <v>245</v>
      </c>
      <c r="C309" s="23"/>
      <c r="D309" s="23">
        <v>1</v>
      </c>
      <c r="E309" s="3" t="s">
        <v>223</v>
      </c>
      <c r="F309" s="3" t="s">
        <v>173</v>
      </c>
    </row>
    <row r="310" customHeight="1" spans="1:6">
      <c r="A310" s="74" t="s">
        <v>244</v>
      </c>
      <c r="B310" s="23" t="s">
        <v>245</v>
      </c>
      <c r="C310" s="23"/>
      <c r="D310" s="23">
        <v>2</v>
      </c>
      <c r="E310" s="3" t="s">
        <v>223</v>
      </c>
      <c r="F310" s="3" t="s">
        <v>173</v>
      </c>
    </row>
    <row r="311" customHeight="1" spans="1:6">
      <c r="A311" s="74" t="s">
        <v>244</v>
      </c>
      <c r="B311" s="23" t="s">
        <v>245</v>
      </c>
      <c r="C311" s="23"/>
      <c r="D311" s="23">
        <v>3</v>
      </c>
      <c r="E311" s="3" t="s">
        <v>223</v>
      </c>
      <c r="F311" s="3" t="s">
        <v>173</v>
      </c>
    </row>
    <row r="312" customHeight="1" spans="1:6">
      <c r="A312" s="74" t="s">
        <v>244</v>
      </c>
      <c r="B312" s="23" t="s">
        <v>245</v>
      </c>
      <c r="C312" s="23"/>
      <c r="D312" s="23">
        <v>4</v>
      </c>
      <c r="E312" s="3" t="s">
        <v>223</v>
      </c>
      <c r="F312" s="3" t="s">
        <v>173</v>
      </c>
    </row>
    <row r="313" customHeight="1" spans="1:6">
      <c r="A313" s="74" t="s">
        <v>244</v>
      </c>
      <c r="B313" s="23" t="s">
        <v>245</v>
      </c>
      <c r="C313" s="23"/>
      <c r="D313" s="23">
        <v>5</v>
      </c>
      <c r="E313" s="3" t="s">
        <v>223</v>
      </c>
      <c r="F313" s="3" t="s">
        <v>173</v>
      </c>
    </row>
    <row r="314" customHeight="1" spans="1:6">
      <c r="A314" s="74" t="s">
        <v>244</v>
      </c>
      <c r="B314" s="25" t="s">
        <v>246</v>
      </c>
      <c r="C314" s="25"/>
      <c r="D314" s="25">
        <v>1</v>
      </c>
      <c r="E314" s="3" t="s">
        <v>175</v>
      </c>
      <c r="F314" s="3" t="s">
        <v>176</v>
      </c>
    </row>
    <row r="315" customHeight="1" spans="1:6">
      <c r="A315" s="74" t="s">
        <v>244</v>
      </c>
      <c r="B315" s="25" t="s">
        <v>246</v>
      </c>
      <c r="C315" s="25"/>
      <c r="D315" s="25">
        <v>2</v>
      </c>
      <c r="E315" s="3" t="s">
        <v>175</v>
      </c>
      <c r="F315" s="3" t="s">
        <v>176</v>
      </c>
    </row>
    <row r="316" customHeight="1" spans="1:6">
      <c r="A316" s="74" t="s">
        <v>244</v>
      </c>
      <c r="B316" s="25" t="s">
        <v>246</v>
      </c>
      <c r="C316" s="25"/>
      <c r="D316" s="25">
        <v>3</v>
      </c>
      <c r="E316" s="3" t="s">
        <v>175</v>
      </c>
      <c r="F316" s="3" t="s">
        <v>176</v>
      </c>
    </row>
    <row r="317" customHeight="1" spans="1:6">
      <c r="A317" s="74" t="s">
        <v>244</v>
      </c>
      <c r="B317" s="25" t="s">
        <v>246</v>
      </c>
      <c r="C317" s="25"/>
      <c r="D317" s="25">
        <v>4</v>
      </c>
      <c r="E317" s="3" t="s">
        <v>175</v>
      </c>
      <c r="F317" s="3" t="s">
        <v>176</v>
      </c>
    </row>
    <row r="318" customHeight="1" spans="1:6">
      <c r="A318" s="74" t="s">
        <v>244</v>
      </c>
      <c r="B318" s="25" t="s">
        <v>246</v>
      </c>
      <c r="C318" s="25"/>
      <c r="D318" s="25">
        <v>5</v>
      </c>
      <c r="E318" s="3" t="s">
        <v>175</v>
      </c>
      <c r="F318" s="3" t="s">
        <v>176</v>
      </c>
    </row>
    <row r="319" customHeight="1" spans="1:6">
      <c r="A319" s="74" t="s">
        <v>244</v>
      </c>
      <c r="B319" s="23" t="s">
        <v>247</v>
      </c>
      <c r="C319" s="23"/>
      <c r="D319" s="23">
        <v>1</v>
      </c>
      <c r="E319" s="3" t="s">
        <v>175</v>
      </c>
      <c r="F319" s="3" t="s">
        <v>178</v>
      </c>
    </row>
    <row r="320" customHeight="1" spans="1:6">
      <c r="A320" s="74" t="s">
        <v>244</v>
      </c>
      <c r="B320" s="23" t="s">
        <v>247</v>
      </c>
      <c r="C320" s="23"/>
      <c r="D320" s="23">
        <v>2</v>
      </c>
      <c r="E320" s="3" t="s">
        <v>175</v>
      </c>
      <c r="F320" s="3" t="s">
        <v>178</v>
      </c>
    </row>
    <row r="321" customHeight="1" spans="1:6">
      <c r="A321" s="74" t="s">
        <v>244</v>
      </c>
      <c r="B321" s="23" t="s">
        <v>247</v>
      </c>
      <c r="C321" s="23"/>
      <c r="D321" s="23">
        <v>3</v>
      </c>
      <c r="E321" s="3" t="s">
        <v>175</v>
      </c>
      <c r="F321" s="3" t="s">
        <v>178</v>
      </c>
    </row>
    <row r="322" customHeight="1" spans="1:6">
      <c r="A322" s="74" t="s">
        <v>244</v>
      </c>
      <c r="B322" s="23" t="s">
        <v>247</v>
      </c>
      <c r="C322" s="23"/>
      <c r="D322" s="23">
        <v>4</v>
      </c>
      <c r="E322" s="3" t="s">
        <v>175</v>
      </c>
      <c r="F322" s="3" t="s">
        <v>178</v>
      </c>
    </row>
    <row r="323" customHeight="1" spans="1:6">
      <c r="A323" s="74" t="s">
        <v>244</v>
      </c>
      <c r="B323" s="23" t="s">
        <v>247</v>
      </c>
      <c r="C323" s="23"/>
      <c r="D323" s="23">
        <v>5</v>
      </c>
      <c r="E323" s="3" t="s">
        <v>175</v>
      </c>
      <c r="F323" s="3" t="s">
        <v>178</v>
      </c>
    </row>
    <row r="324" customHeight="1" spans="1:6">
      <c r="A324" s="74" t="s">
        <v>244</v>
      </c>
      <c r="B324" s="25" t="s">
        <v>248</v>
      </c>
      <c r="C324" s="25"/>
      <c r="D324" s="25">
        <v>1</v>
      </c>
      <c r="E324" s="3" t="s">
        <v>175</v>
      </c>
      <c r="F324" s="3" t="s">
        <v>180</v>
      </c>
    </row>
    <row r="325" customHeight="1" spans="1:6">
      <c r="A325" s="74" t="s">
        <v>244</v>
      </c>
      <c r="B325" s="25" t="s">
        <v>248</v>
      </c>
      <c r="C325" s="25"/>
      <c r="D325" s="25">
        <v>2</v>
      </c>
      <c r="E325" s="3" t="s">
        <v>175</v>
      </c>
      <c r="F325" s="3" t="s">
        <v>180</v>
      </c>
    </row>
    <row r="326" customHeight="1" spans="1:6">
      <c r="A326" s="74" t="s">
        <v>244</v>
      </c>
      <c r="B326" s="25" t="s">
        <v>248</v>
      </c>
      <c r="C326" s="25"/>
      <c r="D326" s="25">
        <v>3</v>
      </c>
      <c r="E326" s="3" t="s">
        <v>175</v>
      </c>
      <c r="F326" s="3" t="s">
        <v>180</v>
      </c>
    </row>
    <row r="327" customHeight="1" spans="1:6">
      <c r="A327" s="74" t="s">
        <v>244</v>
      </c>
      <c r="B327" s="25" t="s">
        <v>248</v>
      </c>
      <c r="C327" s="25"/>
      <c r="D327" s="25">
        <v>4</v>
      </c>
      <c r="E327" s="3" t="s">
        <v>175</v>
      </c>
      <c r="F327" s="3" t="s">
        <v>180</v>
      </c>
    </row>
    <row r="328" customHeight="1" spans="1:6">
      <c r="A328" s="74" t="s">
        <v>244</v>
      </c>
      <c r="B328" s="25" t="s">
        <v>248</v>
      </c>
      <c r="C328" s="25"/>
      <c r="D328" s="25">
        <v>5</v>
      </c>
      <c r="E328" s="3" t="s">
        <v>175</v>
      </c>
      <c r="F328" s="3" t="s">
        <v>180</v>
      </c>
    </row>
    <row r="329" customHeight="1" spans="1:6">
      <c r="A329" s="74" t="s">
        <v>244</v>
      </c>
      <c r="B329" s="25" t="s">
        <v>248</v>
      </c>
      <c r="C329" s="25"/>
      <c r="D329" s="25">
        <v>6</v>
      </c>
      <c r="E329" s="3" t="s">
        <v>175</v>
      </c>
      <c r="F329" s="3" t="s">
        <v>180</v>
      </c>
    </row>
    <row r="330" customHeight="1" spans="1:6">
      <c r="A330" s="74" t="s">
        <v>244</v>
      </c>
      <c r="B330" s="25" t="s">
        <v>248</v>
      </c>
      <c r="C330" s="25"/>
      <c r="D330" s="25">
        <v>7</v>
      </c>
      <c r="E330" s="3" t="s">
        <v>175</v>
      </c>
      <c r="F330" s="3" t="s">
        <v>180</v>
      </c>
    </row>
    <row r="331" customHeight="1" spans="1:6">
      <c r="A331" s="74" t="s">
        <v>244</v>
      </c>
      <c r="B331" s="25" t="s">
        <v>248</v>
      </c>
      <c r="C331" s="25"/>
      <c r="D331" s="25">
        <v>8</v>
      </c>
      <c r="E331" s="3" t="s">
        <v>175</v>
      </c>
      <c r="F331" s="3" t="s">
        <v>180</v>
      </c>
    </row>
    <row r="332" customHeight="1" spans="1:6">
      <c r="A332" s="76" t="s">
        <v>249</v>
      </c>
      <c r="B332" s="75" t="s">
        <v>250</v>
      </c>
      <c r="C332" s="23"/>
      <c r="D332" s="23">
        <v>1</v>
      </c>
      <c r="E332" s="3" t="s">
        <v>223</v>
      </c>
      <c r="F332" s="3" t="s">
        <v>173</v>
      </c>
    </row>
    <row r="333" customHeight="1" spans="1:6">
      <c r="A333" s="76" t="s">
        <v>249</v>
      </c>
      <c r="B333" s="23" t="s">
        <v>250</v>
      </c>
      <c r="C333" s="23"/>
      <c r="D333" s="23">
        <v>2</v>
      </c>
      <c r="E333" s="3" t="s">
        <v>223</v>
      </c>
      <c r="F333" s="3" t="s">
        <v>173</v>
      </c>
    </row>
    <row r="334" customHeight="1" spans="1:6">
      <c r="A334" s="76" t="s">
        <v>249</v>
      </c>
      <c r="B334" s="23" t="s">
        <v>250</v>
      </c>
      <c r="C334" s="23"/>
      <c r="D334" s="23">
        <v>3</v>
      </c>
      <c r="E334" s="3" t="s">
        <v>223</v>
      </c>
      <c r="F334" s="3" t="s">
        <v>173</v>
      </c>
    </row>
    <row r="335" customHeight="1" spans="1:6">
      <c r="A335" s="76" t="s">
        <v>249</v>
      </c>
      <c r="B335" s="23" t="s">
        <v>250</v>
      </c>
      <c r="C335" s="23"/>
      <c r="D335" s="23">
        <v>4</v>
      </c>
      <c r="E335" s="3" t="s">
        <v>223</v>
      </c>
      <c r="F335" s="3" t="s">
        <v>173</v>
      </c>
    </row>
    <row r="336" customHeight="1" spans="1:6">
      <c r="A336" s="76" t="s">
        <v>249</v>
      </c>
      <c r="B336" s="23" t="s">
        <v>250</v>
      </c>
      <c r="C336" s="23"/>
      <c r="D336" s="23">
        <v>5</v>
      </c>
      <c r="E336" s="3" t="s">
        <v>223</v>
      </c>
      <c r="F336" s="3" t="s">
        <v>173</v>
      </c>
    </row>
    <row r="337" customHeight="1" spans="1:6">
      <c r="A337" s="76" t="s">
        <v>249</v>
      </c>
      <c r="B337" s="77" t="s">
        <v>251</v>
      </c>
      <c r="C337" s="25"/>
      <c r="D337" s="25">
        <v>1</v>
      </c>
      <c r="E337" s="3" t="s">
        <v>175</v>
      </c>
      <c r="F337" s="3" t="s">
        <v>176</v>
      </c>
    </row>
    <row r="338" customHeight="1" spans="1:6">
      <c r="A338" s="76" t="s">
        <v>249</v>
      </c>
      <c r="B338" s="25" t="s">
        <v>251</v>
      </c>
      <c r="C338" s="25"/>
      <c r="D338" s="25">
        <v>2</v>
      </c>
      <c r="E338" s="3" t="s">
        <v>175</v>
      </c>
      <c r="F338" s="3" t="s">
        <v>176</v>
      </c>
    </row>
    <row r="339" customHeight="1" spans="1:6">
      <c r="A339" s="76" t="s">
        <v>249</v>
      </c>
      <c r="B339" s="25" t="s">
        <v>251</v>
      </c>
      <c r="C339" s="25"/>
      <c r="D339" s="25">
        <v>3</v>
      </c>
      <c r="E339" s="3" t="s">
        <v>175</v>
      </c>
      <c r="F339" s="3" t="s">
        <v>176</v>
      </c>
    </row>
    <row r="340" customHeight="1" spans="1:6">
      <c r="A340" s="76" t="s">
        <v>249</v>
      </c>
      <c r="B340" s="25" t="s">
        <v>251</v>
      </c>
      <c r="C340" s="25"/>
      <c r="D340" s="25">
        <v>4</v>
      </c>
      <c r="E340" s="3" t="s">
        <v>175</v>
      </c>
      <c r="F340" s="3" t="s">
        <v>176</v>
      </c>
    </row>
    <row r="341" customHeight="1" spans="1:6">
      <c r="A341" s="76" t="s">
        <v>249</v>
      </c>
      <c r="B341" s="25" t="s">
        <v>251</v>
      </c>
      <c r="C341" s="25"/>
      <c r="D341" s="25">
        <v>5</v>
      </c>
      <c r="E341" s="3" t="s">
        <v>175</v>
      </c>
      <c r="F341" s="3" t="s">
        <v>176</v>
      </c>
    </row>
    <row r="342" customHeight="1" spans="1:6">
      <c r="A342" s="76" t="s">
        <v>249</v>
      </c>
      <c r="B342" s="75" t="s">
        <v>252</v>
      </c>
      <c r="C342" s="23"/>
      <c r="D342" s="23">
        <v>1</v>
      </c>
      <c r="E342" s="3" t="s">
        <v>175</v>
      </c>
      <c r="F342" s="3" t="s">
        <v>178</v>
      </c>
    </row>
    <row r="343" customHeight="1" spans="1:6">
      <c r="A343" s="76" t="s">
        <v>249</v>
      </c>
      <c r="B343" s="23" t="s">
        <v>252</v>
      </c>
      <c r="C343" s="23"/>
      <c r="D343" s="23">
        <v>2</v>
      </c>
      <c r="E343" s="3" t="s">
        <v>175</v>
      </c>
      <c r="F343" s="3" t="s">
        <v>178</v>
      </c>
    </row>
    <row r="344" customHeight="1" spans="1:6">
      <c r="A344" s="76" t="s">
        <v>249</v>
      </c>
      <c r="B344" s="23" t="s">
        <v>252</v>
      </c>
      <c r="C344" s="23"/>
      <c r="D344" s="23">
        <v>3</v>
      </c>
      <c r="E344" s="3" t="s">
        <v>175</v>
      </c>
      <c r="F344" s="3" t="s">
        <v>178</v>
      </c>
    </row>
    <row r="345" customHeight="1" spans="1:6">
      <c r="A345" s="76" t="s">
        <v>249</v>
      </c>
      <c r="B345" s="23" t="s">
        <v>252</v>
      </c>
      <c r="C345" s="23"/>
      <c r="D345" s="23">
        <v>4</v>
      </c>
      <c r="E345" s="3" t="s">
        <v>175</v>
      </c>
      <c r="F345" s="3" t="s">
        <v>178</v>
      </c>
    </row>
    <row r="346" customHeight="1" spans="1:6">
      <c r="A346" s="76" t="s">
        <v>249</v>
      </c>
      <c r="B346" s="23" t="s">
        <v>252</v>
      </c>
      <c r="C346" s="23"/>
      <c r="D346" s="23">
        <v>5</v>
      </c>
      <c r="E346" s="3" t="s">
        <v>175</v>
      </c>
      <c r="F346" s="3" t="s">
        <v>178</v>
      </c>
    </row>
    <row r="347" customHeight="1" spans="1:6">
      <c r="A347" s="76" t="s">
        <v>249</v>
      </c>
      <c r="B347" s="77" t="s">
        <v>253</v>
      </c>
      <c r="C347" s="25"/>
      <c r="D347" s="25">
        <v>1</v>
      </c>
      <c r="E347" s="3" t="s">
        <v>175</v>
      </c>
      <c r="F347" s="3" t="s">
        <v>180</v>
      </c>
    </row>
    <row r="348" customHeight="1" spans="1:6">
      <c r="A348" s="76" t="s">
        <v>249</v>
      </c>
      <c r="B348" s="25" t="s">
        <v>253</v>
      </c>
      <c r="C348" s="25"/>
      <c r="D348" s="25">
        <v>2</v>
      </c>
      <c r="E348" s="3" t="s">
        <v>175</v>
      </c>
      <c r="F348" s="3" t="s">
        <v>180</v>
      </c>
    </row>
    <row r="349" customHeight="1" spans="1:6">
      <c r="A349" s="76" t="s">
        <v>249</v>
      </c>
      <c r="B349" s="25" t="s">
        <v>253</v>
      </c>
      <c r="C349" s="25"/>
      <c r="D349" s="25">
        <v>3</v>
      </c>
      <c r="E349" s="3" t="s">
        <v>175</v>
      </c>
      <c r="F349" s="3" t="s">
        <v>180</v>
      </c>
    </row>
    <row r="350" customHeight="1" spans="1:6">
      <c r="A350" s="76" t="s">
        <v>249</v>
      </c>
      <c r="B350" s="25" t="s">
        <v>253</v>
      </c>
      <c r="C350" s="25"/>
      <c r="D350" s="25">
        <v>4</v>
      </c>
      <c r="E350" s="3" t="s">
        <v>175</v>
      </c>
      <c r="F350" s="3" t="s">
        <v>180</v>
      </c>
    </row>
    <row r="351" customHeight="1" spans="1:6">
      <c r="A351" s="76" t="s">
        <v>249</v>
      </c>
      <c r="B351" s="25" t="s">
        <v>253</v>
      </c>
      <c r="C351" s="25"/>
      <c r="D351" s="25">
        <v>5</v>
      </c>
      <c r="E351" s="3" t="s">
        <v>175</v>
      </c>
      <c r="F351" s="3" t="s">
        <v>180</v>
      </c>
    </row>
    <row r="352" customHeight="1" spans="1:6">
      <c r="A352" s="76" t="s">
        <v>249</v>
      </c>
      <c r="B352" s="25" t="s">
        <v>253</v>
      </c>
      <c r="C352" s="25"/>
      <c r="D352" s="25">
        <v>6</v>
      </c>
      <c r="E352" s="3" t="s">
        <v>175</v>
      </c>
      <c r="F352" s="3" t="s">
        <v>180</v>
      </c>
    </row>
    <row r="353" customHeight="1" spans="1:6">
      <c r="A353" s="76" t="s">
        <v>249</v>
      </c>
      <c r="B353" s="25" t="s">
        <v>253</v>
      </c>
      <c r="C353" s="25"/>
      <c r="D353" s="25">
        <v>7</v>
      </c>
      <c r="E353" s="3" t="s">
        <v>175</v>
      </c>
      <c r="F353" s="3" t="s">
        <v>180</v>
      </c>
    </row>
    <row r="354" customHeight="1" spans="1:6">
      <c r="A354" s="76" t="s">
        <v>249</v>
      </c>
      <c r="B354" s="25" t="s">
        <v>253</v>
      </c>
      <c r="C354" s="25"/>
      <c r="D354" s="25">
        <v>8</v>
      </c>
      <c r="E354" s="3" t="s">
        <v>175</v>
      </c>
      <c r="F354" s="3" t="s">
        <v>180</v>
      </c>
    </row>
    <row r="355" customHeight="1" spans="1:6">
      <c r="A355" s="74" t="s">
        <v>254</v>
      </c>
      <c r="B355" s="75" t="s">
        <v>255</v>
      </c>
      <c r="C355" s="23"/>
      <c r="D355" s="23">
        <v>1</v>
      </c>
      <c r="E355" s="3" t="s">
        <v>223</v>
      </c>
      <c r="F355" s="3" t="s">
        <v>173</v>
      </c>
    </row>
    <row r="356" customHeight="1" spans="1:6">
      <c r="A356" s="74" t="s">
        <v>254</v>
      </c>
      <c r="B356" s="23" t="s">
        <v>255</v>
      </c>
      <c r="C356" s="23"/>
      <c r="D356" s="23">
        <v>2</v>
      </c>
      <c r="E356" s="3" t="s">
        <v>223</v>
      </c>
      <c r="F356" s="3" t="s">
        <v>173</v>
      </c>
    </row>
    <row r="357" customHeight="1" spans="1:6">
      <c r="A357" s="74" t="s">
        <v>254</v>
      </c>
      <c r="B357" s="23" t="s">
        <v>255</v>
      </c>
      <c r="C357" s="23"/>
      <c r="D357" s="23">
        <v>3</v>
      </c>
      <c r="E357" s="3" t="s">
        <v>223</v>
      </c>
      <c r="F357" s="3" t="s">
        <v>173</v>
      </c>
    </row>
    <row r="358" customHeight="1" spans="1:6">
      <c r="A358" s="74" t="s">
        <v>254</v>
      </c>
      <c r="B358" s="23" t="s">
        <v>255</v>
      </c>
      <c r="C358" s="23"/>
      <c r="D358" s="23">
        <v>4</v>
      </c>
      <c r="E358" s="3" t="s">
        <v>223</v>
      </c>
      <c r="F358" s="3" t="s">
        <v>173</v>
      </c>
    </row>
    <row r="359" customHeight="1" spans="1:6">
      <c r="A359" s="74" t="s">
        <v>254</v>
      </c>
      <c r="B359" s="23" t="s">
        <v>255</v>
      </c>
      <c r="C359" s="23"/>
      <c r="D359" s="23">
        <v>5</v>
      </c>
      <c r="E359" s="3" t="s">
        <v>223</v>
      </c>
      <c r="F359" s="3" t="s">
        <v>173</v>
      </c>
    </row>
    <row r="360" customHeight="1" spans="1:6">
      <c r="A360" s="74" t="s">
        <v>254</v>
      </c>
      <c r="B360" s="77" t="s">
        <v>256</v>
      </c>
      <c r="C360" s="25"/>
      <c r="D360" s="25">
        <v>1</v>
      </c>
      <c r="E360" s="3" t="s">
        <v>175</v>
      </c>
      <c r="F360" s="3" t="s">
        <v>176</v>
      </c>
    </row>
    <row r="361" customHeight="1" spans="1:6">
      <c r="A361" s="74" t="s">
        <v>254</v>
      </c>
      <c r="B361" s="25" t="s">
        <v>256</v>
      </c>
      <c r="C361" s="25"/>
      <c r="D361" s="25">
        <v>2</v>
      </c>
      <c r="E361" s="3" t="s">
        <v>175</v>
      </c>
      <c r="F361" s="3" t="s">
        <v>176</v>
      </c>
    </row>
    <row r="362" customHeight="1" spans="1:6">
      <c r="A362" s="74" t="s">
        <v>254</v>
      </c>
      <c r="B362" s="25" t="s">
        <v>256</v>
      </c>
      <c r="C362" s="25"/>
      <c r="D362" s="25">
        <v>3</v>
      </c>
      <c r="E362" s="3" t="s">
        <v>175</v>
      </c>
      <c r="F362" s="3" t="s">
        <v>176</v>
      </c>
    </row>
    <row r="363" customHeight="1" spans="1:6">
      <c r="A363" s="74" t="s">
        <v>254</v>
      </c>
      <c r="B363" s="25" t="s">
        <v>256</v>
      </c>
      <c r="C363" s="25"/>
      <c r="D363" s="25">
        <v>4</v>
      </c>
      <c r="E363" s="3" t="s">
        <v>175</v>
      </c>
      <c r="F363" s="3" t="s">
        <v>176</v>
      </c>
    </row>
    <row r="364" customHeight="1" spans="1:6">
      <c r="A364" s="74" t="s">
        <v>254</v>
      </c>
      <c r="B364" s="25" t="s">
        <v>256</v>
      </c>
      <c r="C364" s="25"/>
      <c r="D364" s="25">
        <v>5</v>
      </c>
      <c r="E364" s="3" t="s">
        <v>175</v>
      </c>
      <c r="F364" s="3" t="s">
        <v>176</v>
      </c>
    </row>
    <row r="365" customHeight="1" spans="1:6">
      <c r="A365" s="74" t="s">
        <v>254</v>
      </c>
      <c r="B365" s="75" t="s">
        <v>257</v>
      </c>
      <c r="C365" s="23"/>
      <c r="D365" s="23">
        <v>1</v>
      </c>
      <c r="E365" s="3" t="s">
        <v>175</v>
      </c>
      <c r="F365" s="3" t="s">
        <v>178</v>
      </c>
    </row>
    <row r="366" customHeight="1" spans="1:6">
      <c r="A366" s="74" t="s">
        <v>254</v>
      </c>
      <c r="B366" s="23" t="s">
        <v>257</v>
      </c>
      <c r="C366" s="23"/>
      <c r="D366" s="23">
        <v>2</v>
      </c>
      <c r="E366" s="3" t="s">
        <v>175</v>
      </c>
      <c r="F366" s="3" t="s">
        <v>178</v>
      </c>
    </row>
    <row r="367" customHeight="1" spans="1:6">
      <c r="A367" s="74" t="s">
        <v>254</v>
      </c>
      <c r="B367" s="23" t="s">
        <v>257</v>
      </c>
      <c r="C367" s="23"/>
      <c r="D367" s="23">
        <v>3</v>
      </c>
      <c r="E367" s="3" t="s">
        <v>175</v>
      </c>
      <c r="F367" s="3" t="s">
        <v>178</v>
      </c>
    </row>
    <row r="368" customHeight="1" spans="1:6">
      <c r="A368" s="74" t="s">
        <v>254</v>
      </c>
      <c r="B368" s="23" t="s">
        <v>257</v>
      </c>
      <c r="C368" s="23"/>
      <c r="D368" s="23">
        <v>4</v>
      </c>
      <c r="E368" s="3" t="s">
        <v>175</v>
      </c>
      <c r="F368" s="3" t="s">
        <v>178</v>
      </c>
    </row>
    <row r="369" customHeight="1" spans="1:6">
      <c r="A369" s="74" t="s">
        <v>254</v>
      </c>
      <c r="B369" s="23" t="s">
        <v>257</v>
      </c>
      <c r="C369" s="23"/>
      <c r="D369" s="23">
        <v>5</v>
      </c>
      <c r="E369" s="3" t="s">
        <v>175</v>
      </c>
      <c r="F369" s="3" t="s">
        <v>178</v>
      </c>
    </row>
    <row r="370" customHeight="1" spans="1:6">
      <c r="A370" s="74" t="s">
        <v>254</v>
      </c>
      <c r="B370" s="77" t="s">
        <v>258</v>
      </c>
      <c r="C370" s="25"/>
      <c r="D370" s="25">
        <v>1</v>
      </c>
      <c r="E370" s="3" t="s">
        <v>175</v>
      </c>
      <c r="F370" s="3" t="s">
        <v>180</v>
      </c>
    </row>
    <row r="371" customHeight="1" spans="1:6">
      <c r="A371" s="74" t="s">
        <v>254</v>
      </c>
      <c r="B371" s="25" t="s">
        <v>258</v>
      </c>
      <c r="C371" s="25"/>
      <c r="D371" s="25">
        <v>2</v>
      </c>
      <c r="E371" s="3" t="s">
        <v>175</v>
      </c>
      <c r="F371" s="3" t="s">
        <v>180</v>
      </c>
    </row>
    <row r="372" customHeight="1" spans="1:6">
      <c r="A372" s="74" t="s">
        <v>254</v>
      </c>
      <c r="B372" s="25" t="s">
        <v>258</v>
      </c>
      <c r="C372" s="25"/>
      <c r="D372" s="25">
        <v>3</v>
      </c>
      <c r="E372" s="3" t="s">
        <v>175</v>
      </c>
      <c r="F372" s="3" t="s">
        <v>180</v>
      </c>
    </row>
    <row r="373" customHeight="1" spans="1:6">
      <c r="A373" s="74" t="s">
        <v>254</v>
      </c>
      <c r="B373" s="25" t="s">
        <v>258</v>
      </c>
      <c r="C373" s="25"/>
      <c r="D373" s="25">
        <v>4</v>
      </c>
      <c r="E373" s="3" t="s">
        <v>175</v>
      </c>
      <c r="F373" s="3" t="s">
        <v>180</v>
      </c>
    </row>
    <row r="374" customHeight="1" spans="1:6">
      <c r="A374" s="74" t="s">
        <v>254</v>
      </c>
      <c r="B374" s="25" t="s">
        <v>258</v>
      </c>
      <c r="C374" s="25"/>
      <c r="D374" s="25">
        <v>5</v>
      </c>
      <c r="E374" s="3" t="s">
        <v>175</v>
      </c>
      <c r="F374" s="3" t="s">
        <v>180</v>
      </c>
    </row>
    <row r="375" customHeight="1" spans="1:6">
      <c r="A375" s="74" t="s">
        <v>254</v>
      </c>
      <c r="B375" s="25" t="s">
        <v>258</v>
      </c>
      <c r="C375" s="25"/>
      <c r="D375" s="25">
        <v>6</v>
      </c>
      <c r="E375" s="3" t="s">
        <v>175</v>
      </c>
      <c r="F375" s="3" t="s">
        <v>180</v>
      </c>
    </row>
    <row r="376" customHeight="1" spans="1:6">
      <c r="A376" s="74" t="s">
        <v>254</v>
      </c>
      <c r="B376" s="25" t="s">
        <v>258</v>
      </c>
      <c r="C376" s="25"/>
      <c r="D376" s="25">
        <v>7</v>
      </c>
      <c r="E376" s="3" t="s">
        <v>175</v>
      </c>
      <c r="F376" s="3" t="s">
        <v>180</v>
      </c>
    </row>
    <row r="377" customHeight="1" spans="1:6">
      <c r="A377" s="74" t="s">
        <v>254</v>
      </c>
      <c r="B377" s="25" t="s">
        <v>258</v>
      </c>
      <c r="C377" s="25"/>
      <c r="D377" s="25">
        <v>8</v>
      </c>
      <c r="E377" s="3" t="s">
        <v>175</v>
      </c>
      <c r="F377" s="3" t="s">
        <v>180</v>
      </c>
    </row>
    <row r="378" customHeight="1" spans="1:6">
      <c r="A378" s="76" t="s">
        <v>259</v>
      </c>
      <c r="B378" s="23" t="s">
        <v>260</v>
      </c>
      <c r="C378" s="23"/>
      <c r="D378" s="23">
        <v>1</v>
      </c>
      <c r="E378" s="3" t="s">
        <v>223</v>
      </c>
      <c r="F378" s="3" t="s">
        <v>173</v>
      </c>
    </row>
    <row r="379" customHeight="1" spans="1:6">
      <c r="A379" s="76" t="s">
        <v>259</v>
      </c>
      <c r="B379" s="23" t="s">
        <v>260</v>
      </c>
      <c r="C379" s="23"/>
      <c r="D379" s="23">
        <v>2</v>
      </c>
      <c r="E379" s="3" t="s">
        <v>223</v>
      </c>
      <c r="F379" s="3" t="s">
        <v>173</v>
      </c>
    </row>
    <row r="380" customHeight="1" spans="1:6">
      <c r="A380" s="76" t="s">
        <v>259</v>
      </c>
      <c r="B380" s="23" t="s">
        <v>260</v>
      </c>
      <c r="C380" s="23"/>
      <c r="D380" s="23">
        <v>3</v>
      </c>
      <c r="E380" s="3" t="s">
        <v>223</v>
      </c>
      <c r="F380" s="3" t="s">
        <v>173</v>
      </c>
    </row>
    <row r="381" customHeight="1" spans="1:6">
      <c r="A381" s="76" t="s">
        <v>259</v>
      </c>
      <c r="B381" s="23" t="s">
        <v>260</v>
      </c>
      <c r="C381" s="23"/>
      <c r="D381" s="23">
        <v>4</v>
      </c>
      <c r="E381" s="3" t="s">
        <v>223</v>
      </c>
      <c r="F381" s="3" t="s">
        <v>173</v>
      </c>
    </row>
    <row r="382" customHeight="1" spans="1:6">
      <c r="A382" s="76" t="s">
        <v>259</v>
      </c>
      <c r="B382" s="23" t="s">
        <v>260</v>
      </c>
      <c r="C382" s="23"/>
      <c r="D382" s="23">
        <v>5</v>
      </c>
      <c r="E382" s="3" t="s">
        <v>223</v>
      </c>
      <c r="F382" s="3" t="s">
        <v>173</v>
      </c>
    </row>
    <row r="383" customHeight="1" spans="1:6">
      <c r="A383" s="76" t="s">
        <v>259</v>
      </c>
      <c r="B383" s="25" t="s">
        <v>261</v>
      </c>
      <c r="C383" s="25"/>
      <c r="D383" s="25">
        <v>1</v>
      </c>
      <c r="E383" s="3" t="s">
        <v>175</v>
      </c>
      <c r="F383" s="3" t="s">
        <v>176</v>
      </c>
    </row>
    <row r="384" customHeight="1" spans="1:6">
      <c r="A384" s="76" t="s">
        <v>259</v>
      </c>
      <c r="B384" s="25" t="s">
        <v>261</v>
      </c>
      <c r="C384" s="25"/>
      <c r="D384" s="25">
        <v>2</v>
      </c>
      <c r="E384" s="3" t="s">
        <v>175</v>
      </c>
      <c r="F384" s="3" t="s">
        <v>176</v>
      </c>
    </row>
    <row r="385" customHeight="1" spans="1:6">
      <c r="A385" s="76" t="s">
        <v>259</v>
      </c>
      <c r="B385" s="25" t="s">
        <v>261</v>
      </c>
      <c r="C385" s="25"/>
      <c r="D385" s="25">
        <v>3</v>
      </c>
      <c r="E385" s="3" t="s">
        <v>175</v>
      </c>
      <c r="F385" s="3" t="s">
        <v>176</v>
      </c>
    </row>
    <row r="386" customHeight="1" spans="1:6">
      <c r="A386" s="76" t="s">
        <v>259</v>
      </c>
      <c r="B386" s="25" t="s">
        <v>261</v>
      </c>
      <c r="C386" s="25"/>
      <c r="D386" s="25">
        <v>4</v>
      </c>
      <c r="E386" s="3" t="s">
        <v>175</v>
      </c>
      <c r="F386" s="3" t="s">
        <v>176</v>
      </c>
    </row>
    <row r="387" customHeight="1" spans="1:6">
      <c r="A387" s="76" t="s">
        <v>259</v>
      </c>
      <c r="B387" s="25" t="s">
        <v>261</v>
      </c>
      <c r="C387" s="25"/>
      <c r="D387" s="25">
        <v>5</v>
      </c>
      <c r="E387" s="3" t="s">
        <v>175</v>
      </c>
      <c r="F387" s="3" t="s">
        <v>176</v>
      </c>
    </row>
    <row r="388" customHeight="1" spans="1:6">
      <c r="A388" s="76" t="s">
        <v>259</v>
      </c>
      <c r="B388" s="23" t="s">
        <v>262</v>
      </c>
      <c r="C388" s="23"/>
      <c r="D388" s="23">
        <v>1</v>
      </c>
      <c r="E388" s="3" t="s">
        <v>175</v>
      </c>
      <c r="F388" s="3" t="s">
        <v>178</v>
      </c>
    </row>
    <row r="389" customHeight="1" spans="1:6">
      <c r="A389" s="76" t="s">
        <v>259</v>
      </c>
      <c r="B389" s="23" t="s">
        <v>262</v>
      </c>
      <c r="C389" s="23"/>
      <c r="D389" s="23">
        <v>2</v>
      </c>
      <c r="E389" s="3" t="s">
        <v>175</v>
      </c>
      <c r="F389" s="3" t="s">
        <v>178</v>
      </c>
    </row>
    <row r="390" customHeight="1" spans="1:6">
      <c r="A390" s="76" t="s">
        <v>259</v>
      </c>
      <c r="B390" s="23" t="s">
        <v>262</v>
      </c>
      <c r="C390" s="23"/>
      <c r="D390" s="23">
        <v>3</v>
      </c>
      <c r="E390" s="3" t="s">
        <v>175</v>
      </c>
      <c r="F390" s="3" t="s">
        <v>178</v>
      </c>
    </row>
    <row r="391" customHeight="1" spans="1:6">
      <c r="A391" s="76" t="s">
        <v>259</v>
      </c>
      <c r="B391" s="23" t="s">
        <v>262</v>
      </c>
      <c r="C391" s="23"/>
      <c r="D391" s="23">
        <v>4</v>
      </c>
      <c r="E391" s="3" t="s">
        <v>175</v>
      </c>
      <c r="F391" s="3" t="s">
        <v>178</v>
      </c>
    </row>
    <row r="392" customHeight="1" spans="1:6">
      <c r="A392" s="76" t="s">
        <v>259</v>
      </c>
      <c r="B392" s="23" t="s">
        <v>262</v>
      </c>
      <c r="C392" s="23"/>
      <c r="D392" s="23">
        <v>5</v>
      </c>
      <c r="E392" s="3" t="s">
        <v>175</v>
      </c>
      <c r="F392" s="3" t="s">
        <v>178</v>
      </c>
    </row>
    <row r="393" customHeight="1" spans="1:6">
      <c r="A393" s="76" t="s">
        <v>259</v>
      </c>
      <c r="B393" s="25" t="s">
        <v>263</v>
      </c>
      <c r="C393" s="25"/>
      <c r="D393" s="25">
        <v>1</v>
      </c>
      <c r="E393" s="3" t="s">
        <v>175</v>
      </c>
      <c r="F393" s="3" t="s">
        <v>180</v>
      </c>
    </row>
    <row r="394" customHeight="1" spans="1:6">
      <c r="A394" s="76" t="s">
        <v>259</v>
      </c>
      <c r="B394" s="25" t="s">
        <v>263</v>
      </c>
      <c r="C394" s="25"/>
      <c r="D394" s="25">
        <v>2</v>
      </c>
      <c r="E394" s="3" t="s">
        <v>175</v>
      </c>
      <c r="F394" s="3" t="s">
        <v>180</v>
      </c>
    </row>
    <row r="395" customHeight="1" spans="1:6">
      <c r="A395" s="76" t="s">
        <v>259</v>
      </c>
      <c r="B395" s="25" t="s">
        <v>263</v>
      </c>
      <c r="C395" s="25"/>
      <c r="D395" s="25">
        <v>3</v>
      </c>
      <c r="E395" s="3" t="s">
        <v>175</v>
      </c>
      <c r="F395" s="3" t="s">
        <v>180</v>
      </c>
    </row>
    <row r="396" customHeight="1" spans="1:6">
      <c r="A396" s="76" t="s">
        <v>259</v>
      </c>
      <c r="B396" s="25" t="s">
        <v>263</v>
      </c>
      <c r="C396" s="25"/>
      <c r="D396" s="25">
        <v>4</v>
      </c>
      <c r="E396" s="3" t="s">
        <v>175</v>
      </c>
      <c r="F396" s="3" t="s">
        <v>180</v>
      </c>
    </row>
    <row r="397" customHeight="1" spans="1:6">
      <c r="A397" s="76" t="s">
        <v>259</v>
      </c>
      <c r="B397" s="25" t="s">
        <v>263</v>
      </c>
      <c r="C397" s="25"/>
      <c r="D397" s="25">
        <v>5</v>
      </c>
      <c r="E397" s="3" t="s">
        <v>175</v>
      </c>
      <c r="F397" s="3" t="s">
        <v>180</v>
      </c>
    </row>
    <row r="398" customHeight="1" spans="1:6">
      <c r="A398" s="76" t="s">
        <v>259</v>
      </c>
      <c r="B398" s="25" t="s">
        <v>263</v>
      </c>
      <c r="C398" s="25"/>
      <c r="D398" s="25">
        <v>6</v>
      </c>
      <c r="E398" s="3" t="s">
        <v>175</v>
      </c>
      <c r="F398" s="3" t="s">
        <v>180</v>
      </c>
    </row>
    <row r="399" customHeight="1" spans="1:6">
      <c r="A399" s="76" t="s">
        <v>259</v>
      </c>
      <c r="B399" s="25" t="s">
        <v>263</v>
      </c>
      <c r="C399" s="25"/>
      <c r="D399" s="25">
        <v>7</v>
      </c>
      <c r="E399" s="3" t="s">
        <v>175</v>
      </c>
      <c r="F399" s="3" t="s">
        <v>180</v>
      </c>
    </row>
    <row r="400" customHeight="1" spans="1:6">
      <c r="A400" s="76" t="s">
        <v>259</v>
      </c>
      <c r="B400" s="25" t="s">
        <v>263</v>
      </c>
      <c r="C400" s="25"/>
      <c r="D400" s="25">
        <v>8</v>
      </c>
      <c r="E400" s="3" t="s">
        <v>175</v>
      </c>
      <c r="F400" s="3" t="s">
        <v>180</v>
      </c>
    </row>
    <row r="401" customHeight="1" spans="1:6">
      <c r="A401" s="74" t="s">
        <v>264</v>
      </c>
      <c r="B401" s="23" t="s">
        <v>265</v>
      </c>
      <c r="C401" s="23"/>
      <c r="D401" s="23">
        <v>1</v>
      </c>
      <c r="E401" s="3" t="s">
        <v>223</v>
      </c>
      <c r="F401" s="3" t="s">
        <v>173</v>
      </c>
    </row>
    <row r="402" customHeight="1" spans="1:6">
      <c r="A402" s="74" t="s">
        <v>264</v>
      </c>
      <c r="B402" s="23" t="s">
        <v>265</v>
      </c>
      <c r="C402" s="23"/>
      <c r="D402" s="23">
        <v>2</v>
      </c>
      <c r="E402" s="3" t="s">
        <v>223</v>
      </c>
      <c r="F402" s="3" t="s">
        <v>173</v>
      </c>
    </row>
    <row r="403" customHeight="1" spans="1:6">
      <c r="A403" s="74" t="s">
        <v>264</v>
      </c>
      <c r="B403" s="23" t="s">
        <v>265</v>
      </c>
      <c r="C403" s="23"/>
      <c r="D403" s="23">
        <v>3</v>
      </c>
      <c r="E403" s="3" t="s">
        <v>223</v>
      </c>
      <c r="F403" s="3" t="s">
        <v>173</v>
      </c>
    </row>
    <row r="404" customHeight="1" spans="1:6">
      <c r="A404" s="74" t="s">
        <v>264</v>
      </c>
      <c r="B404" s="23" t="s">
        <v>265</v>
      </c>
      <c r="C404" s="23"/>
      <c r="D404" s="23">
        <v>4</v>
      </c>
      <c r="E404" s="3" t="s">
        <v>223</v>
      </c>
      <c r="F404" s="3" t="s">
        <v>173</v>
      </c>
    </row>
    <row r="405" customHeight="1" spans="1:6">
      <c r="A405" s="74" t="s">
        <v>264</v>
      </c>
      <c r="B405" s="23" t="s">
        <v>265</v>
      </c>
      <c r="C405" s="23"/>
      <c r="D405" s="23">
        <v>5</v>
      </c>
      <c r="E405" s="3" t="s">
        <v>223</v>
      </c>
      <c r="F405" s="3" t="s">
        <v>173</v>
      </c>
    </row>
    <row r="406" customHeight="1" spans="1:6">
      <c r="A406" s="74" t="s">
        <v>264</v>
      </c>
      <c r="B406" s="25" t="s">
        <v>266</v>
      </c>
      <c r="C406" s="25"/>
      <c r="D406" s="25">
        <v>1</v>
      </c>
      <c r="E406" s="3" t="s">
        <v>175</v>
      </c>
      <c r="F406" s="3" t="s">
        <v>176</v>
      </c>
    </row>
    <row r="407" customHeight="1" spans="1:6">
      <c r="A407" s="74" t="s">
        <v>264</v>
      </c>
      <c r="B407" s="25" t="s">
        <v>266</v>
      </c>
      <c r="C407" s="25"/>
      <c r="D407" s="25">
        <v>2</v>
      </c>
      <c r="E407" s="3" t="s">
        <v>175</v>
      </c>
      <c r="F407" s="3" t="s">
        <v>176</v>
      </c>
    </row>
    <row r="408" customHeight="1" spans="1:6">
      <c r="A408" s="74" t="s">
        <v>264</v>
      </c>
      <c r="B408" s="25" t="s">
        <v>266</v>
      </c>
      <c r="C408" s="25"/>
      <c r="D408" s="25">
        <v>3</v>
      </c>
      <c r="E408" s="3" t="s">
        <v>175</v>
      </c>
      <c r="F408" s="3" t="s">
        <v>176</v>
      </c>
    </row>
    <row r="409" customHeight="1" spans="1:6">
      <c r="A409" s="74" t="s">
        <v>264</v>
      </c>
      <c r="B409" s="25" t="s">
        <v>266</v>
      </c>
      <c r="C409" s="25"/>
      <c r="D409" s="25">
        <v>4</v>
      </c>
      <c r="E409" s="3" t="s">
        <v>175</v>
      </c>
      <c r="F409" s="3" t="s">
        <v>176</v>
      </c>
    </row>
    <row r="410" customHeight="1" spans="1:6">
      <c r="A410" s="74" t="s">
        <v>264</v>
      </c>
      <c r="B410" s="25" t="s">
        <v>266</v>
      </c>
      <c r="C410" s="25"/>
      <c r="D410" s="25">
        <v>5</v>
      </c>
      <c r="E410" s="3" t="s">
        <v>175</v>
      </c>
      <c r="F410" s="3" t="s">
        <v>176</v>
      </c>
    </row>
    <row r="411" customHeight="1" spans="1:6">
      <c r="A411" s="74" t="s">
        <v>264</v>
      </c>
      <c r="B411" s="23" t="s">
        <v>267</v>
      </c>
      <c r="C411" s="23"/>
      <c r="D411" s="23">
        <v>1</v>
      </c>
      <c r="E411" s="3" t="s">
        <v>175</v>
      </c>
      <c r="F411" s="3" t="s">
        <v>178</v>
      </c>
    </row>
    <row r="412" customHeight="1" spans="1:6">
      <c r="A412" s="74" t="s">
        <v>264</v>
      </c>
      <c r="B412" s="23" t="s">
        <v>267</v>
      </c>
      <c r="C412" s="23"/>
      <c r="D412" s="23">
        <v>2</v>
      </c>
      <c r="E412" s="3" t="s">
        <v>175</v>
      </c>
      <c r="F412" s="3" t="s">
        <v>178</v>
      </c>
    </row>
    <row r="413" customHeight="1" spans="1:6">
      <c r="A413" s="74" t="s">
        <v>264</v>
      </c>
      <c r="B413" s="23" t="s">
        <v>267</v>
      </c>
      <c r="C413" s="23"/>
      <c r="D413" s="23">
        <v>3</v>
      </c>
      <c r="E413" s="3" t="s">
        <v>175</v>
      </c>
      <c r="F413" s="3" t="s">
        <v>178</v>
      </c>
    </row>
    <row r="414" customHeight="1" spans="1:6">
      <c r="A414" s="74" t="s">
        <v>264</v>
      </c>
      <c r="B414" s="23" t="s">
        <v>267</v>
      </c>
      <c r="C414" s="23"/>
      <c r="D414" s="23">
        <v>4</v>
      </c>
      <c r="E414" s="3" t="s">
        <v>175</v>
      </c>
      <c r="F414" s="3" t="s">
        <v>178</v>
      </c>
    </row>
    <row r="415" customHeight="1" spans="1:6">
      <c r="A415" s="74" t="s">
        <v>264</v>
      </c>
      <c r="B415" s="23" t="s">
        <v>267</v>
      </c>
      <c r="C415" s="23"/>
      <c r="D415" s="23">
        <v>5</v>
      </c>
      <c r="E415" s="3" t="s">
        <v>175</v>
      </c>
      <c r="F415" s="3" t="s">
        <v>178</v>
      </c>
    </row>
    <row r="416" customHeight="1" spans="1:6">
      <c r="A416" s="74" t="s">
        <v>264</v>
      </c>
      <c r="B416" s="25" t="s">
        <v>268</v>
      </c>
      <c r="C416" s="25"/>
      <c r="D416" s="25">
        <v>1</v>
      </c>
      <c r="E416" s="3" t="s">
        <v>175</v>
      </c>
      <c r="F416" s="3" t="s">
        <v>180</v>
      </c>
    </row>
    <row r="417" customHeight="1" spans="1:6">
      <c r="A417" s="74" t="s">
        <v>264</v>
      </c>
      <c r="B417" s="25" t="s">
        <v>268</v>
      </c>
      <c r="C417" s="25"/>
      <c r="D417" s="25">
        <v>2</v>
      </c>
      <c r="E417" s="3" t="s">
        <v>175</v>
      </c>
      <c r="F417" s="3" t="s">
        <v>180</v>
      </c>
    </row>
    <row r="418" customHeight="1" spans="1:6">
      <c r="A418" s="74" t="s">
        <v>264</v>
      </c>
      <c r="B418" s="25" t="s">
        <v>268</v>
      </c>
      <c r="C418" s="25"/>
      <c r="D418" s="25">
        <v>3</v>
      </c>
      <c r="E418" s="3" t="s">
        <v>175</v>
      </c>
      <c r="F418" s="3" t="s">
        <v>180</v>
      </c>
    </row>
    <row r="419" customHeight="1" spans="1:6">
      <c r="A419" s="74" t="s">
        <v>264</v>
      </c>
      <c r="B419" s="25" t="s">
        <v>268</v>
      </c>
      <c r="C419" s="25"/>
      <c r="D419" s="25">
        <v>4</v>
      </c>
      <c r="E419" s="3" t="s">
        <v>175</v>
      </c>
      <c r="F419" s="3" t="s">
        <v>180</v>
      </c>
    </row>
    <row r="420" customHeight="1" spans="1:6">
      <c r="A420" s="74" t="s">
        <v>264</v>
      </c>
      <c r="B420" s="25" t="s">
        <v>268</v>
      </c>
      <c r="C420" s="25"/>
      <c r="D420" s="25">
        <v>5</v>
      </c>
      <c r="E420" s="3" t="s">
        <v>175</v>
      </c>
      <c r="F420" s="3" t="s">
        <v>180</v>
      </c>
    </row>
    <row r="421" customHeight="1" spans="1:6">
      <c r="A421" s="74" t="s">
        <v>264</v>
      </c>
      <c r="B421" s="25" t="s">
        <v>268</v>
      </c>
      <c r="C421" s="25"/>
      <c r="D421" s="25">
        <v>6</v>
      </c>
      <c r="E421" s="3" t="s">
        <v>175</v>
      </c>
      <c r="F421" s="3" t="s">
        <v>180</v>
      </c>
    </row>
    <row r="422" customHeight="1" spans="1:6">
      <c r="A422" s="74" t="s">
        <v>264</v>
      </c>
      <c r="B422" s="25" t="s">
        <v>268</v>
      </c>
      <c r="C422" s="25"/>
      <c r="D422" s="25">
        <v>7</v>
      </c>
      <c r="E422" s="3" t="s">
        <v>175</v>
      </c>
      <c r="F422" s="3" t="s">
        <v>180</v>
      </c>
    </row>
    <row r="423" customHeight="1" spans="1:6">
      <c r="A423" s="74" t="s">
        <v>264</v>
      </c>
      <c r="B423" s="25" t="s">
        <v>268</v>
      </c>
      <c r="C423" s="25"/>
      <c r="D423" s="25">
        <v>8</v>
      </c>
      <c r="E423" s="3" t="s">
        <v>175</v>
      </c>
      <c r="F423" s="3" t="s">
        <v>180</v>
      </c>
    </row>
    <row r="424" customHeight="1" spans="1:6">
      <c r="A424" s="74" t="s">
        <v>269</v>
      </c>
      <c r="B424" s="23" t="s">
        <v>270</v>
      </c>
      <c r="C424" s="25"/>
      <c r="D424" s="23">
        <v>1</v>
      </c>
      <c r="E424" s="3" t="s">
        <v>223</v>
      </c>
      <c r="F424" s="3" t="s">
        <v>173</v>
      </c>
    </row>
    <row r="425" customHeight="1" spans="1:6">
      <c r="A425" s="74" t="s">
        <v>269</v>
      </c>
      <c r="B425" s="23" t="s">
        <v>270</v>
      </c>
      <c r="C425" s="25"/>
      <c r="D425" s="23">
        <v>2</v>
      </c>
      <c r="E425" s="3" t="s">
        <v>223</v>
      </c>
      <c r="F425" s="3" t="s">
        <v>173</v>
      </c>
    </row>
    <row r="426" customHeight="1" spans="1:6">
      <c r="A426" s="74" t="s">
        <v>269</v>
      </c>
      <c r="B426" s="23" t="s">
        <v>270</v>
      </c>
      <c r="C426" s="25"/>
      <c r="D426" s="23">
        <v>3</v>
      </c>
      <c r="E426" s="3" t="s">
        <v>223</v>
      </c>
      <c r="F426" s="3" t="s">
        <v>173</v>
      </c>
    </row>
    <row r="427" customHeight="1" spans="1:6">
      <c r="A427" s="74" t="s">
        <v>269</v>
      </c>
      <c r="B427" s="23" t="s">
        <v>270</v>
      </c>
      <c r="C427" s="25"/>
      <c r="D427" s="23">
        <v>4</v>
      </c>
      <c r="E427" s="3" t="s">
        <v>223</v>
      </c>
      <c r="F427" s="3" t="s">
        <v>173</v>
      </c>
    </row>
    <row r="428" customHeight="1" spans="1:6">
      <c r="A428" s="74" t="s">
        <v>269</v>
      </c>
      <c r="B428" s="23" t="s">
        <v>270</v>
      </c>
      <c r="C428" s="25"/>
      <c r="D428" s="23">
        <v>5</v>
      </c>
      <c r="E428" s="3" t="s">
        <v>223</v>
      </c>
      <c r="F428" s="3" t="s">
        <v>173</v>
      </c>
    </row>
    <row r="429" customHeight="1" spans="1:6">
      <c r="A429" s="74" t="s">
        <v>269</v>
      </c>
      <c r="B429" s="25" t="s">
        <v>271</v>
      </c>
      <c r="C429" s="25"/>
      <c r="D429" s="25">
        <v>1</v>
      </c>
      <c r="E429" s="3" t="s">
        <v>175</v>
      </c>
      <c r="F429" s="3" t="s">
        <v>176</v>
      </c>
    </row>
    <row r="430" customHeight="1" spans="1:6">
      <c r="A430" s="74" t="s">
        <v>269</v>
      </c>
      <c r="B430" s="25" t="s">
        <v>271</v>
      </c>
      <c r="C430" s="25"/>
      <c r="D430" s="25">
        <v>2</v>
      </c>
      <c r="E430" s="3" t="s">
        <v>175</v>
      </c>
      <c r="F430" s="3" t="s">
        <v>176</v>
      </c>
    </row>
    <row r="431" customHeight="1" spans="1:6">
      <c r="A431" s="74" t="s">
        <v>269</v>
      </c>
      <c r="B431" s="25" t="s">
        <v>271</v>
      </c>
      <c r="C431" s="25"/>
      <c r="D431" s="25">
        <v>3</v>
      </c>
      <c r="E431" s="3" t="s">
        <v>175</v>
      </c>
      <c r="F431" s="3" t="s">
        <v>176</v>
      </c>
    </row>
    <row r="432" customHeight="1" spans="1:6">
      <c r="A432" s="74" t="s">
        <v>269</v>
      </c>
      <c r="B432" s="25" t="s">
        <v>271</v>
      </c>
      <c r="C432" s="25"/>
      <c r="D432" s="25">
        <v>4</v>
      </c>
      <c r="E432" s="3" t="s">
        <v>175</v>
      </c>
      <c r="F432" s="3" t="s">
        <v>176</v>
      </c>
    </row>
    <row r="433" customHeight="1" spans="1:6">
      <c r="A433" s="74" t="s">
        <v>269</v>
      </c>
      <c r="B433" s="25" t="s">
        <v>271</v>
      </c>
      <c r="C433" s="25"/>
      <c r="D433" s="25">
        <v>5</v>
      </c>
      <c r="E433" s="3" t="s">
        <v>175</v>
      </c>
      <c r="F433" s="3" t="s">
        <v>176</v>
      </c>
    </row>
    <row r="434" customHeight="1" spans="1:6">
      <c r="A434" s="74" t="s">
        <v>269</v>
      </c>
      <c r="B434" s="23" t="s">
        <v>272</v>
      </c>
      <c r="C434" s="25"/>
      <c r="D434" s="23">
        <v>1</v>
      </c>
      <c r="E434" s="3" t="s">
        <v>175</v>
      </c>
      <c r="F434" s="3" t="s">
        <v>178</v>
      </c>
    </row>
    <row r="435" customHeight="1" spans="1:6">
      <c r="A435" s="74" t="s">
        <v>269</v>
      </c>
      <c r="B435" s="23" t="s">
        <v>272</v>
      </c>
      <c r="C435" s="25"/>
      <c r="D435" s="23">
        <v>2</v>
      </c>
      <c r="E435" s="3" t="s">
        <v>175</v>
      </c>
      <c r="F435" s="3" t="s">
        <v>178</v>
      </c>
    </row>
    <row r="436" customHeight="1" spans="1:6">
      <c r="A436" s="74" t="s">
        <v>269</v>
      </c>
      <c r="B436" s="23" t="s">
        <v>272</v>
      </c>
      <c r="C436" s="25"/>
      <c r="D436" s="23">
        <v>3</v>
      </c>
      <c r="E436" s="3" t="s">
        <v>175</v>
      </c>
      <c r="F436" s="3" t="s">
        <v>178</v>
      </c>
    </row>
    <row r="437" customHeight="1" spans="1:6">
      <c r="A437" s="74" t="s">
        <v>269</v>
      </c>
      <c r="B437" s="23" t="s">
        <v>272</v>
      </c>
      <c r="C437" s="25"/>
      <c r="D437" s="23">
        <v>4</v>
      </c>
      <c r="E437" s="3" t="s">
        <v>175</v>
      </c>
      <c r="F437" s="3" t="s">
        <v>178</v>
      </c>
    </row>
    <row r="438" customHeight="1" spans="1:6">
      <c r="A438" s="74" t="s">
        <v>269</v>
      </c>
      <c r="B438" s="23" t="s">
        <v>272</v>
      </c>
      <c r="C438" s="25"/>
      <c r="D438" s="23">
        <v>5</v>
      </c>
      <c r="E438" s="3" t="s">
        <v>175</v>
      </c>
      <c r="F438" s="3" t="s">
        <v>178</v>
      </c>
    </row>
    <row r="439" customHeight="1" spans="1:6">
      <c r="A439" s="74" t="s">
        <v>269</v>
      </c>
      <c r="B439" s="25" t="s">
        <v>273</v>
      </c>
      <c r="C439" s="25"/>
      <c r="D439" s="25">
        <v>1</v>
      </c>
      <c r="E439" s="3" t="s">
        <v>175</v>
      </c>
      <c r="F439" s="3" t="s">
        <v>180</v>
      </c>
    </row>
    <row r="440" customHeight="1" spans="1:6">
      <c r="A440" s="74" t="s">
        <v>269</v>
      </c>
      <c r="B440" s="25" t="s">
        <v>273</v>
      </c>
      <c r="C440" s="25"/>
      <c r="D440" s="25">
        <v>2</v>
      </c>
      <c r="E440" s="3" t="s">
        <v>175</v>
      </c>
      <c r="F440" s="3" t="s">
        <v>180</v>
      </c>
    </row>
    <row r="441" customHeight="1" spans="1:6">
      <c r="A441" s="74" t="s">
        <v>269</v>
      </c>
      <c r="B441" s="25" t="s">
        <v>273</v>
      </c>
      <c r="C441" s="25"/>
      <c r="D441" s="25">
        <v>3</v>
      </c>
      <c r="E441" s="3" t="s">
        <v>175</v>
      </c>
      <c r="F441" s="3" t="s">
        <v>180</v>
      </c>
    </row>
    <row r="442" customHeight="1" spans="1:6">
      <c r="A442" s="74" t="s">
        <v>269</v>
      </c>
      <c r="B442" s="25" t="s">
        <v>273</v>
      </c>
      <c r="C442" s="25"/>
      <c r="D442" s="25">
        <v>4</v>
      </c>
      <c r="E442" s="3" t="s">
        <v>175</v>
      </c>
      <c r="F442" s="3" t="s">
        <v>180</v>
      </c>
    </row>
    <row r="443" customHeight="1" spans="1:6">
      <c r="A443" s="74" t="s">
        <v>269</v>
      </c>
      <c r="B443" s="25" t="s">
        <v>273</v>
      </c>
      <c r="C443" s="25"/>
      <c r="D443" s="25">
        <v>5</v>
      </c>
      <c r="E443" s="3" t="s">
        <v>175</v>
      </c>
      <c r="F443" s="3" t="s">
        <v>180</v>
      </c>
    </row>
    <row r="444" customHeight="1" spans="1:6">
      <c r="A444" s="74" t="s">
        <v>269</v>
      </c>
      <c r="B444" s="25" t="s">
        <v>273</v>
      </c>
      <c r="C444" s="25"/>
      <c r="D444" s="25">
        <v>6</v>
      </c>
      <c r="E444" s="3" t="s">
        <v>175</v>
      </c>
      <c r="F444" s="3" t="s">
        <v>180</v>
      </c>
    </row>
    <row r="445" customHeight="1" spans="1:6">
      <c r="A445" s="74" t="s">
        <v>269</v>
      </c>
      <c r="B445" s="25" t="s">
        <v>273</v>
      </c>
      <c r="C445" s="25"/>
      <c r="D445" s="25">
        <v>7</v>
      </c>
      <c r="E445" s="3" t="s">
        <v>175</v>
      </c>
      <c r="F445" s="3" t="s">
        <v>180</v>
      </c>
    </row>
    <row r="446" customHeight="1" spans="1:6">
      <c r="A446" s="74" t="s">
        <v>269</v>
      </c>
      <c r="B446" s="25" t="s">
        <v>273</v>
      </c>
      <c r="C446" s="25"/>
      <c r="D446" s="25">
        <v>8</v>
      </c>
      <c r="E446" s="3" t="s">
        <v>175</v>
      </c>
      <c r="F446" s="3" t="s">
        <v>180</v>
      </c>
    </row>
    <row r="447" customHeight="1" spans="1:6">
      <c r="A447" s="76" t="s">
        <v>274</v>
      </c>
      <c r="B447" s="23" t="s">
        <v>275</v>
      </c>
      <c r="C447" s="23"/>
      <c r="D447" s="23">
        <v>1</v>
      </c>
      <c r="E447" s="3" t="s">
        <v>223</v>
      </c>
      <c r="F447" s="3" t="s">
        <v>173</v>
      </c>
    </row>
    <row r="448" customHeight="1" spans="1:6">
      <c r="A448" s="76" t="s">
        <v>274</v>
      </c>
      <c r="B448" s="23" t="s">
        <v>275</v>
      </c>
      <c r="C448" s="23"/>
      <c r="D448" s="23">
        <v>2</v>
      </c>
      <c r="E448" s="3" t="s">
        <v>223</v>
      </c>
      <c r="F448" s="3" t="s">
        <v>173</v>
      </c>
    </row>
    <row r="449" customHeight="1" spans="1:6">
      <c r="A449" s="76" t="s">
        <v>274</v>
      </c>
      <c r="B449" s="23" t="s">
        <v>275</v>
      </c>
      <c r="C449" s="23"/>
      <c r="D449" s="23">
        <v>3</v>
      </c>
      <c r="E449" s="3" t="s">
        <v>223</v>
      </c>
      <c r="F449" s="3" t="s">
        <v>173</v>
      </c>
    </row>
    <row r="450" customHeight="1" spans="1:6">
      <c r="A450" s="76" t="s">
        <v>274</v>
      </c>
      <c r="B450" s="23" t="s">
        <v>275</v>
      </c>
      <c r="C450" s="23"/>
      <c r="D450" s="23">
        <v>4</v>
      </c>
      <c r="E450" s="3" t="s">
        <v>223</v>
      </c>
      <c r="F450" s="3" t="s">
        <v>173</v>
      </c>
    </row>
    <row r="451" customHeight="1" spans="1:6">
      <c r="A451" s="76" t="s">
        <v>274</v>
      </c>
      <c r="B451" s="23" t="s">
        <v>275</v>
      </c>
      <c r="C451" s="23"/>
      <c r="D451" s="23">
        <v>5</v>
      </c>
      <c r="E451" s="3" t="s">
        <v>223</v>
      </c>
      <c r="F451" s="3" t="s">
        <v>173</v>
      </c>
    </row>
    <row r="452" customHeight="1" spans="1:6">
      <c r="A452" s="76" t="s">
        <v>274</v>
      </c>
      <c r="B452" s="25" t="s">
        <v>276</v>
      </c>
      <c r="C452" s="25"/>
      <c r="D452" s="25">
        <v>1</v>
      </c>
      <c r="E452" s="3" t="s">
        <v>175</v>
      </c>
      <c r="F452" s="3" t="s">
        <v>176</v>
      </c>
    </row>
    <row r="453" customHeight="1" spans="1:6">
      <c r="A453" s="76" t="s">
        <v>274</v>
      </c>
      <c r="B453" s="25" t="s">
        <v>276</v>
      </c>
      <c r="C453" s="25"/>
      <c r="D453" s="25">
        <v>2</v>
      </c>
      <c r="E453" s="3" t="s">
        <v>175</v>
      </c>
      <c r="F453" s="3" t="s">
        <v>176</v>
      </c>
    </row>
    <row r="454" customHeight="1" spans="1:6">
      <c r="A454" s="76" t="s">
        <v>274</v>
      </c>
      <c r="B454" s="25" t="s">
        <v>276</v>
      </c>
      <c r="C454" s="25"/>
      <c r="D454" s="25">
        <v>3</v>
      </c>
      <c r="E454" s="3" t="s">
        <v>175</v>
      </c>
      <c r="F454" s="3" t="s">
        <v>176</v>
      </c>
    </row>
    <row r="455" customHeight="1" spans="1:6">
      <c r="A455" s="76" t="s">
        <v>274</v>
      </c>
      <c r="B455" s="25" t="s">
        <v>276</v>
      </c>
      <c r="C455" s="25"/>
      <c r="D455" s="25">
        <v>4</v>
      </c>
      <c r="E455" s="3" t="s">
        <v>175</v>
      </c>
      <c r="F455" s="3" t="s">
        <v>176</v>
      </c>
    </row>
    <row r="456" customHeight="1" spans="1:6">
      <c r="A456" s="76" t="s">
        <v>274</v>
      </c>
      <c r="B456" s="25" t="s">
        <v>276</v>
      </c>
      <c r="C456" s="25"/>
      <c r="D456" s="25">
        <v>5</v>
      </c>
      <c r="E456" s="3" t="s">
        <v>175</v>
      </c>
      <c r="F456" s="3" t="s">
        <v>176</v>
      </c>
    </row>
    <row r="457" customHeight="1" spans="1:6">
      <c r="A457" s="76" t="s">
        <v>274</v>
      </c>
      <c r="B457" s="23" t="s">
        <v>277</v>
      </c>
      <c r="C457" s="23"/>
      <c r="D457" s="23">
        <v>1</v>
      </c>
      <c r="E457" s="3" t="s">
        <v>175</v>
      </c>
      <c r="F457" s="3" t="s">
        <v>178</v>
      </c>
    </row>
    <row r="458" customHeight="1" spans="1:6">
      <c r="A458" s="76" t="s">
        <v>274</v>
      </c>
      <c r="B458" s="23" t="s">
        <v>277</v>
      </c>
      <c r="C458" s="23"/>
      <c r="D458" s="23">
        <v>2</v>
      </c>
      <c r="E458" s="3" t="s">
        <v>175</v>
      </c>
      <c r="F458" s="3" t="s">
        <v>178</v>
      </c>
    </row>
    <row r="459" customHeight="1" spans="1:6">
      <c r="A459" s="76" t="s">
        <v>274</v>
      </c>
      <c r="B459" s="23" t="s">
        <v>277</v>
      </c>
      <c r="C459" s="23"/>
      <c r="D459" s="23">
        <v>3</v>
      </c>
      <c r="E459" s="3" t="s">
        <v>175</v>
      </c>
      <c r="F459" s="3" t="s">
        <v>178</v>
      </c>
    </row>
    <row r="460" customHeight="1" spans="1:6">
      <c r="A460" s="76" t="s">
        <v>274</v>
      </c>
      <c r="B460" s="23" t="s">
        <v>277</v>
      </c>
      <c r="C460" s="23"/>
      <c r="D460" s="23">
        <v>4</v>
      </c>
      <c r="E460" s="3" t="s">
        <v>175</v>
      </c>
      <c r="F460" s="3" t="s">
        <v>178</v>
      </c>
    </row>
    <row r="461" customHeight="1" spans="1:6">
      <c r="A461" s="76" t="s">
        <v>274</v>
      </c>
      <c r="B461" s="23" t="s">
        <v>277</v>
      </c>
      <c r="C461" s="23"/>
      <c r="D461" s="23">
        <v>5</v>
      </c>
      <c r="E461" s="3" t="s">
        <v>175</v>
      </c>
      <c r="F461" s="3" t="s">
        <v>178</v>
      </c>
    </row>
    <row r="462" customHeight="1" spans="1:6">
      <c r="A462" s="76" t="s">
        <v>274</v>
      </c>
      <c r="B462" s="25" t="s">
        <v>278</v>
      </c>
      <c r="C462" s="25"/>
      <c r="D462" s="25">
        <v>1</v>
      </c>
      <c r="E462" s="3" t="s">
        <v>175</v>
      </c>
      <c r="F462" s="3" t="s">
        <v>180</v>
      </c>
    </row>
    <row r="463" customHeight="1" spans="1:6">
      <c r="A463" s="76" t="s">
        <v>274</v>
      </c>
      <c r="B463" s="25" t="s">
        <v>278</v>
      </c>
      <c r="C463" s="25"/>
      <c r="D463" s="25">
        <v>2</v>
      </c>
      <c r="E463" s="3" t="s">
        <v>175</v>
      </c>
      <c r="F463" s="3" t="s">
        <v>180</v>
      </c>
    </row>
    <row r="464" customHeight="1" spans="1:6">
      <c r="A464" s="76" t="s">
        <v>274</v>
      </c>
      <c r="B464" s="25" t="s">
        <v>278</v>
      </c>
      <c r="C464" s="25"/>
      <c r="D464" s="25">
        <v>3</v>
      </c>
      <c r="E464" s="3" t="s">
        <v>175</v>
      </c>
      <c r="F464" s="3" t="s">
        <v>180</v>
      </c>
    </row>
    <row r="465" customHeight="1" spans="1:6">
      <c r="A465" s="76" t="s">
        <v>274</v>
      </c>
      <c r="B465" s="25" t="s">
        <v>278</v>
      </c>
      <c r="C465" s="25"/>
      <c r="D465" s="25">
        <v>4</v>
      </c>
      <c r="E465" s="3" t="s">
        <v>175</v>
      </c>
      <c r="F465" s="3" t="s">
        <v>180</v>
      </c>
    </row>
    <row r="466" customHeight="1" spans="1:6">
      <c r="A466" s="76" t="s">
        <v>274</v>
      </c>
      <c r="B466" s="25" t="s">
        <v>278</v>
      </c>
      <c r="C466" s="25"/>
      <c r="D466" s="25">
        <v>5</v>
      </c>
      <c r="E466" s="3" t="s">
        <v>175</v>
      </c>
      <c r="F466" s="3" t="s">
        <v>180</v>
      </c>
    </row>
    <row r="467" customHeight="1" spans="1:6">
      <c r="A467" s="76" t="s">
        <v>274</v>
      </c>
      <c r="B467" s="25" t="s">
        <v>278</v>
      </c>
      <c r="C467" s="25"/>
      <c r="D467" s="25">
        <v>6</v>
      </c>
      <c r="E467" s="3" t="s">
        <v>175</v>
      </c>
      <c r="F467" s="3" t="s">
        <v>180</v>
      </c>
    </row>
    <row r="468" customHeight="1" spans="1:6">
      <c r="A468" s="76" t="s">
        <v>274</v>
      </c>
      <c r="B468" s="25" t="s">
        <v>278</v>
      </c>
      <c r="C468" s="25"/>
      <c r="D468" s="25">
        <v>7</v>
      </c>
      <c r="E468" s="3" t="s">
        <v>175</v>
      </c>
      <c r="F468" s="3" t="s">
        <v>180</v>
      </c>
    </row>
    <row r="469" customHeight="1" spans="1:6">
      <c r="A469" s="76" t="s">
        <v>274</v>
      </c>
      <c r="B469" s="25" t="s">
        <v>278</v>
      </c>
      <c r="C469" s="25"/>
      <c r="D469" s="25">
        <v>8</v>
      </c>
      <c r="E469" s="3" t="s">
        <v>175</v>
      </c>
      <c r="F469" s="3" t="s">
        <v>180</v>
      </c>
    </row>
    <row r="470" customHeight="1" spans="1:6">
      <c r="A470" s="74" t="s">
        <v>279</v>
      </c>
      <c r="B470" s="23" t="s">
        <v>280</v>
      </c>
      <c r="C470" s="23"/>
      <c r="D470" s="23">
        <v>1</v>
      </c>
      <c r="E470" s="3" t="s">
        <v>223</v>
      </c>
      <c r="F470" s="3" t="s">
        <v>173</v>
      </c>
    </row>
    <row r="471" customHeight="1" spans="1:6">
      <c r="A471" s="74" t="s">
        <v>279</v>
      </c>
      <c r="B471" s="23" t="s">
        <v>280</v>
      </c>
      <c r="C471" s="23"/>
      <c r="D471" s="23">
        <v>2</v>
      </c>
      <c r="E471" s="3" t="s">
        <v>223</v>
      </c>
      <c r="F471" s="3" t="s">
        <v>173</v>
      </c>
    </row>
    <row r="472" customHeight="1" spans="1:6">
      <c r="A472" s="74" t="s">
        <v>279</v>
      </c>
      <c r="B472" s="23" t="s">
        <v>280</v>
      </c>
      <c r="C472" s="23"/>
      <c r="D472" s="23">
        <v>3</v>
      </c>
      <c r="E472" s="3" t="s">
        <v>223</v>
      </c>
      <c r="F472" s="3" t="s">
        <v>173</v>
      </c>
    </row>
    <row r="473" customHeight="1" spans="1:6">
      <c r="A473" s="74" t="s">
        <v>279</v>
      </c>
      <c r="B473" s="23" t="s">
        <v>280</v>
      </c>
      <c r="C473" s="23"/>
      <c r="D473" s="23">
        <v>4</v>
      </c>
      <c r="E473" s="3" t="s">
        <v>223</v>
      </c>
      <c r="F473" s="3" t="s">
        <v>173</v>
      </c>
    </row>
    <row r="474" customHeight="1" spans="1:6">
      <c r="A474" s="74" t="s">
        <v>279</v>
      </c>
      <c r="B474" s="23" t="s">
        <v>280</v>
      </c>
      <c r="C474" s="23"/>
      <c r="D474" s="23">
        <v>5</v>
      </c>
      <c r="E474" s="3" t="s">
        <v>223</v>
      </c>
      <c r="F474" s="3" t="s">
        <v>173</v>
      </c>
    </row>
    <row r="475" customHeight="1" spans="1:6">
      <c r="A475" s="74" t="s">
        <v>279</v>
      </c>
      <c r="B475" s="25" t="s">
        <v>281</v>
      </c>
      <c r="C475" s="25"/>
      <c r="D475" s="25">
        <v>1</v>
      </c>
      <c r="E475" s="3" t="s">
        <v>223</v>
      </c>
      <c r="F475" s="3" t="s">
        <v>194</v>
      </c>
    </row>
    <row r="476" customHeight="1" spans="1:6">
      <c r="A476" s="74" t="s">
        <v>279</v>
      </c>
      <c r="B476" s="25" t="s">
        <v>281</v>
      </c>
      <c r="C476" s="25"/>
      <c r="D476" s="25">
        <v>2</v>
      </c>
      <c r="E476" s="3" t="s">
        <v>223</v>
      </c>
      <c r="F476" s="3" t="s">
        <v>194</v>
      </c>
    </row>
    <row r="477" customHeight="1" spans="1:6">
      <c r="A477" s="74" t="s">
        <v>279</v>
      </c>
      <c r="B477" s="25" t="s">
        <v>281</v>
      </c>
      <c r="C477" s="25"/>
      <c r="D477" s="25">
        <v>3</v>
      </c>
      <c r="E477" s="3" t="s">
        <v>223</v>
      </c>
      <c r="F477" s="3" t="s">
        <v>194</v>
      </c>
    </row>
    <row r="478" customHeight="1" spans="1:6">
      <c r="A478" s="74" t="s">
        <v>279</v>
      </c>
      <c r="B478" s="25" t="s">
        <v>281</v>
      </c>
      <c r="C478" s="25"/>
      <c r="D478" s="25">
        <v>4</v>
      </c>
      <c r="E478" s="3" t="s">
        <v>223</v>
      </c>
      <c r="F478" s="3" t="s">
        <v>194</v>
      </c>
    </row>
    <row r="479" customHeight="1" spans="1:6">
      <c r="A479" s="74" t="s">
        <v>279</v>
      </c>
      <c r="B479" s="25" t="s">
        <v>281</v>
      </c>
      <c r="C479" s="25"/>
      <c r="D479" s="25">
        <v>5</v>
      </c>
      <c r="E479" s="3" t="s">
        <v>223</v>
      </c>
      <c r="F479" s="3" t="s">
        <v>194</v>
      </c>
    </row>
    <row r="480" customHeight="1" spans="1:6">
      <c r="A480" s="74" t="s">
        <v>279</v>
      </c>
      <c r="B480" s="23" t="s">
        <v>282</v>
      </c>
      <c r="C480" s="23"/>
      <c r="D480" s="23">
        <v>1</v>
      </c>
      <c r="E480" s="3" t="s">
        <v>175</v>
      </c>
      <c r="F480" s="3" t="s">
        <v>176</v>
      </c>
    </row>
    <row r="481" customHeight="1" spans="1:6">
      <c r="A481" s="74" t="s">
        <v>279</v>
      </c>
      <c r="B481" s="23" t="s">
        <v>282</v>
      </c>
      <c r="C481" s="23"/>
      <c r="D481" s="23">
        <v>2</v>
      </c>
      <c r="E481" s="3" t="s">
        <v>175</v>
      </c>
      <c r="F481" s="3" t="s">
        <v>176</v>
      </c>
    </row>
    <row r="482" customHeight="1" spans="1:6">
      <c r="A482" s="74" t="s">
        <v>279</v>
      </c>
      <c r="B482" s="23" t="s">
        <v>282</v>
      </c>
      <c r="C482" s="23"/>
      <c r="D482" s="23">
        <v>3</v>
      </c>
      <c r="E482" s="3" t="s">
        <v>175</v>
      </c>
      <c r="F482" s="3" t="s">
        <v>176</v>
      </c>
    </row>
    <row r="483" customHeight="1" spans="1:6">
      <c r="A483" s="74" t="s">
        <v>279</v>
      </c>
      <c r="B483" s="23" t="s">
        <v>282</v>
      </c>
      <c r="C483" s="23"/>
      <c r="D483" s="23">
        <v>4</v>
      </c>
      <c r="E483" s="3" t="s">
        <v>175</v>
      </c>
      <c r="F483" s="3" t="s">
        <v>176</v>
      </c>
    </row>
    <row r="484" customHeight="1" spans="1:6">
      <c r="A484" s="74" t="s">
        <v>279</v>
      </c>
      <c r="B484" s="23" t="s">
        <v>282</v>
      </c>
      <c r="C484" s="23"/>
      <c r="D484" s="23">
        <v>5</v>
      </c>
      <c r="E484" s="3" t="s">
        <v>175</v>
      </c>
      <c r="F484" s="3" t="s">
        <v>176</v>
      </c>
    </row>
    <row r="485" customHeight="1" spans="1:6">
      <c r="A485" s="74" t="s">
        <v>279</v>
      </c>
      <c r="B485" s="25" t="s">
        <v>283</v>
      </c>
      <c r="C485" s="25"/>
      <c r="D485" s="25">
        <v>1</v>
      </c>
      <c r="E485" s="3" t="s">
        <v>175</v>
      </c>
      <c r="F485" s="3" t="s">
        <v>178</v>
      </c>
    </row>
    <row r="486" customHeight="1" spans="1:6">
      <c r="A486" s="74" t="s">
        <v>279</v>
      </c>
      <c r="B486" s="25" t="s">
        <v>283</v>
      </c>
      <c r="C486" s="25"/>
      <c r="D486" s="25">
        <v>2</v>
      </c>
      <c r="E486" s="3" t="s">
        <v>175</v>
      </c>
      <c r="F486" s="3" t="s">
        <v>178</v>
      </c>
    </row>
    <row r="487" customHeight="1" spans="1:6">
      <c r="A487" s="74" t="s">
        <v>279</v>
      </c>
      <c r="B487" s="25" t="s">
        <v>283</v>
      </c>
      <c r="C487" s="25"/>
      <c r="D487" s="25">
        <v>3</v>
      </c>
      <c r="E487" s="3" t="s">
        <v>175</v>
      </c>
      <c r="F487" s="3" t="s">
        <v>178</v>
      </c>
    </row>
    <row r="488" customHeight="1" spans="1:6">
      <c r="A488" s="74" t="s">
        <v>279</v>
      </c>
      <c r="B488" s="25" t="s">
        <v>283</v>
      </c>
      <c r="C488" s="25"/>
      <c r="D488" s="25">
        <v>4</v>
      </c>
      <c r="E488" s="3" t="s">
        <v>175</v>
      </c>
      <c r="F488" s="3" t="s">
        <v>178</v>
      </c>
    </row>
    <row r="489" customHeight="1" spans="1:6">
      <c r="A489" s="74" t="s">
        <v>279</v>
      </c>
      <c r="B489" s="25" t="s">
        <v>283</v>
      </c>
      <c r="C489" s="25"/>
      <c r="D489" s="25">
        <v>5</v>
      </c>
      <c r="E489" s="3" t="s">
        <v>175</v>
      </c>
      <c r="F489" s="3" t="s">
        <v>178</v>
      </c>
    </row>
    <row r="490" customHeight="1" spans="1:6">
      <c r="A490" s="74" t="s">
        <v>279</v>
      </c>
      <c r="B490" s="23" t="s">
        <v>284</v>
      </c>
      <c r="C490" s="23"/>
      <c r="D490" s="23">
        <v>1</v>
      </c>
      <c r="E490" s="3" t="s">
        <v>175</v>
      </c>
      <c r="F490" s="3" t="s">
        <v>180</v>
      </c>
    </row>
    <row r="491" customHeight="1" spans="1:6">
      <c r="A491" s="74" t="s">
        <v>279</v>
      </c>
      <c r="B491" s="23" t="s">
        <v>284</v>
      </c>
      <c r="C491" s="23"/>
      <c r="D491" s="23">
        <v>2</v>
      </c>
      <c r="E491" s="3" t="s">
        <v>175</v>
      </c>
      <c r="F491" s="3" t="s">
        <v>180</v>
      </c>
    </row>
    <row r="492" customHeight="1" spans="1:6">
      <c r="A492" s="74" t="s">
        <v>279</v>
      </c>
      <c r="B492" s="23" t="s">
        <v>284</v>
      </c>
      <c r="C492" s="23"/>
      <c r="D492" s="23">
        <v>3</v>
      </c>
      <c r="E492" s="3" t="s">
        <v>175</v>
      </c>
      <c r="F492" s="3" t="s">
        <v>180</v>
      </c>
    </row>
    <row r="493" customHeight="1" spans="1:6">
      <c r="A493" s="74" t="s">
        <v>279</v>
      </c>
      <c r="B493" s="23" t="s">
        <v>284</v>
      </c>
      <c r="C493" s="23"/>
      <c r="D493" s="23">
        <v>4</v>
      </c>
      <c r="E493" s="3" t="s">
        <v>175</v>
      </c>
      <c r="F493" s="3" t="s">
        <v>180</v>
      </c>
    </row>
    <row r="494" customHeight="1" spans="1:6">
      <c r="A494" s="74" t="s">
        <v>279</v>
      </c>
      <c r="B494" s="23" t="s">
        <v>284</v>
      </c>
      <c r="C494" s="23"/>
      <c r="D494" s="23">
        <v>5</v>
      </c>
      <c r="E494" s="3" t="s">
        <v>175</v>
      </c>
      <c r="F494" s="3" t="s">
        <v>180</v>
      </c>
    </row>
    <row r="495" customHeight="1" spans="1:6">
      <c r="A495" s="74" t="s">
        <v>279</v>
      </c>
      <c r="B495" s="23" t="s">
        <v>284</v>
      </c>
      <c r="C495" s="23"/>
      <c r="D495" s="23">
        <v>6</v>
      </c>
      <c r="E495" s="3" t="s">
        <v>175</v>
      </c>
      <c r="F495" s="3" t="s">
        <v>180</v>
      </c>
    </row>
    <row r="496" customHeight="1" spans="1:6">
      <c r="A496" s="74" t="s">
        <v>279</v>
      </c>
      <c r="B496" s="23" t="s">
        <v>284</v>
      </c>
      <c r="C496" s="23"/>
      <c r="D496" s="23">
        <v>7</v>
      </c>
      <c r="E496" s="3" t="s">
        <v>175</v>
      </c>
      <c r="F496" s="3" t="s">
        <v>180</v>
      </c>
    </row>
    <row r="497" customHeight="1" spans="1:6">
      <c r="A497" s="74" t="s">
        <v>279</v>
      </c>
      <c r="B497" s="23" t="s">
        <v>284</v>
      </c>
      <c r="C497" s="23"/>
      <c r="D497" s="23">
        <v>8</v>
      </c>
      <c r="E497" s="3" t="s">
        <v>175</v>
      </c>
      <c r="F497" s="3" t="s">
        <v>180</v>
      </c>
    </row>
    <row r="498" customHeight="1" spans="1:6">
      <c r="A498" s="76" t="s">
        <v>285</v>
      </c>
      <c r="B498" s="25" t="s">
        <v>286</v>
      </c>
      <c r="C498" s="25"/>
      <c r="D498" s="25">
        <v>1</v>
      </c>
      <c r="E498" s="3" t="s">
        <v>223</v>
      </c>
      <c r="F498" s="3" t="s">
        <v>173</v>
      </c>
    </row>
    <row r="499" customHeight="1" spans="1:6">
      <c r="A499" s="76" t="s">
        <v>285</v>
      </c>
      <c r="B499" s="25" t="s">
        <v>286</v>
      </c>
      <c r="C499" s="25"/>
      <c r="D499" s="25">
        <v>2</v>
      </c>
      <c r="E499" s="3" t="s">
        <v>223</v>
      </c>
      <c r="F499" s="3" t="s">
        <v>173</v>
      </c>
    </row>
    <row r="500" customHeight="1" spans="1:6">
      <c r="A500" s="76" t="s">
        <v>285</v>
      </c>
      <c r="B500" s="25" t="s">
        <v>286</v>
      </c>
      <c r="C500" s="25"/>
      <c r="D500" s="25">
        <v>3</v>
      </c>
      <c r="E500" s="3" t="s">
        <v>223</v>
      </c>
      <c r="F500" s="3" t="s">
        <v>173</v>
      </c>
    </row>
    <row r="501" customHeight="1" spans="1:6">
      <c r="A501" s="76" t="s">
        <v>285</v>
      </c>
      <c r="B501" s="25" t="s">
        <v>286</v>
      </c>
      <c r="C501" s="25"/>
      <c r="D501" s="25">
        <v>4</v>
      </c>
      <c r="E501" s="3" t="s">
        <v>223</v>
      </c>
      <c r="F501" s="3" t="s">
        <v>173</v>
      </c>
    </row>
    <row r="502" customHeight="1" spans="1:6">
      <c r="A502" s="76" t="s">
        <v>285</v>
      </c>
      <c r="B502" s="25" t="s">
        <v>286</v>
      </c>
      <c r="C502" s="25"/>
      <c r="D502" s="25">
        <v>5</v>
      </c>
      <c r="E502" s="3" t="s">
        <v>223</v>
      </c>
      <c r="F502" s="3" t="s">
        <v>173</v>
      </c>
    </row>
    <row r="503" customHeight="1" spans="1:6">
      <c r="A503" s="76" t="s">
        <v>285</v>
      </c>
      <c r="B503" s="23" t="s">
        <v>287</v>
      </c>
      <c r="C503" s="23"/>
      <c r="D503" s="23">
        <v>1</v>
      </c>
      <c r="E503" s="3" t="s">
        <v>223</v>
      </c>
      <c r="F503" s="3" t="s">
        <v>194</v>
      </c>
    </row>
    <row r="504" customHeight="1" spans="1:6">
      <c r="A504" s="76" t="s">
        <v>285</v>
      </c>
      <c r="B504" s="23" t="s">
        <v>287</v>
      </c>
      <c r="C504" s="23"/>
      <c r="D504" s="23">
        <v>2</v>
      </c>
      <c r="E504" s="3" t="s">
        <v>223</v>
      </c>
      <c r="F504" s="3" t="s">
        <v>194</v>
      </c>
    </row>
    <row r="505" customHeight="1" spans="1:6">
      <c r="A505" s="76" t="s">
        <v>285</v>
      </c>
      <c r="B505" s="23" t="s">
        <v>287</v>
      </c>
      <c r="C505" s="23"/>
      <c r="D505" s="23">
        <v>3</v>
      </c>
      <c r="E505" s="3" t="s">
        <v>223</v>
      </c>
      <c r="F505" s="3" t="s">
        <v>194</v>
      </c>
    </row>
    <row r="506" customHeight="1" spans="1:6">
      <c r="A506" s="76" t="s">
        <v>285</v>
      </c>
      <c r="B506" s="23" t="s">
        <v>287</v>
      </c>
      <c r="C506" s="23"/>
      <c r="D506" s="23">
        <v>4</v>
      </c>
      <c r="E506" s="3" t="s">
        <v>223</v>
      </c>
      <c r="F506" s="3" t="s">
        <v>194</v>
      </c>
    </row>
    <row r="507" customHeight="1" spans="1:6">
      <c r="A507" s="76" t="s">
        <v>285</v>
      </c>
      <c r="B507" s="23" t="s">
        <v>287</v>
      </c>
      <c r="C507" s="23"/>
      <c r="D507" s="23">
        <v>5</v>
      </c>
      <c r="E507" s="3" t="s">
        <v>223</v>
      </c>
      <c r="F507" s="3" t="s">
        <v>194</v>
      </c>
    </row>
    <row r="508" customHeight="1" spans="1:6">
      <c r="A508" s="76" t="s">
        <v>285</v>
      </c>
      <c r="B508" s="25" t="s">
        <v>288</v>
      </c>
      <c r="C508" s="25"/>
      <c r="D508" s="25">
        <v>1</v>
      </c>
      <c r="E508" s="3" t="s">
        <v>175</v>
      </c>
      <c r="F508" s="3" t="s">
        <v>176</v>
      </c>
    </row>
    <row r="509" customHeight="1" spans="1:6">
      <c r="A509" s="76" t="s">
        <v>285</v>
      </c>
      <c r="B509" s="25" t="s">
        <v>288</v>
      </c>
      <c r="C509" s="25"/>
      <c r="D509" s="25">
        <v>2</v>
      </c>
      <c r="E509" s="3" t="s">
        <v>175</v>
      </c>
      <c r="F509" s="3" t="s">
        <v>176</v>
      </c>
    </row>
    <row r="510" customHeight="1" spans="1:6">
      <c r="A510" s="76" t="s">
        <v>285</v>
      </c>
      <c r="B510" s="25" t="s">
        <v>288</v>
      </c>
      <c r="C510" s="25"/>
      <c r="D510" s="25">
        <v>3</v>
      </c>
      <c r="E510" s="3" t="s">
        <v>175</v>
      </c>
      <c r="F510" s="3" t="s">
        <v>176</v>
      </c>
    </row>
    <row r="511" customHeight="1" spans="1:6">
      <c r="A511" s="76" t="s">
        <v>285</v>
      </c>
      <c r="B511" s="25" t="s">
        <v>288</v>
      </c>
      <c r="C511" s="25"/>
      <c r="D511" s="25">
        <v>4</v>
      </c>
      <c r="E511" s="3" t="s">
        <v>175</v>
      </c>
      <c r="F511" s="3" t="s">
        <v>176</v>
      </c>
    </row>
    <row r="512" customHeight="1" spans="1:6">
      <c r="A512" s="76" t="s">
        <v>285</v>
      </c>
      <c r="B512" s="25" t="s">
        <v>288</v>
      </c>
      <c r="C512" s="25"/>
      <c r="D512" s="25">
        <v>5</v>
      </c>
      <c r="E512" s="3" t="s">
        <v>175</v>
      </c>
      <c r="F512" s="3" t="s">
        <v>176</v>
      </c>
    </row>
    <row r="513" customHeight="1" spans="1:6">
      <c r="A513" s="76" t="s">
        <v>285</v>
      </c>
      <c r="B513" s="23" t="s">
        <v>289</v>
      </c>
      <c r="C513" s="23"/>
      <c r="D513" s="23">
        <v>1</v>
      </c>
      <c r="E513" s="3" t="s">
        <v>175</v>
      </c>
      <c r="F513" s="3" t="s">
        <v>178</v>
      </c>
    </row>
    <row r="514" customHeight="1" spans="1:6">
      <c r="A514" s="76" t="s">
        <v>285</v>
      </c>
      <c r="B514" s="23" t="s">
        <v>289</v>
      </c>
      <c r="C514" s="23"/>
      <c r="D514" s="23">
        <v>2</v>
      </c>
      <c r="E514" s="3" t="s">
        <v>175</v>
      </c>
      <c r="F514" s="3" t="s">
        <v>178</v>
      </c>
    </row>
    <row r="515" customHeight="1" spans="1:6">
      <c r="A515" s="76" t="s">
        <v>285</v>
      </c>
      <c r="B515" s="23" t="s">
        <v>289</v>
      </c>
      <c r="C515" s="23"/>
      <c r="D515" s="23">
        <v>3</v>
      </c>
      <c r="E515" s="3" t="s">
        <v>175</v>
      </c>
      <c r="F515" s="3" t="s">
        <v>178</v>
      </c>
    </row>
    <row r="516" customHeight="1" spans="1:6">
      <c r="A516" s="76" t="s">
        <v>285</v>
      </c>
      <c r="B516" s="23" t="s">
        <v>289</v>
      </c>
      <c r="C516" s="23"/>
      <c r="D516" s="23">
        <v>4</v>
      </c>
      <c r="E516" s="3" t="s">
        <v>175</v>
      </c>
      <c r="F516" s="3" t="s">
        <v>178</v>
      </c>
    </row>
    <row r="517" customHeight="1" spans="1:6">
      <c r="A517" s="76" t="s">
        <v>285</v>
      </c>
      <c r="B517" s="23" t="s">
        <v>289</v>
      </c>
      <c r="C517" s="23"/>
      <c r="D517" s="23">
        <v>5</v>
      </c>
      <c r="E517" s="3" t="s">
        <v>175</v>
      </c>
      <c r="F517" s="3" t="s">
        <v>178</v>
      </c>
    </row>
    <row r="518" customHeight="1" spans="1:6">
      <c r="A518" s="76" t="s">
        <v>285</v>
      </c>
      <c r="B518" s="25" t="s">
        <v>290</v>
      </c>
      <c r="C518" s="25"/>
      <c r="D518" s="25">
        <v>1</v>
      </c>
      <c r="E518" s="3" t="s">
        <v>175</v>
      </c>
      <c r="F518" s="3" t="s">
        <v>180</v>
      </c>
    </row>
    <row r="519" customHeight="1" spans="1:6">
      <c r="A519" s="76" t="s">
        <v>285</v>
      </c>
      <c r="B519" s="25" t="s">
        <v>290</v>
      </c>
      <c r="C519" s="25"/>
      <c r="D519" s="25">
        <v>2</v>
      </c>
      <c r="E519" s="3" t="s">
        <v>175</v>
      </c>
      <c r="F519" s="3" t="s">
        <v>180</v>
      </c>
    </row>
    <row r="520" customHeight="1" spans="1:6">
      <c r="A520" s="76" t="s">
        <v>285</v>
      </c>
      <c r="B520" s="25" t="s">
        <v>290</v>
      </c>
      <c r="C520" s="25"/>
      <c r="D520" s="25">
        <v>3</v>
      </c>
      <c r="E520" s="3" t="s">
        <v>175</v>
      </c>
      <c r="F520" s="3" t="s">
        <v>180</v>
      </c>
    </row>
    <row r="521" customHeight="1" spans="1:6">
      <c r="A521" s="76" t="s">
        <v>285</v>
      </c>
      <c r="B521" s="25" t="s">
        <v>290</v>
      </c>
      <c r="C521" s="25"/>
      <c r="D521" s="25">
        <v>4</v>
      </c>
      <c r="E521" s="3" t="s">
        <v>175</v>
      </c>
      <c r="F521" s="3" t="s">
        <v>180</v>
      </c>
    </row>
    <row r="522" customHeight="1" spans="1:6">
      <c r="A522" s="76" t="s">
        <v>285</v>
      </c>
      <c r="B522" s="25" t="s">
        <v>290</v>
      </c>
      <c r="C522" s="25"/>
      <c r="D522" s="25">
        <v>5</v>
      </c>
      <c r="E522" s="3" t="s">
        <v>175</v>
      </c>
      <c r="F522" s="3" t="s">
        <v>180</v>
      </c>
    </row>
    <row r="523" customHeight="1" spans="1:6">
      <c r="A523" s="76" t="s">
        <v>285</v>
      </c>
      <c r="B523" s="25" t="s">
        <v>290</v>
      </c>
      <c r="C523" s="25"/>
      <c r="D523" s="25">
        <v>6</v>
      </c>
      <c r="E523" s="3" t="s">
        <v>175</v>
      </c>
      <c r="F523" s="3" t="s">
        <v>180</v>
      </c>
    </row>
    <row r="524" customHeight="1" spans="1:6">
      <c r="A524" s="76" t="s">
        <v>285</v>
      </c>
      <c r="B524" s="25" t="s">
        <v>290</v>
      </c>
      <c r="C524" s="25"/>
      <c r="D524" s="25">
        <v>7</v>
      </c>
      <c r="E524" s="3" t="s">
        <v>175</v>
      </c>
      <c r="F524" s="3" t="s">
        <v>180</v>
      </c>
    </row>
    <row r="525" customHeight="1" spans="1:6">
      <c r="A525" s="76" t="s">
        <v>285</v>
      </c>
      <c r="B525" s="25" t="s">
        <v>290</v>
      </c>
      <c r="C525" s="25"/>
      <c r="D525" s="25">
        <v>8</v>
      </c>
      <c r="E525" s="3" t="s">
        <v>175</v>
      </c>
      <c r="F525" s="3" t="s">
        <v>180</v>
      </c>
    </row>
    <row r="526" customHeight="1" spans="1:6">
      <c r="A526" s="76" t="s">
        <v>291</v>
      </c>
      <c r="B526" s="23" t="s">
        <v>292</v>
      </c>
      <c r="C526" s="23"/>
      <c r="D526" s="23">
        <v>1</v>
      </c>
      <c r="E526" s="3" t="s">
        <v>293</v>
      </c>
      <c r="F526" s="3" t="s">
        <v>173</v>
      </c>
    </row>
    <row r="527" customHeight="1" spans="1:6">
      <c r="A527" s="76" t="s">
        <v>291</v>
      </c>
      <c r="B527" s="23" t="s">
        <v>292</v>
      </c>
      <c r="C527" s="23"/>
      <c r="D527" s="23">
        <v>2</v>
      </c>
      <c r="E527" s="3" t="s">
        <v>293</v>
      </c>
      <c r="F527" s="3" t="s">
        <v>173</v>
      </c>
    </row>
    <row r="528" customHeight="1" spans="1:6">
      <c r="A528" s="76" t="s">
        <v>291</v>
      </c>
      <c r="B528" s="23" t="s">
        <v>292</v>
      </c>
      <c r="C528" s="23"/>
      <c r="D528" s="23">
        <v>3</v>
      </c>
      <c r="E528" s="3" t="s">
        <v>293</v>
      </c>
      <c r="F528" s="3" t="s">
        <v>173</v>
      </c>
    </row>
    <row r="529" customHeight="1" spans="1:6">
      <c r="A529" s="76" t="s">
        <v>291</v>
      </c>
      <c r="B529" s="23" t="s">
        <v>292</v>
      </c>
      <c r="C529" s="23"/>
      <c r="D529" s="23">
        <v>4</v>
      </c>
      <c r="E529" s="3" t="s">
        <v>293</v>
      </c>
      <c r="F529" s="3" t="s">
        <v>173</v>
      </c>
    </row>
    <row r="530" customHeight="1" spans="1:6">
      <c r="A530" s="76" t="s">
        <v>291</v>
      </c>
      <c r="B530" s="23" t="s">
        <v>292</v>
      </c>
      <c r="C530" s="23"/>
      <c r="D530" s="23">
        <v>5</v>
      </c>
      <c r="E530" s="3" t="s">
        <v>293</v>
      </c>
      <c r="F530" s="3" t="s">
        <v>173</v>
      </c>
    </row>
    <row r="531" customHeight="1" spans="1:6">
      <c r="A531" s="76" t="s">
        <v>291</v>
      </c>
      <c r="B531" s="25" t="s">
        <v>294</v>
      </c>
      <c r="C531" s="25"/>
      <c r="D531" s="25">
        <v>1</v>
      </c>
      <c r="E531" s="3" t="s">
        <v>293</v>
      </c>
      <c r="F531" s="3" t="s">
        <v>194</v>
      </c>
    </row>
    <row r="532" customHeight="1" spans="1:6">
      <c r="A532" s="76" t="s">
        <v>291</v>
      </c>
      <c r="B532" s="25" t="s">
        <v>294</v>
      </c>
      <c r="C532" s="25"/>
      <c r="D532" s="25">
        <v>2</v>
      </c>
      <c r="E532" s="3" t="s">
        <v>293</v>
      </c>
      <c r="F532" s="3" t="s">
        <v>194</v>
      </c>
    </row>
    <row r="533" customHeight="1" spans="1:6">
      <c r="A533" s="76" t="s">
        <v>291</v>
      </c>
      <c r="B533" s="25" t="s">
        <v>294</v>
      </c>
      <c r="C533" s="25"/>
      <c r="D533" s="25">
        <v>3</v>
      </c>
      <c r="E533" s="3" t="s">
        <v>293</v>
      </c>
      <c r="F533" s="3" t="s">
        <v>194</v>
      </c>
    </row>
    <row r="534" customHeight="1" spans="1:6">
      <c r="A534" s="76" t="s">
        <v>291</v>
      </c>
      <c r="B534" s="25" t="s">
        <v>294</v>
      </c>
      <c r="C534" s="25"/>
      <c r="D534" s="25">
        <v>4</v>
      </c>
      <c r="E534" s="3" t="s">
        <v>293</v>
      </c>
      <c r="F534" s="3" t="s">
        <v>194</v>
      </c>
    </row>
    <row r="535" customHeight="1" spans="1:6">
      <c r="A535" s="76" t="s">
        <v>291</v>
      </c>
      <c r="B535" s="25" t="s">
        <v>294</v>
      </c>
      <c r="C535" s="25"/>
      <c r="D535" s="25">
        <v>5</v>
      </c>
      <c r="E535" s="3" t="s">
        <v>293</v>
      </c>
      <c r="F535" s="3" t="s">
        <v>194</v>
      </c>
    </row>
    <row r="536" customHeight="1" spans="1:6">
      <c r="A536" s="76" t="s">
        <v>291</v>
      </c>
      <c r="B536" s="23" t="s">
        <v>295</v>
      </c>
      <c r="C536" s="23"/>
      <c r="D536" s="23">
        <v>1</v>
      </c>
      <c r="E536" s="3" t="s">
        <v>175</v>
      </c>
      <c r="F536" s="3" t="s">
        <v>180</v>
      </c>
    </row>
    <row r="537" customHeight="1" spans="1:6">
      <c r="A537" s="76" t="s">
        <v>291</v>
      </c>
      <c r="B537" s="23" t="s">
        <v>295</v>
      </c>
      <c r="C537" s="23"/>
      <c r="D537" s="23">
        <v>2</v>
      </c>
      <c r="E537" s="3" t="s">
        <v>175</v>
      </c>
      <c r="F537" s="3" t="s">
        <v>180</v>
      </c>
    </row>
    <row r="538" customHeight="1" spans="1:6">
      <c r="A538" s="76" t="s">
        <v>291</v>
      </c>
      <c r="B538" s="23" t="s">
        <v>295</v>
      </c>
      <c r="C538" s="23"/>
      <c r="D538" s="23">
        <v>3</v>
      </c>
      <c r="E538" s="3" t="s">
        <v>175</v>
      </c>
      <c r="F538" s="3" t="s">
        <v>180</v>
      </c>
    </row>
    <row r="539" customHeight="1" spans="1:6">
      <c r="A539" s="76" t="s">
        <v>291</v>
      </c>
      <c r="B539" s="23" t="s">
        <v>295</v>
      </c>
      <c r="C539" s="23"/>
      <c r="D539" s="23">
        <v>4</v>
      </c>
      <c r="E539" s="3" t="s">
        <v>175</v>
      </c>
      <c r="F539" s="3" t="s">
        <v>180</v>
      </c>
    </row>
    <row r="540" customHeight="1" spans="1:6">
      <c r="A540" s="76" t="s">
        <v>291</v>
      </c>
      <c r="B540" s="23" t="s">
        <v>295</v>
      </c>
      <c r="C540" s="23"/>
      <c r="D540" s="23">
        <v>5</v>
      </c>
      <c r="E540" s="3" t="s">
        <v>175</v>
      </c>
      <c r="F540" s="3" t="s">
        <v>180</v>
      </c>
    </row>
    <row r="541" customHeight="1" spans="1:6">
      <c r="A541" s="74" t="s">
        <v>296</v>
      </c>
      <c r="B541" s="25" t="s">
        <v>297</v>
      </c>
      <c r="C541" s="25"/>
      <c r="D541" s="25">
        <v>1</v>
      </c>
      <c r="E541" s="3" t="s">
        <v>293</v>
      </c>
      <c r="F541" s="3" t="s">
        <v>173</v>
      </c>
    </row>
    <row r="542" customHeight="1" spans="1:6">
      <c r="A542" s="74" t="s">
        <v>296</v>
      </c>
      <c r="B542" s="25" t="s">
        <v>297</v>
      </c>
      <c r="C542" s="25"/>
      <c r="D542" s="25">
        <v>2</v>
      </c>
      <c r="E542" s="3" t="s">
        <v>293</v>
      </c>
      <c r="F542" s="3" t="s">
        <v>173</v>
      </c>
    </row>
    <row r="543" customHeight="1" spans="1:6">
      <c r="A543" s="74" t="s">
        <v>296</v>
      </c>
      <c r="B543" s="25" t="s">
        <v>297</v>
      </c>
      <c r="C543" s="25"/>
      <c r="D543" s="25">
        <v>3</v>
      </c>
      <c r="E543" s="3" t="s">
        <v>293</v>
      </c>
      <c r="F543" s="3" t="s">
        <v>173</v>
      </c>
    </row>
    <row r="544" customHeight="1" spans="1:6">
      <c r="A544" s="74" t="s">
        <v>296</v>
      </c>
      <c r="B544" s="25" t="s">
        <v>297</v>
      </c>
      <c r="C544" s="25"/>
      <c r="D544" s="25">
        <v>4</v>
      </c>
      <c r="E544" s="3" t="s">
        <v>293</v>
      </c>
      <c r="F544" s="3" t="s">
        <v>173</v>
      </c>
    </row>
    <row r="545" customHeight="1" spans="1:6">
      <c r="A545" s="74" t="s">
        <v>296</v>
      </c>
      <c r="B545" s="25" t="s">
        <v>297</v>
      </c>
      <c r="C545" s="25"/>
      <c r="D545" s="25">
        <v>5</v>
      </c>
      <c r="E545" s="3" t="s">
        <v>293</v>
      </c>
      <c r="F545" s="3" t="s">
        <v>173</v>
      </c>
    </row>
    <row r="546" customHeight="1" spans="1:6">
      <c r="A546" s="74" t="s">
        <v>296</v>
      </c>
      <c r="B546" s="23" t="s">
        <v>298</v>
      </c>
      <c r="C546" s="23"/>
      <c r="D546" s="23">
        <v>1</v>
      </c>
      <c r="E546" s="3" t="s">
        <v>175</v>
      </c>
      <c r="F546" s="3" t="s">
        <v>180</v>
      </c>
    </row>
    <row r="547" customHeight="1" spans="1:6">
      <c r="A547" s="74" t="s">
        <v>296</v>
      </c>
      <c r="B547" s="23" t="s">
        <v>298</v>
      </c>
      <c r="C547" s="23"/>
      <c r="D547" s="23">
        <v>2</v>
      </c>
      <c r="E547" s="3" t="s">
        <v>175</v>
      </c>
      <c r="F547" s="3" t="s">
        <v>180</v>
      </c>
    </row>
    <row r="548" customHeight="1" spans="1:6">
      <c r="A548" s="74" t="s">
        <v>296</v>
      </c>
      <c r="B548" s="23" t="s">
        <v>298</v>
      </c>
      <c r="C548" s="23"/>
      <c r="D548" s="23">
        <v>3</v>
      </c>
      <c r="E548" s="3" t="s">
        <v>175</v>
      </c>
      <c r="F548" s="3" t="s">
        <v>180</v>
      </c>
    </row>
    <row r="549" customHeight="1" spans="1:6">
      <c r="A549" s="74" t="s">
        <v>296</v>
      </c>
      <c r="B549" s="23" t="s">
        <v>298</v>
      </c>
      <c r="C549" s="23"/>
      <c r="D549" s="23">
        <v>4</v>
      </c>
      <c r="E549" s="3" t="s">
        <v>175</v>
      </c>
      <c r="F549" s="3" t="s">
        <v>180</v>
      </c>
    </row>
    <row r="550" customHeight="1" spans="1:6">
      <c r="A550" s="74" t="s">
        <v>296</v>
      </c>
      <c r="B550" s="23" t="s">
        <v>298</v>
      </c>
      <c r="C550" s="23"/>
      <c r="D550" s="23">
        <v>5</v>
      </c>
      <c r="E550" s="3" t="s">
        <v>175</v>
      </c>
      <c r="F550" s="3" t="s">
        <v>180</v>
      </c>
    </row>
    <row r="551" customHeight="1" spans="1:6">
      <c r="A551" s="76" t="s">
        <v>299</v>
      </c>
      <c r="B551" s="25" t="s">
        <v>300</v>
      </c>
      <c r="C551" s="25"/>
      <c r="D551" s="25">
        <v>1</v>
      </c>
      <c r="E551" s="3" t="s">
        <v>293</v>
      </c>
      <c r="F551" s="3" t="s">
        <v>173</v>
      </c>
    </row>
    <row r="552" customHeight="1" spans="1:6">
      <c r="A552" s="76" t="s">
        <v>299</v>
      </c>
      <c r="B552" s="25" t="s">
        <v>300</v>
      </c>
      <c r="C552" s="25"/>
      <c r="D552" s="25">
        <v>2</v>
      </c>
      <c r="E552" s="3" t="s">
        <v>293</v>
      </c>
      <c r="F552" s="3" t="s">
        <v>173</v>
      </c>
    </row>
    <row r="553" customHeight="1" spans="1:6">
      <c r="A553" s="76" t="s">
        <v>299</v>
      </c>
      <c r="B553" s="25" t="s">
        <v>300</v>
      </c>
      <c r="C553" s="25"/>
      <c r="D553" s="25">
        <v>3</v>
      </c>
      <c r="E553" s="3" t="s">
        <v>293</v>
      </c>
      <c r="F553" s="3" t="s">
        <v>173</v>
      </c>
    </row>
    <row r="554" customHeight="1" spans="1:6">
      <c r="A554" s="76" t="s">
        <v>299</v>
      </c>
      <c r="B554" s="25" t="s">
        <v>300</v>
      </c>
      <c r="C554" s="25"/>
      <c r="D554" s="25">
        <v>4</v>
      </c>
      <c r="E554" s="3" t="s">
        <v>293</v>
      </c>
      <c r="F554" s="3" t="s">
        <v>173</v>
      </c>
    </row>
    <row r="555" customHeight="1" spans="1:6">
      <c r="A555" s="76" t="s">
        <v>299</v>
      </c>
      <c r="B555" s="25" t="s">
        <v>300</v>
      </c>
      <c r="C555" s="25"/>
      <c r="D555" s="25">
        <v>5</v>
      </c>
      <c r="E555" s="3" t="s">
        <v>293</v>
      </c>
      <c r="F555" s="3" t="s">
        <v>173</v>
      </c>
    </row>
    <row r="556" customHeight="1" spans="1:6">
      <c r="A556" s="76" t="s">
        <v>299</v>
      </c>
      <c r="B556" s="23" t="s">
        <v>301</v>
      </c>
      <c r="C556" s="23"/>
      <c r="D556" s="23">
        <v>1</v>
      </c>
      <c r="E556" s="3" t="s">
        <v>175</v>
      </c>
      <c r="F556" s="3" t="s">
        <v>180</v>
      </c>
    </row>
    <row r="557" customHeight="1" spans="1:6">
      <c r="A557" s="76" t="s">
        <v>299</v>
      </c>
      <c r="B557" s="23" t="s">
        <v>301</v>
      </c>
      <c r="C557" s="23"/>
      <c r="D557" s="23">
        <v>2</v>
      </c>
      <c r="E557" s="3" t="s">
        <v>175</v>
      </c>
      <c r="F557" s="3" t="s">
        <v>180</v>
      </c>
    </row>
    <row r="558" customHeight="1" spans="1:6">
      <c r="A558" s="76" t="s">
        <v>299</v>
      </c>
      <c r="B558" s="23" t="s">
        <v>301</v>
      </c>
      <c r="C558" s="23"/>
      <c r="D558" s="23">
        <v>3</v>
      </c>
      <c r="E558" s="3" t="s">
        <v>175</v>
      </c>
      <c r="F558" s="3" t="s">
        <v>180</v>
      </c>
    </row>
    <row r="559" customHeight="1" spans="1:6">
      <c r="A559" s="76" t="s">
        <v>299</v>
      </c>
      <c r="B559" s="23" t="s">
        <v>301</v>
      </c>
      <c r="C559" s="23"/>
      <c r="D559" s="23">
        <v>4</v>
      </c>
      <c r="E559" s="3" t="s">
        <v>175</v>
      </c>
      <c r="F559" s="3" t="s">
        <v>180</v>
      </c>
    </row>
    <row r="560" customHeight="1" spans="1:6">
      <c r="A560" s="76" t="s">
        <v>299</v>
      </c>
      <c r="B560" s="23" t="s">
        <v>301</v>
      </c>
      <c r="C560" s="23"/>
      <c r="D560" s="23">
        <v>5</v>
      </c>
      <c r="E560" s="3" t="s">
        <v>175</v>
      </c>
      <c r="F560" s="3" t="s">
        <v>180</v>
      </c>
    </row>
    <row r="561" customHeight="1" spans="1:6">
      <c r="A561" s="74" t="s">
        <v>302</v>
      </c>
      <c r="B561" s="25" t="s">
        <v>303</v>
      </c>
      <c r="C561" s="25"/>
      <c r="D561" s="25">
        <v>1</v>
      </c>
      <c r="E561" s="3" t="s">
        <v>293</v>
      </c>
      <c r="F561" s="3" t="s">
        <v>173</v>
      </c>
    </row>
    <row r="562" customHeight="1" spans="1:6">
      <c r="A562" s="74" t="s">
        <v>302</v>
      </c>
      <c r="B562" s="25" t="s">
        <v>303</v>
      </c>
      <c r="C562" s="25"/>
      <c r="D562" s="25">
        <v>2</v>
      </c>
      <c r="E562" s="3" t="s">
        <v>293</v>
      </c>
      <c r="F562" s="3" t="s">
        <v>173</v>
      </c>
    </row>
    <row r="563" customHeight="1" spans="1:6">
      <c r="A563" s="74" t="s">
        <v>302</v>
      </c>
      <c r="B563" s="25" t="s">
        <v>303</v>
      </c>
      <c r="C563" s="25"/>
      <c r="D563" s="25">
        <v>3</v>
      </c>
      <c r="E563" s="3" t="s">
        <v>293</v>
      </c>
      <c r="F563" s="3" t="s">
        <v>173</v>
      </c>
    </row>
    <row r="564" customHeight="1" spans="1:6">
      <c r="A564" s="74" t="s">
        <v>302</v>
      </c>
      <c r="B564" s="25" t="s">
        <v>303</v>
      </c>
      <c r="C564" s="25"/>
      <c r="D564" s="25">
        <v>4</v>
      </c>
      <c r="E564" s="3" t="s">
        <v>293</v>
      </c>
      <c r="F564" s="3" t="s">
        <v>173</v>
      </c>
    </row>
    <row r="565" customHeight="1" spans="1:6">
      <c r="A565" s="74" t="s">
        <v>302</v>
      </c>
      <c r="B565" s="25" t="s">
        <v>303</v>
      </c>
      <c r="C565" s="25"/>
      <c r="D565" s="25">
        <v>5</v>
      </c>
      <c r="E565" s="3" t="s">
        <v>293</v>
      </c>
      <c r="F565" s="3" t="s">
        <v>173</v>
      </c>
    </row>
    <row r="566" customHeight="1" spans="1:6">
      <c r="A566" s="74" t="s">
        <v>302</v>
      </c>
      <c r="B566" s="23" t="s">
        <v>304</v>
      </c>
      <c r="C566" s="23"/>
      <c r="D566" s="23">
        <v>1</v>
      </c>
      <c r="E566" s="3" t="s">
        <v>175</v>
      </c>
      <c r="F566" s="3" t="s">
        <v>180</v>
      </c>
    </row>
    <row r="567" customHeight="1" spans="1:6">
      <c r="A567" s="74" t="s">
        <v>302</v>
      </c>
      <c r="B567" s="23" t="s">
        <v>304</v>
      </c>
      <c r="C567" s="23"/>
      <c r="D567" s="23">
        <v>2</v>
      </c>
      <c r="E567" s="3" t="s">
        <v>175</v>
      </c>
      <c r="F567" s="3" t="s">
        <v>180</v>
      </c>
    </row>
    <row r="568" customHeight="1" spans="1:6">
      <c r="A568" s="74" t="s">
        <v>302</v>
      </c>
      <c r="B568" s="23" t="s">
        <v>304</v>
      </c>
      <c r="C568" s="23"/>
      <c r="D568" s="23">
        <v>3</v>
      </c>
      <c r="E568" s="3" t="s">
        <v>175</v>
      </c>
      <c r="F568" s="3" t="s">
        <v>180</v>
      </c>
    </row>
    <row r="569" customHeight="1" spans="1:6">
      <c r="A569" s="74" t="s">
        <v>302</v>
      </c>
      <c r="B569" s="23" t="s">
        <v>304</v>
      </c>
      <c r="C569" s="23"/>
      <c r="D569" s="23">
        <v>4</v>
      </c>
      <c r="E569" s="3" t="s">
        <v>175</v>
      </c>
      <c r="F569" s="3" t="s">
        <v>180</v>
      </c>
    </row>
    <row r="570" customHeight="1" spans="1:6">
      <c r="A570" s="74" t="s">
        <v>302</v>
      </c>
      <c r="B570" s="23" t="s">
        <v>304</v>
      </c>
      <c r="C570" s="23"/>
      <c r="D570" s="23">
        <v>5</v>
      </c>
      <c r="E570" s="3" t="s">
        <v>175</v>
      </c>
      <c r="F570" s="3" t="s">
        <v>180</v>
      </c>
    </row>
    <row r="571" customHeight="1" spans="1:6">
      <c r="A571" s="74" t="s">
        <v>302</v>
      </c>
      <c r="B571" s="23" t="s">
        <v>304</v>
      </c>
      <c r="C571" s="23"/>
      <c r="D571" s="23">
        <v>6</v>
      </c>
      <c r="E571" s="3" t="s">
        <v>175</v>
      </c>
      <c r="F571" s="3" t="s">
        <v>180</v>
      </c>
    </row>
    <row r="572" customHeight="1" spans="1:6">
      <c r="A572" s="74" t="s">
        <v>302</v>
      </c>
      <c r="B572" s="23" t="s">
        <v>304</v>
      </c>
      <c r="C572" s="23"/>
      <c r="D572" s="23">
        <v>7</v>
      </c>
      <c r="E572" s="3" t="s">
        <v>175</v>
      </c>
      <c r="F572" s="3" t="s">
        <v>180</v>
      </c>
    </row>
    <row r="573" customHeight="1" spans="1:6">
      <c r="A573" s="74" t="s">
        <v>302</v>
      </c>
      <c r="B573" s="23" t="s">
        <v>304</v>
      </c>
      <c r="C573" s="23"/>
      <c r="D573" s="23">
        <v>8</v>
      </c>
      <c r="E573" s="3" t="s">
        <v>175</v>
      </c>
      <c r="F573" s="3" t="s">
        <v>180</v>
      </c>
    </row>
    <row r="574" customHeight="1" spans="1:6">
      <c r="A574" s="74" t="s">
        <v>302</v>
      </c>
      <c r="B574" s="25" t="s">
        <v>304</v>
      </c>
      <c r="C574" s="25"/>
      <c r="D574" s="25">
        <v>1</v>
      </c>
      <c r="E574" s="3" t="s">
        <v>175</v>
      </c>
      <c r="F574" s="3" t="s">
        <v>180</v>
      </c>
    </row>
    <row r="575" customHeight="1" spans="1:6">
      <c r="A575" s="74" t="s">
        <v>302</v>
      </c>
      <c r="B575" s="25" t="s">
        <v>304</v>
      </c>
      <c r="C575" s="25"/>
      <c r="D575" s="25">
        <v>2</v>
      </c>
      <c r="E575" s="3" t="s">
        <v>175</v>
      </c>
      <c r="F575" s="3" t="s">
        <v>180</v>
      </c>
    </row>
    <row r="576" customHeight="1" spans="1:6">
      <c r="A576" s="74" t="s">
        <v>302</v>
      </c>
      <c r="B576" s="25" t="s">
        <v>304</v>
      </c>
      <c r="C576" s="25"/>
      <c r="D576" s="25">
        <v>3</v>
      </c>
      <c r="E576" s="3" t="s">
        <v>175</v>
      </c>
      <c r="F576" s="3" t="s">
        <v>180</v>
      </c>
    </row>
    <row r="577" customHeight="1" spans="1:6">
      <c r="A577" s="74" t="s">
        <v>302</v>
      </c>
      <c r="B577" s="25" t="s">
        <v>304</v>
      </c>
      <c r="C577" s="25"/>
      <c r="D577" s="25">
        <v>4</v>
      </c>
      <c r="E577" s="3" t="s">
        <v>175</v>
      </c>
      <c r="F577" s="3" t="s">
        <v>180</v>
      </c>
    </row>
    <row r="578" customHeight="1" spans="1:6">
      <c r="A578" s="74" t="s">
        <v>302</v>
      </c>
      <c r="B578" s="25" t="s">
        <v>304</v>
      </c>
      <c r="C578" s="25"/>
      <c r="D578" s="25">
        <v>5</v>
      </c>
      <c r="E578" s="3" t="s">
        <v>175</v>
      </c>
      <c r="F578" s="3" t="s">
        <v>180</v>
      </c>
    </row>
    <row r="579" customHeight="1" spans="1:6">
      <c r="A579" s="74" t="s">
        <v>302</v>
      </c>
      <c r="B579" s="25" t="s">
        <v>304</v>
      </c>
      <c r="C579" s="25"/>
      <c r="D579" s="25">
        <v>6</v>
      </c>
      <c r="E579" s="3" t="s">
        <v>175</v>
      </c>
      <c r="F579" s="3" t="s">
        <v>180</v>
      </c>
    </row>
    <row r="580" customHeight="1" spans="1:6">
      <c r="A580" s="74" t="s">
        <v>302</v>
      </c>
      <c r="B580" s="25" t="s">
        <v>304</v>
      </c>
      <c r="C580" s="25"/>
      <c r="D580" s="25">
        <v>7</v>
      </c>
      <c r="E580" s="3" t="s">
        <v>175</v>
      </c>
      <c r="F580" s="3" t="s">
        <v>180</v>
      </c>
    </row>
    <row r="581" customHeight="1" spans="1:6">
      <c r="A581" s="74" t="s">
        <v>302</v>
      </c>
      <c r="B581" s="25" t="s">
        <v>304</v>
      </c>
      <c r="C581" s="25"/>
      <c r="D581" s="25">
        <v>8</v>
      </c>
      <c r="E581" s="3" t="s">
        <v>175</v>
      </c>
      <c r="F581" s="3" t="s">
        <v>180</v>
      </c>
    </row>
    <row r="582" customHeight="1" spans="1:6">
      <c r="A582" s="76" t="s">
        <v>305</v>
      </c>
      <c r="B582" s="23" t="s">
        <v>306</v>
      </c>
      <c r="C582" s="23"/>
      <c r="D582" s="23">
        <v>1</v>
      </c>
      <c r="E582" s="3" t="s">
        <v>293</v>
      </c>
      <c r="F582" s="3" t="s">
        <v>173</v>
      </c>
    </row>
    <row r="583" customHeight="1" spans="1:6">
      <c r="A583" s="76" t="s">
        <v>305</v>
      </c>
      <c r="B583" s="23" t="s">
        <v>306</v>
      </c>
      <c r="C583" s="23"/>
      <c r="D583" s="23">
        <v>2</v>
      </c>
      <c r="E583" s="3" t="s">
        <v>293</v>
      </c>
      <c r="F583" s="3" t="s">
        <v>173</v>
      </c>
    </row>
    <row r="584" customHeight="1" spans="1:6">
      <c r="A584" s="76" t="s">
        <v>305</v>
      </c>
      <c r="B584" s="23" t="s">
        <v>306</v>
      </c>
      <c r="C584" s="23"/>
      <c r="D584" s="23">
        <v>3</v>
      </c>
      <c r="E584" s="3" t="s">
        <v>293</v>
      </c>
      <c r="F584" s="3" t="s">
        <v>173</v>
      </c>
    </row>
    <row r="585" customHeight="1" spans="1:6">
      <c r="A585" s="76" t="s">
        <v>305</v>
      </c>
      <c r="B585" s="23" t="s">
        <v>306</v>
      </c>
      <c r="C585" s="23"/>
      <c r="D585" s="23">
        <v>4</v>
      </c>
      <c r="E585" s="3" t="s">
        <v>293</v>
      </c>
      <c r="F585" s="3" t="s">
        <v>173</v>
      </c>
    </row>
    <row r="586" customHeight="1" spans="1:6">
      <c r="A586" s="76" t="s">
        <v>305</v>
      </c>
      <c r="B586" s="23" t="s">
        <v>306</v>
      </c>
      <c r="C586" s="23"/>
      <c r="D586" s="23">
        <v>5</v>
      </c>
      <c r="E586" s="3" t="s">
        <v>293</v>
      </c>
      <c r="F586" s="3" t="s">
        <v>173</v>
      </c>
    </row>
    <row r="587" customHeight="1" spans="1:6">
      <c r="A587" s="76" t="s">
        <v>305</v>
      </c>
      <c r="B587" s="25" t="s">
        <v>306</v>
      </c>
      <c r="C587" s="25"/>
      <c r="D587" s="25">
        <v>1</v>
      </c>
      <c r="E587" s="3" t="s">
        <v>293</v>
      </c>
      <c r="F587" s="3" t="s">
        <v>173</v>
      </c>
    </row>
    <row r="588" customHeight="1" spans="1:6">
      <c r="A588" s="76" t="s">
        <v>305</v>
      </c>
      <c r="B588" s="25" t="s">
        <v>306</v>
      </c>
      <c r="C588" s="25"/>
      <c r="D588" s="25">
        <v>2</v>
      </c>
      <c r="E588" s="3" t="s">
        <v>293</v>
      </c>
      <c r="F588" s="3" t="s">
        <v>173</v>
      </c>
    </row>
    <row r="589" customHeight="1" spans="1:6">
      <c r="A589" s="76" t="s">
        <v>305</v>
      </c>
      <c r="B589" s="25" t="s">
        <v>306</v>
      </c>
      <c r="C589" s="25"/>
      <c r="D589" s="25">
        <v>3</v>
      </c>
      <c r="E589" s="3" t="s">
        <v>293</v>
      </c>
      <c r="F589" s="3" t="s">
        <v>173</v>
      </c>
    </row>
    <row r="590" customHeight="1" spans="1:6">
      <c r="A590" s="76" t="s">
        <v>305</v>
      </c>
      <c r="B590" s="25" t="s">
        <v>306</v>
      </c>
      <c r="C590" s="25"/>
      <c r="D590" s="25">
        <v>4</v>
      </c>
      <c r="E590" s="3" t="s">
        <v>293</v>
      </c>
      <c r="F590" s="3" t="s">
        <v>173</v>
      </c>
    </row>
    <row r="591" customHeight="1" spans="1:6">
      <c r="A591" s="76" t="s">
        <v>305</v>
      </c>
      <c r="B591" s="25" t="s">
        <v>306</v>
      </c>
      <c r="C591" s="25"/>
      <c r="D591" s="25">
        <v>5</v>
      </c>
      <c r="E591" s="3" t="s">
        <v>293</v>
      </c>
      <c r="F591" s="3" t="s">
        <v>173</v>
      </c>
    </row>
    <row r="592" customHeight="1" spans="1:6">
      <c r="A592" s="76" t="s">
        <v>305</v>
      </c>
      <c r="B592" s="23" t="s">
        <v>307</v>
      </c>
      <c r="C592" s="23"/>
      <c r="D592" s="23">
        <v>1</v>
      </c>
      <c r="E592" s="3" t="s">
        <v>293</v>
      </c>
      <c r="F592" s="3" t="s">
        <v>308</v>
      </c>
    </row>
    <row r="593" customHeight="1" spans="1:6">
      <c r="A593" s="76" t="s">
        <v>305</v>
      </c>
      <c r="B593" s="23" t="s">
        <v>307</v>
      </c>
      <c r="C593" s="23"/>
      <c r="D593" s="23">
        <v>2</v>
      </c>
      <c r="E593" s="3" t="s">
        <v>293</v>
      </c>
      <c r="F593" s="3" t="s">
        <v>308</v>
      </c>
    </row>
    <row r="594" customHeight="1" spans="1:6">
      <c r="A594" s="76" t="s">
        <v>305</v>
      </c>
      <c r="B594" s="23" t="s">
        <v>307</v>
      </c>
      <c r="C594" s="23"/>
      <c r="D594" s="23">
        <v>3</v>
      </c>
      <c r="E594" s="3" t="s">
        <v>293</v>
      </c>
      <c r="F594" s="3" t="s">
        <v>308</v>
      </c>
    </row>
    <row r="595" customHeight="1" spans="1:6">
      <c r="A595" s="76" t="s">
        <v>305</v>
      </c>
      <c r="B595" s="23" t="s">
        <v>307</v>
      </c>
      <c r="C595" s="23"/>
      <c r="D595" s="23">
        <v>4</v>
      </c>
      <c r="E595" s="3" t="s">
        <v>293</v>
      </c>
      <c r="F595" s="3" t="s">
        <v>308</v>
      </c>
    </row>
    <row r="596" customHeight="1" spans="1:6">
      <c r="A596" s="76" t="s">
        <v>305</v>
      </c>
      <c r="B596" s="23" t="s">
        <v>307</v>
      </c>
      <c r="C596" s="23"/>
      <c r="D596" s="23">
        <v>5</v>
      </c>
      <c r="E596" s="3" t="s">
        <v>293</v>
      </c>
      <c r="F596" s="3" t="s">
        <v>308</v>
      </c>
    </row>
    <row r="597" customHeight="1" spans="1:6">
      <c r="A597" s="76" t="s">
        <v>305</v>
      </c>
      <c r="B597" s="25" t="s">
        <v>309</v>
      </c>
      <c r="C597" s="25"/>
      <c r="D597" s="25">
        <v>1</v>
      </c>
      <c r="E597" s="3" t="s">
        <v>175</v>
      </c>
      <c r="F597" s="3" t="s">
        <v>180</v>
      </c>
    </row>
    <row r="598" customHeight="1" spans="1:6">
      <c r="A598" s="76" t="s">
        <v>305</v>
      </c>
      <c r="B598" s="25" t="s">
        <v>309</v>
      </c>
      <c r="C598" s="25"/>
      <c r="D598" s="25">
        <v>2</v>
      </c>
      <c r="E598" s="3" t="s">
        <v>175</v>
      </c>
      <c r="F598" s="3" t="s">
        <v>180</v>
      </c>
    </row>
    <row r="599" customHeight="1" spans="1:6">
      <c r="A599" s="76" t="s">
        <v>305</v>
      </c>
      <c r="B599" s="25" t="s">
        <v>309</v>
      </c>
      <c r="C599" s="25"/>
      <c r="D599" s="25">
        <v>3</v>
      </c>
      <c r="E599" s="3" t="s">
        <v>175</v>
      </c>
      <c r="F599" s="3" t="s">
        <v>180</v>
      </c>
    </row>
    <row r="600" customHeight="1" spans="1:6">
      <c r="A600" s="76" t="s">
        <v>305</v>
      </c>
      <c r="B600" s="25" t="s">
        <v>309</v>
      </c>
      <c r="C600" s="25"/>
      <c r="D600" s="25">
        <v>4</v>
      </c>
      <c r="E600" s="3" t="s">
        <v>175</v>
      </c>
      <c r="F600" s="3" t="s">
        <v>180</v>
      </c>
    </row>
    <row r="601" customHeight="1" spans="1:6">
      <c r="A601" s="76" t="s">
        <v>305</v>
      </c>
      <c r="B601" s="25" t="s">
        <v>309</v>
      </c>
      <c r="C601" s="25"/>
      <c r="D601" s="25">
        <v>5</v>
      </c>
      <c r="E601" s="3" t="s">
        <v>175</v>
      </c>
      <c r="F601" s="3" t="s">
        <v>180</v>
      </c>
    </row>
    <row r="602" customHeight="1" spans="1:6">
      <c r="A602" s="76" t="s">
        <v>305</v>
      </c>
      <c r="B602" s="25" t="s">
        <v>309</v>
      </c>
      <c r="C602" s="25"/>
      <c r="D602" s="25">
        <v>6</v>
      </c>
      <c r="E602" s="3" t="s">
        <v>175</v>
      </c>
      <c r="F602" s="3" t="s">
        <v>180</v>
      </c>
    </row>
    <row r="603" customHeight="1" spans="1:6">
      <c r="A603" s="76" t="s">
        <v>305</v>
      </c>
      <c r="B603" s="25" t="s">
        <v>309</v>
      </c>
      <c r="C603" s="25"/>
      <c r="D603" s="25">
        <v>7</v>
      </c>
      <c r="E603" s="3" t="s">
        <v>175</v>
      </c>
      <c r="F603" s="3" t="s">
        <v>180</v>
      </c>
    </row>
    <row r="604" customHeight="1" spans="1:6">
      <c r="A604" s="76" t="s">
        <v>305</v>
      </c>
      <c r="B604" s="25" t="s">
        <v>309</v>
      </c>
      <c r="C604" s="25"/>
      <c r="D604" s="25">
        <v>8</v>
      </c>
      <c r="E604" s="3" t="s">
        <v>175</v>
      </c>
      <c r="F604" s="3" t="s">
        <v>180</v>
      </c>
    </row>
    <row r="605" customHeight="1" spans="1:6">
      <c r="A605" s="76" t="s">
        <v>310</v>
      </c>
      <c r="B605" s="23" t="s">
        <v>311</v>
      </c>
      <c r="C605" s="23"/>
      <c r="D605" s="23">
        <v>1</v>
      </c>
      <c r="E605" s="3" t="s">
        <v>293</v>
      </c>
      <c r="F605" s="3" t="s">
        <v>173</v>
      </c>
    </row>
    <row r="606" customHeight="1" spans="1:6">
      <c r="A606" s="76" t="s">
        <v>310</v>
      </c>
      <c r="B606" s="23" t="s">
        <v>311</v>
      </c>
      <c r="C606" s="23"/>
      <c r="D606" s="23">
        <v>2</v>
      </c>
      <c r="E606" s="3" t="s">
        <v>293</v>
      </c>
      <c r="F606" s="3" t="s">
        <v>173</v>
      </c>
    </row>
    <row r="607" customHeight="1" spans="1:6">
      <c r="A607" s="76" t="s">
        <v>310</v>
      </c>
      <c r="B607" s="23" t="s">
        <v>311</v>
      </c>
      <c r="C607" s="23"/>
      <c r="D607" s="23">
        <v>3</v>
      </c>
      <c r="E607" s="3" t="s">
        <v>293</v>
      </c>
      <c r="F607" s="3" t="s">
        <v>173</v>
      </c>
    </row>
    <row r="608" customHeight="1" spans="1:6">
      <c r="A608" s="76" t="s">
        <v>310</v>
      </c>
      <c r="B608" s="23" t="s">
        <v>311</v>
      </c>
      <c r="C608" s="23"/>
      <c r="D608" s="23">
        <v>4</v>
      </c>
      <c r="E608" s="3" t="s">
        <v>293</v>
      </c>
      <c r="F608" s="3" t="s">
        <v>173</v>
      </c>
    </row>
    <row r="609" customHeight="1" spans="1:6">
      <c r="A609" s="76" t="s">
        <v>310</v>
      </c>
      <c r="B609" s="23" t="s">
        <v>311</v>
      </c>
      <c r="C609" s="23"/>
      <c r="D609" s="23">
        <v>5</v>
      </c>
      <c r="E609" s="3" t="s">
        <v>293</v>
      </c>
      <c r="F609" s="3" t="s">
        <v>173</v>
      </c>
    </row>
    <row r="610" customHeight="1" spans="1:6">
      <c r="A610" s="76" t="s">
        <v>312</v>
      </c>
      <c r="B610" s="25" t="s">
        <v>313</v>
      </c>
      <c r="C610" s="25"/>
      <c r="D610" s="25">
        <v>1</v>
      </c>
      <c r="E610" s="3" t="s">
        <v>223</v>
      </c>
      <c r="F610" s="3" t="s">
        <v>173</v>
      </c>
    </row>
    <row r="611" customHeight="1" spans="1:6">
      <c r="A611" s="76" t="s">
        <v>312</v>
      </c>
      <c r="B611" s="25" t="s">
        <v>313</v>
      </c>
      <c r="C611" s="25"/>
      <c r="D611" s="25">
        <v>2</v>
      </c>
      <c r="E611" s="3" t="s">
        <v>223</v>
      </c>
      <c r="F611" s="3" t="s">
        <v>173</v>
      </c>
    </row>
    <row r="612" customHeight="1" spans="1:6">
      <c r="A612" s="76" t="s">
        <v>312</v>
      </c>
      <c r="B612" s="25" t="s">
        <v>313</v>
      </c>
      <c r="C612" s="25"/>
      <c r="D612" s="25">
        <v>3</v>
      </c>
      <c r="E612" s="3" t="s">
        <v>223</v>
      </c>
      <c r="F612" s="3" t="s">
        <v>173</v>
      </c>
    </row>
    <row r="613" customHeight="1" spans="1:6">
      <c r="A613" s="76" t="s">
        <v>312</v>
      </c>
      <c r="B613" s="25" t="s">
        <v>313</v>
      </c>
      <c r="C613" s="25"/>
      <c r="D613" s="25">
        <v>4</v>
      </c>
      <c r="E613" s="3" t="s">
        <v>223</v>
      </c>
      <c r="F613" s="3" t="s">
        <v>173</v>
      </c>
    </row>
    <row r="614" customHeight="1" spans="1:6">
      <c r="A614" s="76" t="s">
        <v>312</v>
      </c>
      <c r="B614" s="25" t="s">
        <v>313</v>
      </c>
      <c r="C614" s="25"/>
      <c r="D614" s="25">
        <v>5</v>
      </c>
      <c r="E614" s="3" t="s">
        <v>223</v>
      </c>
      <c r="F614" s="3" t="s">
        <v>173</v>
      </c>
    </row>
    <row r="615" customHeight="1" spans="1:6">
      <c r="A615" s="76" t="s">
        <v>312</v>
      </c>
      <c r="B615" s="23" t="s">
        <v>314</v>
      </c>
      <c r="C615" s="23"/>
      <c r="D615" s="23">
        <v>1</v>
      </c>
      <c r="E615" s="3" t="s">
        <v>175</v>
      </c>
      <c r="F615" s="3" t="s">
        <v>180</v>
      </c>
    </row>
    <row r="616" customHeight="1" spans="1:6">
      <c r="A616" s="76" t="s">
        <v>312</v>
      </c>
      <c r="B616" s="23" t="s">
        <v>314</v>
      </c>
      <c r="C616" s="23"/>
      <c r="D616" s="23">
        <v>2</v>
      </c>
      <c r="E616" s="3" t="s">
        <v>175</v>
      </c>
      <c r="F616" s="3" t="s">
        <v>180</v>
      </c>
    </row>
    <row r="617" customHeight="1" spans="1:6">
      <c r="A617" s="76" t="s">
        <v>312</v>
      </c>
      <c r="B617" s="23" t="s">
        <v>314</v>
      </c>
      <c r="C617" s="23"/>
      <c r="D617" s="23">
        <v>3</v>
      </c>
      <c r="E617" s="3" t="s">
        <v>175</v>
      </c>
      <c r="F617" s="3" t="s">
        <v>180</v>
      </c>
    </row>
    <row r="618" customHeight="1" spans="1:6">
      <c r="A618" s="76" t="s">
        <v>312</v>
      </c>
      <c r="B618" s="23" t="s">
        <v>314</v>
      </c>
      <c r="C618" s="23"/>
      <c r="D618" s="23">
        <v>4</v>
      </c>
      <c r="E618" s="3" t="s">
        <v>175</v>
      </c>
      <c r="F618" s="3" t="s">
        <v>180</v>
      </c>
    </row>
    <row r="619" customHeight="1" spans="1:6">
      <c r="A619" s="76" t="s">
        <v>312</v>
      </c>
      <c r="B619" s="23" t="s">
        <v>314</v>
      </c>
      <c r="C619" s="23"/>
      <c r="D619" s="23">
        <v>5</v>
      </c>
      <c r="E619" s="3" t="s">
        <v>175</v>
      </c>
      <c r="F619" s="3" t="s">
        <v>180</v>
      </c>
    </row>
    <row r="620" customHeight="1" spans="1:6">
      <c r="A620" s="76" t="s">
        <v>312</v>
      </c>
      <c r="B620" s="23" t="s">
        <v>314</v>
      </c>
      <c r="C620" s="23"/>
      <c r="D620" s="23">
        <v>6</v>
      </c>
      <c r="E620" s="3" t="s">
        <v>175</v>
      </c>
      <c r="F620" s="3" t="s">
        <v>180</v>
      </c>
    </row>
    <row r="621" customHeight="1" spans="1:6">
      <c r="A621" s="76" t="s">
        <v>312</v>
      </c>
      <c r="B621" s="23" t="s">
        <v>314</v>
      </c>
      <c r="C621" s="23"/>
      <c r="D621" s="23">
        <v>7</v>
      </c>
      <c r="E621" s="3" t="s">
        <v>175</v>
      </c>
      <c r="F621" s="3" t="s">
        <v>180</v>
      </c>
    </row>
    <row r="622" customHeight="1" spans="1:6">
      <c r="A622" s="76" t="s">
        <v>312</v>
      </c>
      <c r="B622" s="23" t="s">
        <v>314</v>
      </c>
      <c r="C622" s="23"/>
      <c r="D622" s="23">
        <v>8</v>
      </c>
      <c r="E622" s="3" t="s">
        <v>175</v>
      </c>
      <c r="F622" s="3" t="s">
        <v>180</v>
      </c>
    </row>
    <row r="623" customHeight="1" spans="1:6">
      <c r="A623" s="74" t="s">
        <v>315</v>
      </c>
      <c r="B623" s="25" t="s">
        <v>316</v>
      </c>
      <c r="C623" s="25"/>
      <c r="D623" s="25">
        <v>1</v>
      </c>
      <c r="E623" s="3" t="s">
        <v>223</v>
      </c>
      <c r="F623" s="3" t="s">
        <v>173</v>
      </c>
    </row>
    <row r="624" customHeight="1" spans="1:6">
      <c r="A624" s="74" t="s">
        <v>315</v>
      </c>
      <c r="B624" s="25" t="s">
        <v>316</v>
      </c>
      <c r="C624" s="25"/>
      <c r="D624" s="25">
        <v>2</v>
      </c>
      <c r="E624" s="3" t="s">
        <v>223</v>
      </c>
      <c r="F624" s="3" t="s">
        <v>173</v>
      </c>
    </row>
    <row r="625" customHeight="1" spans="1:6">
      <c r="A625" s="74" t="s">
        <v>315</v>
      </c>
      <c r="B625" s="25" t="s">
        <v>316</v>
      </c>
      <c r="C625" s="25"/>
      <c r="D625" s="25">
        <v>3</v>
      </c>
      <c r="E625" s="3" t="s">
        <v>223</v>
      </c>
      <c r="F625" s="3" t="s">
        <v>173</v>
      </c>
    </row>
    <row r="626" customHeight="1" spans="1:6">
      <c r="A626" s="74" t="s">
        <v>315</v>
      </c>
      <c r="B626" s="25" t="s">
        <v>316</v>
      </c>
      <c r="C626" s="25"/>
      <c r="D626" s="25">
        <v>4</v>
      </c>
      <c r="E626" s="3" t="s">
        <v>223</v>
      </c>
      <c r="F626" s="3" t="s">
        <v>173</v>
      </c>
    </row>
    <row r="627" customHeight="1" spans="1:6">
      <c r="A627" s="74" t="s">
        <v>315</v>
      </c>
      <c r="B627" s="25" t="s">
        <v>316</v>
      </c>
      <c r="C627" s="25"/>
      <c r="D627" s="25">
        <v>5</v>
      </c>
      <c r="E627" s="3" t="s">
        <v>223</v>
      </c>
      <c r="F627" s="3" t="s">
        <v>173</v>
      </c>
    </row>
    <row r="628" customHeight="1" spans="1:6">
      <c r="A628" s="74" t="s">
        <v>315</v>
      </c>
      <c r="B628" s="23" t="s">
        <v>317</v>
      </c>
      <c r="C628" s="23"/>
      <c r="D628" s="23">
        <v>1</v>
      </c>
      <c r="E628" s="3" t="s">
        <v>175</v>
      </c>
      <c r="F628" s="3" t="s">
        <v>180</v>
      </c>
    </row>
    <row r="629" customHeight="1" spans="1:6">
      <c r="A629" s="74" t="s">
        <v>315</v>
      </c>
      <c r="B629" s="23" t="s">
        <v>317</v>
      </c>
      <c r="C629" s="23"/>
      <c r="D629" s="23">
        <v>2</v>
      </c>
      <c r="E629" s="3" t="s">
        <v>175</v>
      </c>
      <c r="F629" s="3" t="s">
        <v>180</v>
      </c>
    </row>
    <row r="630" customHeight="1" spans="1:6">
      <c r="A630" s="74" t="s">
        <v>315</v>
      </c>
      <c r="B630" s="23" t="s">
        <v>317</v>
      </c>
      <c r="C630" s="23"/>
      <c r="D630" s="23">
        <v>3</v>
      </c>
      <c r="E630" s="3" t="s">
        <v>175</v>
      </c>
      <c r="F630" s="3" t="s">
        <v>180</v>
      </c>
    </row>
    <row r="631" customHeight="1" spans="1:6">
      <c r="A631" s="74" t="s">
        <v>315</v>
      </c>
      <c r="B631" s="23" t="s">
        <v>317</v>
      </c>
      <c r="C631" s="23"/>
      <c r="D631" s="23">
        <v>4</v>
      </c>
      <c r="E631" s="3" t="s">
        <v>175</v>
      </c>
      <c r="F631" s="3" t="s">
        <v>180</v>
      </c>
    </row>
    <row r="632" customHeight="1" spans="1:6">
      <c r="A632" s="74" t="s">
        <v>315</v>
      </c>
      <c r="B632" s="23" t="s">
        <v>317</v>
      </c>
      <c r="C632" s="23"/>
      <c r="D632" s="23">
        <v>5</v>
      </c>
      <c r="E632" s="3" t="s">
        <v>175</v>
      </c>
      <c r="F632" s="3" t="s">
        <v>180</v>
      </c>
    </row>
    <row r="633" customHeight="1" spans="1:6">
      <c r="A633" s="74" t="s">
        <v>315</v>
      </c>
      <c r="B633" s="23" t="s">
        <v>317</v>
      </c>
      <c r="C633" s="23"/>
      <c r="D633" s="23">
        <v>6</v>
      </c>
      <c r="E633" s="3" t="s">
        <v>175</v>
      </c>
      <c r="F633" s="3" t="s">
        <v>180</v>
      </c>
    </row>
    <row r="634" customHeight="1" spans="1:6">
      <c r="A634" s="74" t="s">
        <v>315</v>
      </c>
      <c r="B634" s="23" t="s">
        <v>317</v>
      </c>
      <c r="C634" s="23"/>
      <c r="D634" s="23">
        <v>7</v>
      </c>
      <c r="E634" s="3" t="s">
        <v>175</v>
      </c>
      <c r="F634" s="3" t="s">
        <v>180</v>
      </c>
    </row>
    <row r="635" customHeight="1" spans="1:6">
      <c r="A635" s="74" t="s">
        <v>315</v>
      </c>
      <c r="B635" s="23" t="s">
        <v>317</v>
      </c>
      <c r="C635" s="23"/>
      <c r="D635" s="23">
        <v>8</v>
      </c>
      <c r="E635" s="3" t="s">
        <v>175</v>
      </c>
      <c r="F635" s="3" t="s">
        <v>180</v>
      </c>
    </row>
    <row r="636" customHeight="1" spans="1:6">
      <c r="A636" s="74" t="s">
        <v>315</v>
      </c>
      <c r="B636" s="25" t="s">
        <v>317</v>
      </c>
      <c r="C636" s="25"/>
      <c r="D636" s="25">
        <v>1</v>
      </c>
      <c r="E636" s="3" t="s">
        <v>175</v>
      </c>
      <c r="F636" s="3" t="s">
        <v>180</v>
      </c>
    </row>
    <row r="637" customHeight="1" spans="1:6">
      <c r="A637" s="74" t="s">
        <v>315</v>
      </c>
      <c r="B637" s="25" t="s">
        <v>317</v>
      </c>
      <c r="C637" s="25"/>
      <c r="D637" s="25">
        <v>2</v>
      </c>
      <c r="E637" s="3" t="s">
        <v>175</v>
      </c>
      <c r="F637" s="3" t="s">
        <v>180</v>
      </c>
    </row>
    <row r="638" customHeight="1" spans="1:6">
      <c r="A638" s="74" t="s">
        <v>315</v>
      </c>
      <c r="B638" s="25" t="s">
        <v>317</v>
      </c>
      <c r="C638" s="25"/>
      <c r="D638" s="25">
        <v>3</v>
      </c>
      <c r="E638" s="3" t="s">
        <v>175</v>
      </c>
      <c r="F638" s="3" t="s">
        <v>180</v>
      </c>
    </row>
    <row r="639" customHeight="1" spans="1:6">
      <c r="A639" s="74" t="s">
        <v>315</v>
      </c>
      <c r="B639" s="25" t="s">
        <v>317</v>
      </c>
      <c r="C639" s="25"/>
      <c r="D639" s="25">
        <v>4</v>
      </c>
      <c r="E639" s="3" t="s">
        <v>175</v>
      </c>
      <c r="F639" s="3" t="s">
        <v>180</v>
      </c>
    </row>
    <row r="640" customHeight="1" spans="1:6">
      <c r="A640" s="74" t="s">
        <v>315</v>
      </c>
      <c r="B640" s="25" t="s">
        <v>317</v>
      </c>
      <c r="C640" s="25"/>
      <c r="D640" s="25">
        <v>5</v>
      </c>
      <c r="E640" s="3" t="s">
        <v>175</v>
      </c>
      <c r="F640" s="3" t="s">
        <v>180</v>
      </c>
    </row>
    <row r="641" customHeight="1" spans="1:6">
      <c r="A641" s="74" t="s">
        <v>315</v>
      </c>
      <c r="B641" s="25" t="s">
        <v>317</v>
      </c>
      <c r="C641" s="25"/>
      <c r="D641" s="25">
        <v>6</v>
      </c>
      <c r="E641" s="3" t="s">
        <v>175</v>
      </c>
      <c r="F641" s="3" t="s">
        <v>180</v>
      </c>
    </row>
    <row r="642" customHeight="1" spans="1:6">
      <c r="A642" s="74" t="s">
        <v>315</v>
      </c>
      <c r="B642" s="25" t="s">
        <v>317</v>
      </c>
      <c r="C642" s="25"/>
      <c r="D642" s="25">
        <v>7</v>
      </c>
      <c r="E642" s="3" t="s">
        <v>175</v>
      </c>
      <c r="F642" s="3" t="s">
        <v>180</v>
      </c>
    </row>
    <row r="643" customHeight="1" spans="1:6">
      <c r="A643" s="74" t="s">
        <v>315</v>
      </c>
      <c r="B643" s="25" t="s">
        <v>317</v>
      </c>
      <c r="C643" s="25"/>
      <c r="D643" s="25">
        <v>8</v>
      </c>
      <c r="E643" s="3" t="s">
        <v>175</v>
      </c>
      <c r="F643" s="3" t="s">
        <v>180</v>
      </c>
    </row>
    <row r="644" customHeight="1" spans="1:6">
      <c r="A644" s="76" t="s">
        <v>318</v>
      </c>
      <c r="B644" s="23" t="s">
        <v>319</v>
      </c>
      <c r="C644" s="23"/>
      <c r="D644" s="23">
        <v>1</v>
      </c>
      <c r="E644" s="3" t="s">
        <v>223</v>
      </c>
      <c r="F644" s="3" t="s">
        <v>173</v>
      </c>
    </row>
    <row r="645" customHeight="1" spans="1:6">
      <c r="A645" s="76" t="s">
        <v>318</v>
      </c>
      <c r="B645" s="23" t="s">
        <v>319</v>
      </c>
      <c r="C645" s="23"/>
      <c r="D645" s="23">
        <v>2</v>
      </c>
      <c r="E645" s="3" t="s">
        <v>223</v>
      </c>
      <c r="F645" s="3" t="s">
        <v>173</v>
      </c>
    </row>
    <row r="646" customHeight="1" spans="1:6">
      <c r="A646" s="76" t="s">
        <v>318</v>
      </c>
      <c r="B646" s="23" t="s">
        <v>319</v>
      </c>
      <c r="C646" s="23"/>
      <c r="D646" s="23">
        <v>3</v>
      </c>
      <c r="E646" s="3" t="s">
        <v>223</v>
      </c>
      <c r="F646" s="3" t="s">
        <v>173</v>
      </c>
    </row>
    <row r="647" customHeight="1" spans="1:6">
      <c r="A647" s="76" t="s">
        <v>318</v>
      </c>
      <c r="B647" s="23" t="s">
        <v>319</v>
      </c>
      <c r="C647" s="23"/>
      <c r="D647" s="23">
        <v>4</v>
      </c>
      <c r="E647" s="3" t="s">
        <v>223</v>
      </c>
      <c r="F647" s="3" t="s">
        <v>173</v>
      </c>
    </row>
    <row r="648" customHeight="1" spans="1:6">
      <c r="A648" s="76" t="s">
        <v>318</v>
      </c>
      <c r="B648" s="23" t="s">
        <v>319</v>
      </c>
      <c r="C648" s="23"/>
      <c r="D648" s="23">
        <v>5</v>
      </c>
      <c r="E648" s="3" t="s">
        <v>223</v>
      </c>
      <c r="F648" s="3" t="s">
        <v>173</v>
      </c>
    </row>
    <row r="649" customHeight="1" spans="1:6">
      <c r="A649" s="76" t="s">
        <v>318</v>
      </c>
      <c r="B649" s="25" t="s">
        <v>320</v>
      </c>
      <c r="C649" s="25"/>
      <c r="D649" s="25">
        <v>1</v>
      </c>
      <c r="E649" s="3" t="s">
        <v>175</v>
      </c>
      <c r="F649" s="3" t="s">
        <v>180</v>
      </c>
    </row>
    <row r="650" customHeight="1" spans="1:6">
      <c r="A650" s="76" t="s">
        <v>318</v>
      </c>
      <c r="B650" s="25" t="s">
        <v>320</v>
      </c>
      <c r="C650" s="25"/>
      <c r="D650" s="25">
        <v>2</v>
      </c>
      <c r="E650" s="3" t="s">
        <v>175</v>
      </c>
      <c r="F650" s="3" t="s">
        <v>180</v>
      </c>
    </row>
    <row r="651" customHeight="1" spans="1:6">
      <c r="A651" s="76" t="s">
        <v>318</v>
      </c>
      <c r="B651" s="25" t="s">
        <v>320</v>
      </c>
      <c r="C651" s="25"/>
      <c r="D651" s="25">
        <v>3</v>
      </c>
      <c r="E651" s="3" t="s">
        <v>175</v>
      </c>
      <c r="F651" s="3" t="s">
        <v>180</v>
      </c>
    </row>
    <row r="652" customHeight="1" spans="1:6">
      <c r="A652" s="76" t="s">
        <v>318</v>
      </c>
      <c r="B652" s="25" t="s">
        <v>320</v>
      </c>
      <c r="C652" s="25"/>
      <c r="D652" s="25">
        <v>4</v>
      </c>
      <c r="E652" s="3" t="s">
        <v>175</v>
      </c>
      <c r="F652" s="3" t="s">
        <v>180</v>
      </c>
    </row>
    <row r="653" customHeight="1" spans="1:6">
      <c r="A653" s="76" t="s">
        <v>318</v>
      </c>
      <c r="B653" s="25" t="s">
        <v>320</v>
      </c>
      <c r="C653" s="25"/>
      <c r="D653" s="25">
        <v>5</v>
      </c>
      <c r="E653" s="3" t="s">
        <v>175</v>
      </c>
      <c r="F653" s="3" t="s">
        <v>180</v>
      </c>
    </row>
    <row r="654" customHeight="1" spans="1:6">
      <c r="A654" s="76" t="s">
        <v>318</v>
      </c>
      <c r="B654" s="25" t="s">
        <v>320</v>
      </c>
      <c r="C654" s="25"/>
      <c r="D654" s="25">
        <v>6</v>
      </c>
      <c r="E654" s="3" t="s">
        <v>175</v>
      </c>
      <c r="F654" s="3" t="s">
        <v>180</v>
      </c>
    </row>
    <row r="655" customHeight="1" spans="1:6">
      <c r="A655" s="76" t="s">
        <v>318</v>
      </c>
      <c r="B655" s="25" t="s">
        <v>320</v>
      </c>
      <c r="C655" s="25"/>
      <c r="D655" s="25">
        <v>7</v>
      </c>
      <c r="E655" s="3" t="s">
        <v>175</v>
      </c>
      <c r="F655" s="3" t="s">
        <v>180</v>
      </c>
    </row>
    <row r="656" customHeight="1" spans="1:6">
      <c r="A656" s="76" t="s">
        <v>318</v>
      </c>
      <c r="B656" s="25" t="s">
        <v>320</v>
      </c>
      <c r="C656" s="25"/>
      <c r="D656" s="25">
        <v>8</v>
      </c>
      <c r="E656" s="3" t="s">
        <v>175</v>
      </c>
      <c r="F656" s="3" t="s">
        <v>180</v>
      </c>
    </row>
    <row r="657" customHeight="1" spans="1:6">
      <c r="A657" s="76" t="s">
        <v>318</v>
      </c>
      <c r="B657" s="23" t="s">
        <v>320</v>
      </c>
      <c r="C657" s="23"/>
      <c r="D657" s="23">
        <v>1</v>
      </c>
      <c r="E657" s="3" t="s">
        <v>175</v>
      </c>
      <c r="F657" s="3" t="s">
        <v>180</v>
      </c>
    </row>
    <row r="658" customHeight="1" spans="1:6">
      <c r="A658" s="76" t="s">
        <v>318</v>
      </c>
      <c r="B658" s="23" t="s">
        <v>320</v>
      </c>
      <c r="C658" s="23"/>
      <c r="D658" s="23">
        <v>2</v>
      </c>
      <c r="E658" s="3" t="s">
        <v>175</v>
      </c>
      <c r="F658" s="3" t="s">
        <v>180</v>
      </c>
    </row>
    <row r="659" customHeight="1" spans="1:6">
      <c r="A659" s="76" t="s">
        <v>318</v>
      </c>
      <c r="B659" s="23" t="s">
        <v>320</v>
      </c>
      <c r="C659" s="23"/>
      <c r="D659" s="23">
        <v>3</v>
      </c>
      <c r="E659" s="3" t="s">
        <v>175</v>
      </c>
      <c r="F659" s="3" t="s">
        <v>180</v>
      </c>
    </row>
    <row r="660" customHeight="1" spans="1:6">
      <c r="A660" s="76" t="s">
        <v>318</v>
      </c>
      <c r="B660" s="23" t="s">
        <v>320</v>
      </c>
      <c r="C660" s="23"/>
      <c r="D660" s="23">
        <v>4</v>
      </c>
      <c r="E660" s="3" t="s">
        <v>175</v>
      </c>
      <c r="F660" s="3" t="s">
        <v>180</v>
      </c>
    </row>
    <row r="661" customHeight="1" spans="1:6">
      <c r="A661" s="76" t="s">
        <v>318</v>
      </c>
      <c r="B661" s="23" t="s">
        <v>320</v>
      </c>
      <c r="C661" s="23"/>
      <c r="D661" s="23">
        <v>5</v>
      </c>
      <c r="E661" s="3" t="s">
        <v>175</v>
      </c>
      <c r="F661" s="3" t="s">
        <v>180</v>
      </c>
    </row>
    <row r="662" customHeight="1" spans="1:6">
      <c r="A662" s="76" t="s">
        <v>318</v>
      </c>
      <c r="B662" s="23" t="s">
        <v>320</v>
      </c>
      <c r="C662" s="23"/>
      <c r="D662" s="23">
        <v>6</v>
      </c>
      <c r="E662" s="3" t="s">
        <v>175</v>
      </c>
      <c r="F662" s="3" t="s">
        <v>180</v>
      </c>
    </row>
    <row r="663" customHeight="1" spans="1:6">
      <c r="A663" s="76" t="s">
        <v>318</v>
      </c>
      <c r="B663" s="23" t="s">
        <v>320</v>
      </c>
      <c r="C663" s="23"/>
      <c r="D663" s="23">
        <v>7</v>
      </c>
      <c r="E663" s="3" t="s">
        <v>175</v>
      </c>
      <c r="F663" s="3" t="s">
        <v>180</v>
      </c>
    </row>
    <row r="664" customHeight="1" spans="1:6">
      <c r="A664" s="76" t="s">
        <v>318</v>
      </c>
      <c r="B664" s="23" t="s">
        <v>320</v>
      </c>
      <c r="C664" s="23"/>
      <c r="D664" s="23">
        <v>8</v>
      </c>
      <c r="E664" s="3" t="s">
        <v>175</v>
      </c>
      <c r="F664" s="3" t="s">
        <v>180</v>
      </c>
    </row>
    <row r="665" customHeight="1" spans="1:6">
      <c r="A665" s="76" t="s">
        <v>321</v>
      </c>
      <c r="B665" s="25" t="s">
        <v>322</v>
      </c>
      <c r="C665" s="25"/>
      <c r="D665" s="25">
        <v>1</v>
      </c>
      <c r="E665" s="3" t="s">
        <v>323</v>
      </c>
      <c r="F665" s="3" t="s">
        <v>173</v>
      </c>
    </row>
    <row r="666" customHeight="1" spans="1:6">
      <c r="A666" s="76" t="s">
        <v>321</v>
      </c>
      <c r="B666" s="25" t="s">
        <v>322</v>
      </c>
      <c r="C666" s="25"/>
      <c r="D666" s="25">
        <v>2</v>
      </c>
      <c r="E666" s="3" t="s">
        <v>323</v>
      </c>
      <c r="F666" s="3" t="s">
        <v>173</v>
      </c>
    </row>
    <row r="667" customHeight="1" spans="1:6">
      <c r="A667" s="76" t="s">
        <v>321</v>
      </c>
      <c r="B667" s="25" t="s">
        <v>322</v>
      </c>
      <c r="C667" s="25"/>
      <c r="D667" s="25">
        <v>3</v>
      </c>
      <c r="E667" s="3" t="s">
        <v>323</v>
      </c>
      <c r="F667" s="3" t="s">
        <v>173</v>
      </c>
    </row>
    <row r="668" customHeight="1" spans="1:6">
      <c r="A668" s="76" t="s">
        <v>321</v>
      </c>
      <c r="B668" s="25" t="s">
        <v>322</v>
      </c>
      <c r="C668" s="25"/>
      <c r="D668" s="25">
        <v>4</v>
      </c>
      <c r="E668" s="3" t="s">
        <v>323</v>
      </c>
      <c r="F668" s="3" t="s">
        <v>173</v>
      </c>
    </row>
    <row r="669" customHeight="1" spans="1:6">
      <c r="A669" s="76" t="s">
        <v>321</v>
      </c>
      <c r="B669" s="25" t="s">
        <v>322</v>
      </c>
      <c r="C669" s="25"/>
      <c r="D669" s="25">
        <v>5</v>
      </c>
      <c r="E669" s="3" t="s">
        <v>323</v>
      </c>
      <c r="F669" s="3" t="s">
        <v>173</v>
      </c>
    </row>
    <row r="670" customHeight="1" spans="1:6">
      <c r="A670" s="76" t="s">
        <v>321</v>
      </c>
      <c r="B670" s="23" t="s">
        <v>324</v>
      </c>
      <c r="C670" s="23"/>
      <c r="D670" s="23">
        <v>1</v>
      </c>
      <c r="E670" s="3" t="s">
        <v>323</v>
      </c>
      <c r="F670" s="3" t="s">
        <v>194</v>
      </c>
    </row>
    <row r="671" customHeight="1" spans="1:6">
      <c r="A671" s="76" t="s">
        <v>321</v>
      </c>
      <c r="B671" s="23" t="s">
        <v>324</v>
      </c>
      <c r="C671" s="23"/>
      <c r="D671" s="23">
        <v>2</v>
      </c>
      <c r="E671" s="3" t="s">
        <v>323</v>
      </c>
      <c r="F671" s="3" t="s">
        <v>194</v>
      </c>
    </row>
    <row r="672" customHeight="1" spans="1:6">
      <c r="A672" s="76" t="s">
        <v>321</v>
      </c>
      <c r="B672" s="23" t="s">
        <v>324</v>
      </c>
      <c r="C672" s="23"/>
      <c r="D672" s="23">
        <v>3</v>
      </c>
      <c r="E672" s="3" t="s">
        <v>323</v>
      </c>
      <c r="F672" s="3" t="s">
        <v>194</v>
      </c>
    </row>
    <row r="673" customHeight="1" spans="1:6">
      <c r="A673" s="76" t="s">
        <v>321</v>
      </c>
      <c r="B673" s="23" t="s">
        <v>324</v>
      </c>
      <c r="C673" s="23"/>
      <c r="D673" s="23">
        <v>4</v>
      </c>
      <c r="E673" s="3" t="s">
        <v>323</v>
      </c>
      <c r="F673" s="3" t="s">
        <v>194</v>
      </c>
    </row>
    <row r="674" customHeight="1" spans="1:6">
      <c r="A674" s="76" t="s">
        <v>321</v>
      </c>
      <c r="B674" s="23" t="s">
        <v>324</v>
      </c>
      <c r="C674" s="23"/>
      <c r="D674" s="23">
        <v>5</v>
      </c>
      <c r="E674" s="3" t="s">
        <v>323</v>
      </c>
      <c r="F674" s="3" t="s">
        <v>194</v>
      </c>
    </row>
    <row r="675" customHeight="1" spans="1:6">
      <c r="A675" s="76" t="s">
        <v>321</v>
      </c>
      <c r="B675" s="25" t="s">
        <v>325</v>
      </c>
      <c r="C675" s="25"/>
      <c r="D675" s="25">
        <v>1</v>
      </c>
      <c r="E675" s="3" t="s">
        <v>175</v>
      </c>
      <c r="F675" s="3" t="s">
        <v>176</v>
      </c>
    </row>
    <row r="676" customHeight="1" spans="1:6">
      <c r="A676" s="76" t="s">
        <v>321</v>
      </c>
      <c r="B676" s="25" t="s">
        <v>325</v>
      </c>
      <c r="C676" s="25"/>
      <c r="D676" s="25">
        <v>2</v>
      </c>
      <c r="E676" s="3" t="s">
        <v>175</v>
      </c>
      <c r="F676" s="3" t="s">
        <v>176</v>
      </c>
    </row>
    <row r="677" customHeight="1" spans="1:6">
      <c r="A677" s="76" t="s">
        <v>321</v>
      </c>
      <c r="B677" s="25" t="s">
        <v>325</v>
      </c>
      <c r="C677" s="25"/>
      <c r="D677" s="25">
        <v>3</v>
      </c>
      <c r="E677" s="3" t="s">
        <v>175</v>
      </c>
      <c r="F677" s="3" t="s">
        <v>176</v>
      </c>
    </row>
    <row r="678" customHeight="1" spans="1:6">
      <c r="A678" s="76" t="s">
        <v>321</v>
      </c>
      <c r="B678" s="25" t="s">
        <v>325</v>
      </c>
      <c r="C678" s="25"/>
      <c r="D678" s="25">
        <v>4</v>
      </c>
      <c r="E678" s="3" t="s">
        <v>175</v>
      </c>
      <c r="F678" s="3" t="s">
        <v>176</v>
      </c>
    </row>
    <row r="679" customHeight="1" spans="1:6">
      <c r="A679" s="76" t="s">
        <v>321</v>
      </c>
      <c r="B679" s="25" t="s">
        <v>325</v>
      </c>
      <c r="C679" s="25"/>
      <c r="D679" s="25">
        <v>5</v>
      </c>
      <c r="E679" s="3" t="s">
        <v>175</v>
      </c>
      <c r="F679" s="3" t="s">
        <v>176</v>
      </c>
    </row>
    <row r="680" customHeight="1" spans="1:6">
      <c r="A680" s="76" t="s">
        <v>321</v>
      </c>
      <c r="B680" s="23" t="s">
        <v>326</v>
      </c>
      <c r="C680" s="23"/>
      <c r="D680" s="23">
        <v>1</v>
      </c>
      <c r="E680" s="3" t="s">
        <v>175</v>
      </c>
      <c r="F680" s="3" t="s">
        <v>178</v>
      </c>
    </row>
    <row r="681" customHeight="1" spans="1:6">
      <c r="A681" s="76" t="s">
        <v>321</v>
      </c>
      <c r="B681" s="23" t="s">
        <v>326</v>
      </c>
      <c r="C681" s="23"/>
      <c r="D681" s="23">
        <v>2</v>
      </c>
      <c r="E681" s="3" t="s">
        <v>175</v>
      </c>
      <c r="F681" s="3" t="s">
        <v>178</v>
      </c>
    </row>
    <row r="682" customHeight="1" spans="1:6">
      <c r="A682" s="76" t="s">
        <v>321</v>
      </c>
      <c r="B682" s="23" t="s">
        <v>326</v>
      </c>
      <c r="C682" s="23"/>
      <c r="D682" s="23">
        <v>3</v>
      </c>
      <c r="E682" s="3" t="s">
        <v>175</v>
      </c>
      <c r="F682" s="3" t="s">
        <v>178</v>
      </c>
    </row>
    <row r="683" customHeight="1" spans="1:6">
      <c r="A683" s="76" t="s">
        <v>321</v>
      </c>
      <c r="B683" s="23" t="s">
        <v>326</v>
      </c>
      <c r="C683" s="23"/>
      <c r="D683" s="23">
        <v>4</v>
      </c>
      <c r="E683" s="3" t="s">
        <v>175</v>
      </c>
      <c r="F683" s="3" t="s">
        <v>178</v>
      </c>
    </row>
    <row r="684" customHeight="1" spans="1:6">
      <c r="A684" s="76" t="s">
        <v>321</v>
      </c>
      <c r="B684" s="23" t="s">
        <v>326</v>
      </c>
      <c r="C684" s="23"/>
      <c r="D684" s="23">
        <v>5</v>
      </c>
      <c r="E684" s="3" t="s">
        <v>175</v>
      </c>
      <c r="F684" s="3" t="s">
        <v>178</v>
      </c>
    </row>
    <row r="685" customHeight="1" spans="1:6">
      <c r="A685" s="76" t="s">
        <v>321</v>
      </c>
      <c r="B685" s="25" t="s">
        <v>327</v>
      </c>
      <c r="C685" s="25"/>
      <c r="D685" s="25">
        <v>1</v>
      </c>
      <c r="E685" s="3" t="s">
        <v>175</v>
      </c>
      <c r="F685" s="3" t="s">
        <v>180</v>
      </c>
    </row>
    <row r="686" customHeight="1" spans="1:6">
      <c r="A686" s="76" t="s">
        <v>321</v>
      </c>
      <c r="B686" s="25" t="s">
        <v>327</v>
      </c>
      <c r="C686" s="25"/>
      <c r="D686" s="25">
        <v>2</v>
      </c>
      <c r="E686" s="3" t="s">
        <v>175</v>
      </c>
      <c r="F686" s="3" t="s">
        <v>180</v>
      </c>
    </row>
    <row r="687" customHeight="1" spans="1:6">
      <c r="A687" s="76" t="s">
        <v>321</v>
      </c>
      <c r="B687" s="25" t="s">
        <v>327</v>
      </c>
      <c r="C687" s="25"/>
      <c r="D687" s="25">
        <v>3</v>
      </c>
      <c r="E687" s="3" t="s">
        <v>175</v>
      </c>
      <c r="F687" s="3" t="s">
        <v>180</v>
      </c>
    </row>
    <row r="688" customHeight="1" spans="1:6">
      <c r="A688" s="76" t="s">
        <v>321</v>
      </c>
      <c r="B688" s="25" t="s">
        <v>327</v>
      </c>
      <c r="C688" s="25"/>
      <c r="D688" s="25">
        <v>4</v>
      </c>
      <c r="E688" s="3" t="s">
        <v>175</v>
      </c>
      <c r="F688" s="3" t="s">
        <v>180</v>
      </c>
    </row>
    <row r="689" customHeight="1" spans="1:6">
      <c r="A689" s="76" t="s">
        <v>321</v>
      </c>
      <c r="B689" s="25" t="s">
        <v>327</v>
      </c>
      <c r="C689" s="25"/>
      <c r="D689" s="25">
        <v>5</v>
      </c>
      <c r="E689" s="3" t="s">
        <v>175</v>
      </c>
      <c r="F689" s="3" t="s">
        <v>180</v>
      </c>
    </row>
    <row r="690" customHeight="1" spans="1:6">
      <c r="A690" s="76" t="s">
        <v>321</v>
      </c>
      <c r="B690" s="25" t="s">
        <v>327</v>
      </c>
      <c r="C690" s="25"/>
      <c r="D690" s="25">
        <v>6</v>
      </c>
      <c r="E690" s="3" t="s">
        <v>175</v>
      </c>
      <c r="F690" s="3" t="s">
        <v>180</v>
      </c>
    </row>
    <row r="691" customHeight="1" spans="1:6">
      <c r="A691" s="76" t="s">
        <v>321</v>
      </c>
      <c r="B691" s="25" t="s">
        <v>327</v>
      </c>
      <c r="C691" s="25"/>
      <c r="D691" s="25">
        <v>7</v>
      </c>
      <c r="E691" s="3" t="s">
        <v>175</v>
      </c>
      <c r="F691" s="3" t="s">
        <v>180</v>
      </c>
    </row>
    <row r="692" customHeight="1" spans="1:6">
      <c r="A692" s="76" t="s">
        <v>321</v>
      </c>
      <c r="B692" s="25" t="s">
        <v>327</v>
      </c>
      <c r="C692" s="25"/>
      <c r="D692" s="25">
        <v>8</v>
      </c>
      <c r="E692" s="3" t="s">
        <v>175</v>
      </c>
      <c r="F692" s="3" t="s">
        <v>180</v>
      </c>
    </row>
    <row r="693" customHeight="1" spans="1:6">
      <c r="A693" s="74" t="s">
        <v>328</v>
      </c>
      <c r="B693" s="23" t="s">
        <v>329</v>
      </c>
      <c r="C693" s="23"/>
      <c r="D693" s="23">
        <v>1</v>
      </c>
      <c r="E693" s="3" t="s">
        <v>323</v>
      </c>
      <c r="F693" s="3" t="s">
        <v>173</v>
      </c>
    </row>
    <row r="694" customHeight="1" spans="1:6">
      <c r="A694" s="74" t="s">
        <v>328</v>
      </c>
      <c r="B694" s="23" t="s">
        <v>329</v>
      </c>
      <c r="C694" s="23"/>
      <c r="D694" s="23">
        <v>2</v>
      </c>
      <c r="E694" s="3" t="s">
        <v>323</v>
      </c>
      <c r="F694" s="3" t="s">
        <v>173</v>
      </c>
    </row>
    <row r="695" customHeight="1" spans="1:6">
      <c r="A695" s="74" t="s">
        <v>328</v>
      </c>
      <c r="B695" s="23" t="s">
        <v>329</v>
      </c>
      <c r="C695" s="23"/>
      <c r="D695" s="23">
        <v>3</v>
      </c>
      <c r="E695" s="3" t="s">
        <v>323</v>
      </c>
      <c r="F695" s="3" t="s">
        <v>173</v>
      </c>
    </row>
    <row r="696" customHeight="1" spans="1:6">
      <c r="A696" s="74" t="s">
        <v>328</v>
      </c>
      <c r="B696" s="23" t="s">
        <v>329</v>
      </c>
      <c r="C696" s="23"/>
      <c r="D696" s="23">
        <v>4</v>
      </c>
      <c r="E696" s="3" t="s">
        <v>323</v>
      </c>
      <c r="F696" s="3" t="s">
        <v>173</v>
      </c>
    </row>
    <row r="697" customHeight="1" spans="1:6">
      <c r="A697" s="74" t="s">
        <v>328</v>
      </c>
      <c r="B697" s="23" t="s">
        <v>329</v>
      </c>
      <c r="C697" s="23"/>
      <c r="D697" s="23">
        <v>5</v>
      </c>
      <c r="E697" s="3" t="s">
        <v>323</v>
      </c>
      <c r="F697" s="3" t="s">
        <v>173</v>
      </c>
    </row>
    <row r="698" customHeight="1" spans="1:6">
      <c r="A698" s="74" t="s">
        <v>328</v>
      </c>
      <c r="B698" s="25" t="s">
        <v>330</v>
      </c>
      <c r="C698" s="25"/>
      <c r="D698" s="25">
        <v>1</v>
      </c>
      <c r="E698" s="3" t="s">
        <v>323</v>
      </c>
      <c r="F698" s="3" t="s">
        <v>194</v>
      </c>
    </row>
    <row r="699" customHeight="1" spans="1:6">
      <c r="A699" s="74" t="s">
        <v>328</v>
      </c>
      <c r="B699" s="25" t="s">
        <v>330</v>
      </c>
      <c r="C699" s="25"/>
      <c r="D699" s="25">
        <v>2</v>
      </c>
      <c r="E699" s="3" t="s">
        <v>323</v>
      </c>
      <c r="F699" s="3" t="s">
        <v>194</v>
      </c>
    </row>
    <row r="700" customHeight="1" spans="1:6">
      <c r="A700" s="74" t="s">
        <v>328</v>
      </c>
      <c r="B700" s="25" t="s">
        <v>330</v>
      </c>
      <c r="C700" s="25"/>
      <c r="D700" s="25">
        <v>3</v>
      </c>
      <c r="E700" s="3" t="s">
        <v>323</v>
      </c>
      <c r="F700" s="3" t="s">
        <v>194</v>
      </c>
    </row>
    <row r="701" customHeight="1" spans="1:6">
      <c r="A701" s="74" t="s">
        <v>328</v>
      </c>
      <c r="B701" s="25" t="s">
        <v>330</v>
      </c>
      <c r="C701" s="25"/>
      <c r="D701" s="25">
        <v>4</v>
      </c>
      <c r="E701" s="3" t="s">
        <v>323</v>
      </c>
      <c r="F701" s="3" t="s">
        <v>194</v>
      </c>
    </row>
    <row r="702" customHeight="1" spans="1:6">
      <c r="A702" s="74" t="s">
        <v>328</v>
      </c>
      <c r="B702" s="25" t="s">
        <v>330</v>
      </c>
      <c r="C702" s="25"/>
      <c r="D702" s="25">
        <v>5</v>
      </c>
      <c r="E702" s="3" t="s">
        <v>323</v>
      </c>
      <c r="F702" s="3" t="s">
        <v>194</v>
      </c>
    </row>
    <row r="703" customHeight="1" spans="1:6">
      <c r="A703" s="74" t="s">
        <v>328</v>
      </c>
      <c r="B703" s="23" t="s">
        <v>331</v>
      </c>
      <c r="C703" s="23"/>
      <c r="D703" s="23">
        <v>1</v>
      </c>
      <c r="E703" s="3" t="s">
        <v>175</v>
      </c>
      <c r="F703" s="3" t="s">
        <v>176</v>
      </c>
    </row>
    <row r="704" customHeight="1" spans="1:6">
      <c r="A704" s="74" t="s">
        <v>328</v>
      </c>
      <c r="B704" s="23" t="s">
        <v>331</v>
      </c>
      <c r="C704" s="23"/>
      <c r="D704" s="23">
        <v>2</v>
      </c>
      <c r="E704" s="3" t="s">
        <v>175</v>
      </c>
      <c r="F704" s="3" t="s">
        <v>176</v>
      </c>
    </row>
    <row r="705" customHeight="1" spans="1:6">
      <c r="A705" s="74" t="s">
        <v>328</v>
      </c>
      <c r="B705" s="23" t="s">
        <v>331</v>
      </c>
      <c r="C705" s="23"/>
      <c r="D705" s="23">
        <v>3</v>
      </c>
      <c r="E705" s="3" t="s">
        <v>175</v>
      </c>
      <c r="F705" s="3" t="s">
        <v>176</v>
      </c>
    </row>
    <row r="706" customHeight="1" spans="1:6">
      <c r="A706" s="74" t="s">
        <v>328</v>
      </c>
      <c r="B706" s="23" t="s">
        <v>331</v>
      </c>
      <c r="C706" s="23"/>
      <c r="D706" s="23">
        <v>4</v>
      </c>
      <c r="E706" s="3" t="s">
        <v>175</v>
      </c>
      <c r="F706" s="3" t="s">
        <v>176</v>
      </c>
    </row>
    <row r="707" customHeight="1" spans="1:6">
      <c r="A707" s="74" t="s">
        <v>328</v>
      </c>
      <c r="B707" s="23" t="s">
        <v>331</v>
      </c>
      <c r="C707" s="23"/>
      <c r="D707" s="23">
        <v>5</v>
      </c>
      <c r="E707" s="3" t="s">
        <v>175</v>
      </c>
      <c r="F707" s="3" t="s">
        <v>176</v>
      </c>
    </row>
    <row r="708" customHeight="1" spans="1:6">
      <c r="A708" s="74" t="s">
        <v>328</v>
      </c>
      <c r="B708" s="25" t="s">
        <v>332</v>
      </c>
      <c r="C708" s="25"/>
      <c r="D708" s="25">
        <v>1</v>
      </c>
      <c r="E708" s="3" t="s">
        <v>175</v>
      </c>
      <c r="F708" s="3" t="s">
        <v>178</v>
      </c>
    </row>
    <row r="709" customHeight="1" spans="1:6">
      <c r="A709" s="74" t="s">
        <v>328</v>
      </c>
      <c r="B709" s="25" t="s">
        <v>332</v>
      </c>
      <c r="C709" s="25"/>
      <c r="D709" s="25">
        <v>2</v>
      </c>
      <c r="E709" s="3" t="s">
        <v>175</v>
      </c>
      <c r="F709" s="3" t="s">
        <v>178</v>
      </c>
    </row>
    <row r="710" customHeight="1" spans="1:6">
      <c r="A710" s="74" t="s">
        <v>328</v>
      </c>
      <c r="B710" s="25" t="s">
        <v>332</v>
      </c>
      <c r="C710" s="25"/>
      <c r="D710" s="25">
        <v>3</v>
      </c>
      <c r="E710" s="3" t="s">
        <v>175</v>
      </c>
      <c r="F710" s="3" t="s">
        <v>178</v>
      </c>
    </row>
    <row r="711" customHeight="1" spans="1:6">
      <c r="A711" s="74" t="s">
        <v>328</v>
      </c>
      <c r="B711" s="25" t="s">
        <v>332</v>
      </c>
      <c r="C711" s="25"/>
      <c r="D711" s="25">
        <v>4</v>
      </c>
      <c r="E711" s="3" t="s">
        <v>175</v>
      </c>
      <c r="F711" s="3" t="s">
        <v>178</v>
      </c>
    </row>
    <row r="712" customHeight="1" spans="1:6">
      <c r="A712" s="74" t="s">
        <v>328</v>
      </c>
      <c r="B712" s="25" t="s">
        <v>332</v>
      </c>
      <c r="C712" s="25"/>
      <c r="D712" s="25">
        <v>5</v>
      </c>
      <c r="E712" s="3" t="s">
        <v>175</v>
      </c>
      <c r="F712" s="3" t="s">
        <v>178</v>
      </c>
    </row>
    <row r="713" customHeight="1" spans="1:6">
      <c r="A713" s="74" t="s">
        <v>328</v>
      </c>
      <c r="B713" s="23" t="s">
        <v>333</v>
      </c>
      <c r="C713" s="23"/>
      <c r="D713" s="23">
        <v>1</v>
      </c>
      <c r="E713" s="3" t="s">
        <v>175</v>
      </c>
      <c r="F713" s="3" t="s">
        <v>180</v>
      </c>
    </row>
    <row r="714" customHeight="1" spans="1:6">
      <c r="A714" s="74" t="s">
        <v>328</v>
      </c>
      <c r="B714" s="23" t="s">
        <v>333</v>
      </c>
      <c r="C714" s="23"/>
      <c r="D714" s="23">
        <v>2</v>
      </c>
      <c r="E714" s="3" t="s">
        <v>175</v>
      </c>
      <c r="F714" s="3" t="s">
        <v>180</v>
      </c>
    </row>
    <row r="715" customHeight="1" spans="1:6">
      <c r="A715" s="74" t="s">
        <v>328</v>
      </c>
      <c r="B715" s="23" t="s">
        <v>333</v>
      </c>
      <c r="C715" s="23"/>
      <c r="D715" s="23">
        <v>3</v>
      </c>
      <c r="E715" s="3" t="s">
        <v>175</v>
      </c>
      <c r="F715" s="3" t="s">
        <v>180</v>
      </c>
    </row>
    <row r="716" customHeight="1" spans="1:6">
      <c r="A716" s="74" t="s">
        <v>328</v>
      </c>
      <c r="B716" s="23" t="s">
        <v>333</v>
      </c>
      <c r="C716" s="23"/>
      <c r="D716" s="23">
        <v>4</v>
      </c>
      <c r="E716" s="3" t="s">
        <v>175</v>
      </c>
      <c r="F716" s="3" t="s">
        <v>180</v>
      </c>
    </row>
    <row r="717" customHeight="1" spans="1:6">
      <c r="A717" s="74" t="s">
        <v>328</v>
      </c>
      <c r="B717" s="23" t="s">
        <v>333</v>
      </c>
      <c r="C717" s="23"/>
      <c r="D717" s="23">
        <v>5</v>
      </c>
      <c r="E717" s="3" t="s">
        <v>175</v>
      </c>
      <c r="F717" s="3" t="s">
        <v>180</v>
      </c>
    </row>
    <row r="718" customHeight="1" spans="1:6">
      <c r="A718" s="74" t="s">
        <v>328</v>
      </c>
      <c r="B718" s="23" t="s">
        <v>333</v>
      </c>
      <c r="C718" s="23"/>
      <c r="D718" s="23">
        <v>6</v>
      </c>
      <c r="E718" s="3" t="s">
        <v>175</v>
      </c>
      <c r="F718" s="3" t="s">
        <v>180</v>
      </c>
    </row>
    <row r="719" customHeight="1" spans="1:6">
      <c r="A719" s="74" t="s">
        <v>328</v>
      </c>
      <c r="B719" s="23" t="s">
        <v>333</v>
      </c>
      <c r="C719" s="23"/>
      <c r="D719" s="23">
        <v>7</v>
      </c>
      <c r="E719" s="3" t="s">
        <v>175</v>
      </c>
      <c r="F719" s="3" t="s">
        <v>180</v>
      </c>
    </row>
    <row r="720" customHeight="1" spans="1:6">
      <c r="A720" s="74" t="s">
        <v>328</v>
      </c>
      <c r="B720" s="23" t="s">
        <v>333</v>
      </c>
      <c r="C720" s="23"/>
      <c r="D720" s="23">
        <v>8</v>
      </c>
      <c r="E720" s="3" t="s">
        <v>175</v>
      </c>
      <c r="F720" s="3" t="s">
        <v>180</v>
      </c>
    </row>
    <row r="721" customHeight="1" spans="1:6">
      <c r="A721" s="76" t="s">
        <v>334</v>
      </c>
      <c r="B721" s="25" t="s">
        <v>335</v>
      </c>
      <c r="C721" s="25"/>
      <c r="D721" s="25">
        <v>1</v>
      </c>
      <c r="E721" s="3" t="s">
        <v>323</v>
      </c>
      <c r="F721" s="3" t="s">
        <v>173</v>
      </c>
    </row>
    <row r="722" customHeight="1" spans="1:6">
      <c r="A722" s="76" t="s">
        <v>334</v>
      </c>
      <c r="B722" s="25" t="s">
        <v>335</v>
      </c>
      <c r="C722" s="25"/>
      <c r="D722" s="25">
        <v>2</v>
      </c>
      <c r="E722" s="3" t="s">
        <v>323</v>
      </c>
      <c r="F722" s="3" t="s">
        <v>173</v>
      </c>
    </row>
    <row r="723" customHeight="1" spans="1:6">
      <c r="A723" s="76" t="s">
        <v>334</v>
      </c>
      <c r="B723" s="25" t="s">
        <v>335</v>
      </c>
      <c r="C723" s="25"/>
      <c r="D723" s="25">
        <v>3</v>
      </c>
      <c r="E723" s="3" t="s">
        <v>323</v>
      </c>
      <c r="F723" s="3" t="s">
        <v>173</v>
      </c>
    </row>
    <row r="724" customHeight="1" spans="1:6">
      <c r="A724" s="76" t="s">
        <v>334</v>
      </c>
      <c r="B724" s="25" t="s">
        <v>335</v>
      </c>
      <c r="C724" s="25"/>
      <c r="D724" s="25">
        <v>4</v>
      </c>
      <c r="E724" s="3" t="s">
        <v>323</v>
      </c>
      <c r="F724" s="3" t="s">
        <v>173</v>
      </c>
    </row>
    <row r="725" customHeight="1" spans="1:6">
      <c r="A725" s="76" t="s">
        <v>334</v>
      </c>
      <c r="B725" s="25" t="s">
        <v>335</v>
      </c>
      <c r="C725" s="25"/>
      <c r="D725" s="25">
        <v>5</v>
      </c>
      <c r="E725" s="3" t="s">
        <v>323</v>
      </c>
      <c r="F725" s="3" t="s">
        <v>173</v>
      </c>
    </row>
    <row r="726" customHeight="1" spans="1:6">
      <c r="A726" s="76" t="s">
        <v>334</v>
      </c>
      <c r="B726" s="23" t="s">
        <v>336</v>
      </c>
      <c r="C726" s="23"/>
      <c r="D726" s="23">
        <v>1</v>
      </c>
      <c r="E726" s="3" t="s">
        <v>323</v>
      </c>
      <c r="F726" s="3" t="s">
        <v>194</v>
      </c>
    </row>
    <row r="727" customHeight="1" spans="1:6">
      <c r="A727" s="76" t="s">
        <v>334</v>
      </c>
      <c r="B727" s="23" t="s">
        <v>336</v>
      </c>
      <c r="C727" s="23"/>
      <c r="D727" s="23">
        <v>2</v>
      </c>
      <c r="E727" s="3" t="s">
        <v>323</v>
      </c>
      <c r="F727" s="3" t="s">
        <v>194</v>
      </c>
    </row>
    <row r="728" customHeight="1" spans="1:6">
      <c r="A728" s="76" t="s">
        <v>334</v>
      </c>
      <c r="B728" s="23" t="s">
        <v>336</v>
      </c>
      <c r="C728" s="23"/>
      <c r="D728" s="23">
        <v>3</v>
      </c>
      <c r="E728" s="3" t="s">
        <v>323</v>
      </c>
      <c r="F728" s="3" t="s">
        <v>194</v>
      </c>
    </row>
    <row r="729" customHeight="1" spans="1:6">
      <c r="A729" s="76" t="s">
        <v>334</v>
      </c>
      <c r="B729" s="23" t="s">
        <v>336</v>
      </c>
      <c r="C729" s="23"/>
      <c r="D729" s="23">
        <v>4</v>
      </c>
      <c r="E729" s="3" t="s">
        <v>323</v>
      </c>
      <c r="F729" s="3" t="s">
        <v>194</v>
      </c>
    </row>
    <row r="730" customHeight="1" spans="1:6">
      <c r="A730" s="76" t="s">
        <v>334</v>
      </c>
      <c r="B730" s="23" t="s">
        <v>336</v>
      </c>
      <c r="C730" s="23"/>
      <c r="D730" s="23">
        <v>5</v>
      </c>
      <c r="E730" s="3" t="s">
        <v>323</v>
      </c>
      <c r="F730" s="3" t="s">
        <v>194</v>
      </c>
    </row>
    <row r="731" customHeight="1" spans="1:6">
      <c r="A731" s="76" t="s">
        <v>334</v>
      </c>
      <c r="B731" s="25" t="s">
        <v>337</v>
      </c>
      <c r="C731" s="25"/>
      <c r="D731" s="25">
        <v>1</v>
      </c>
      <c r="E731" s="3" t="s">
        <v>175</v>
      </c>
      <c r="F731" s="3" t="s">
        <v>176</v>
      </c>
    </row>
    <row r="732" customHeight="1" spans="1:6">
      <c r="A732" s="76" t="s">
        <v>334</v>
      </c>
      <c r="B732" s="25" t="s">
        <v>337</v>
      </c>
      <c r="C732" s="25"/>
      <c r="D732" s="25">
        <v>2</v>
      </c>
      <c r="E732" s="3" t="s">
        <v>175</v>
      </c>
      <c r="F732" s="3" t="s">
        <v>176</v>
      </c>
    </row>
    <row r="733" customHeight="1" spans="1:6">
      <c r="A733" s="76" t="s">
        <v>334</v>
      </c>
      <c r="B733" s="25" t="s">
        <v>337</v>
      </c>
      <c r="C733" s="25"/>
      <c r="D733" s="25">
        <v>3</v>
      </c>
      <c r="E733" s="3" t="s">
        <v>175</v>
      </c>
      <c r="F733" s="3" t="s">
        <v>176</v>
      </c>
    </row>
    <row r="734" customHeight="1" spans="1:6">
      <c r="A734" s="76" t="s">
        <v>334</v>
      </c>
      <c r="B734" s="25" t="s">
        <v>337</v>
      </c>
      <c r="C734" s="25"/>
      <c r="D734" s="25">
        <v>4</v>
      </c>
      <c r="E734" s="3" t="s">
        <v>175</v>
      </c>
      <c r="F734" s="3" t="s">
        <v>176</v>
      </c>
    </row>
    <row r="735" customHeight="1" spans="1:6">
      <c r="A735" s="76" t="s">
        <v>334</v>
      </c>
      <c r="B735" s="25" t="s">
        <v>337</v>
      </c>
      <c r="C735" s="25"/>
      <c r="D735" s="25">
        <v>5</v>
      </c>
      <c r="E735" s="3" t="s">
        <v>175</v>
      </c>
      <c r="F735" s="3" t="s">
        <v>176</v>
      </c>
    </row>
    <row r="736" customHeight="1" spans="1:6">
      <c r="A736" s="76" t="s">
        <v>334</v>
      </c>
      <c r="B736" s="23" t="s">
        <v>338</v>
      </c>
      <c r="C736" s="23"/>
      <c r="D736" s="23">
        <v>1</v>
      </c>
      <c r="E736" s="3" t="s">
        <v>175</v>
      </c>
      <c r="F736" s="3" t="s">
        <v>178</v>
      </c>
    </row>
    <row r="737" customHeight="1" spans="1:6">
      <c r="A737" s="76" t="s">
        <v>334</v>
      </c>
      <c r="B737" s="23" t="s">
        <v>338</v>
      </c>
      <c r="C737" s="23"/>
      <c r="D737" s="23">
        <v>2</v>
      </c>
      <c r="E737" s="3" t="s">
        <v>175</v>
      </c>
      <c r="F737" s="3" t="s">
        <v>178</v>
      </c>
    </row>
    <row r="738" customHeight="1" spans="1:6">
      <c r="A738" s="76" t="s">
        <v>334</v>
      </c>
      <c r="B738" s="23" t="s">
        <v>338</v>
      </c>
      <c r="C738" s="23"/>
      <c r="D738" s="23">
        <v>3</v>
      </c>
      <c r="E738" s="3" t="s">
        <v>175</v>
      </c>
      <c r="F738" s="3" t="s">
        <v>178</v>
      </c>
    </row>
    <row r="739" customHeight="1" spans="1:6">
      <c r="A739" s="76" t="s">
        <v>334</v>
      </c>
      <c r="B739" s="23" t="s">
        <v>338</v>
      </c>
      <c r="C739" s="23"/>
      <c r="D739" s="23">
        <v>4</v>
      </c>
      <c r="E739" s="3" t="s">
        <v>175</v>
      </c>
      <c r="F739" s="3" t="s">
        <v>178</v>
      </c>
    </row>
    <row r="740" customHeight="1" spans="1:6">
      <c r="A740" s="76" t="s">
        <v>334</v>
      </c>
      <c r="B740" s="23" t="s">
        <v>338</v>
      </c>
      <c r="C740" s="23"/>
      <c r="D740" s="23">
        <v>5</v>
      </c>
      <c r="E740" s="3" t="s">
        <v>175</v>
      </c>
      <c r="F740" s="3" t="s">
        <v>178</v>
      </c>
    </row>
    <row r="741" customHeight="1" spans="1:6">
      <c r="A741" s="76" t="s">
        <v>334</v>
      </c>
      <c r="B741" s="25" t="s">
        <v>339</v>
      </c>
      <c r="C741" s="25"/>
      <c r="D741" s="25">
        <v>1</v>
      </c>
      <c r="E741" s="3" t="s">
        <v>175</v>
      </c>
      <c r="F741" s="3" t="s">
        <v>180</v>
      </c>
    </row>
    <row r="742" customHeight="1" spans="1:6">
      <c r="A742" s="76" t="s">
        <v>334</v>
      </c>
      <c r="B742" s="25" t="s">
        <v>339</v>
      </c>
      <c r="C742" s="25"/>
      <c r="D742" s="25">
        <v>2</v>
      </c>
      <c r="E742" s="3" t="s">
        <v>175</v>
      </c>
      <c r="F742" s="3" t="s">
        <v>180</v>
      </c>
    </row>
    <row r="743" customHeight="1" spans="1:6">
      <c r="A743" s="76" t="s">
        <v>334</v>
      </c>
      <c r="B743" s="25" t="s">
        <v>339</v>
      </c>
      <c r="C743" s="25"/>
      <c r="D743" s="25">
        <v>3</v>
      </c>
      <c r="E743" s="3" t="s">
        <v>175</v>
      </c>
      <c r="F743" s="3" t="s">
        <v>180</v>
      </c>
    </row>
    <row r="744" customHeight="1" spans="1:6">
      <c r="A744" s="76" t="s">
        <v>334</v>
      </c>
      <c r="B744" s="25" t="s">
        <v>339</v>
      </c>
      <c r="C744" s="25"/>
      <c r="D744" s="25">
        <v>4</v>
      </c>
      <c r="E744" s="3" t="s">
        <v>175</v>
      </c>
      <c r="F744" s="3" t="s">
        <v>180</v>
      </c>
    </row>
    <row r="745" customHeight="1" spans="1:6">
      <c r="A745" s="76" t="s">
        <v>334</v>
      </c>
      <c r="B745" s="25" t="s">
        <v>339</v>
      </c>
      <c r="C745" s="25"/>
      <c r="D745" s="25">
        <v>5</v>
      </c>
      <c r="E745" s="3" t="s">
        <v>175</v>
      </c>
      <c r="F745" s="3" t="s">
        <v>180</v>
      </c>
    </row>
    <row r="746" customHeight="1" spans="1:6">
      <c r="A746" s="76" t="s">
        <v>334</v>
      </c>
      <c r="B746" s="25" t="s">
        <v>339</v>
      </c>
      <c r="C746" s="25"/>
      <c r="D746" s="25">
        <v>6</v>
      </c>
      <c r="E746" s="3" t="s">
        <v>175</v>
      </c>
      <c r="F746" s="3" t="s">
        <v>180</v>
      </c>
    </row>
    <row r="747" customHeight="1" spans="1:6">
      <c r="A747" s="76" t="s">
        <v>334</v>
      </c>
      <c r="B747" s="25" t="s">
        <v>339</v>
      </c>
      <c r="C747" s="25"/>
      <c r="D747" s="25">
        <v>7</v>
      </c>
      <c r="E747" s="3" t="s">
        <v>175</v>
      </c>
      <c r="F747" s="3" t="s">
        <v>180</v>
      </c>
    </row>
    <row r="748" customHeight="1" spans="1:6">
      <c r="A748" s="76" t="s">
        <v>334</v>
      </c>
      <c r="B748" s="25" t="s">
        <v>339</v>
      </c>
      <c r="C748" s="25"/>
      <c r="D748" s="25">
        <v>8</v>
      </c>
      <c r="E748" s="3" t="s">
        <v>175</v>
      </c>
      <c r="F748" s="3" t="s">
        <v>180</v>
      </c>
    </row>
    <row r="749" customHeight="1" spans="1:6">
      <c r="A749" s="74" t="s">
        <v>340</v>
      </c>
      <c r="B749" s="23" t="s">
        <v>341</v>
      </c>
      <c r="C749" s="23"/>
      <c r="D749" s="23">
        <v>1</v>
      </c>
      <c r="E749" s="3" t="s">
        <v>323</v>
      </c>
      <c r="F749" s="3" t="s">
        <v>173</v>
      </c>
    </row>
    <row r="750" customHeight="1" spans="1:6">
      <c r="A750" s="74" t="s">
        <v>340</v>
      </c>
      <c r="B750" s="23" t="s">
        <v>341</v>
      </c>
      <c r="C750" s="23"/>
      <c r="D750" s="23">
        <v>2</v>
      </c>
      <c r="E750" s="3" t="s">
        <v>323</v>
      </c>
      <c r="F750" s="3" t="s">
        <v>173</v>
      </c>
    </row>
    <row r="751" customHeight="1" spans="1:6">
      <c r="A751" s="74" t="s">
        <v>340</v>
      </c>
      <c r="B751" s="23" t="s">
        <v>341</v>
      </c>
      <c r="C751" s="23"/>
      <c r="D751" s="23">
        <v>3</v>
      </c>
      <c r="E751" s="3" t="s">
        <v>323</v>
      </c>
      <c r="F751" s="3" t="s">
        <v>173</v>
      </c>
    </row>
    <row r="752" customHeight="1" spans="1:6">
      <c r="A752" s="74" t="s">
        <v>340</v>
      </c>
      <c r="B752" s="23" t="s">
        <v>341</v>
      </c>
      <c r="C752" s="23"/>
      <c r="D752" s="23">
        <v>4</v>
      </c>
      <c r="E752" s="3" t="s">
        <v>323</v>
      </c>
      <c r="F752" s="3" t="s">
        <v>173</v>
      </c>
    </row>
    <row r="753" customHeight="1" spans="1:6">
      <c r="A753" s="74" t="s">
        <v>340</v>
      </c>
      <c r="B753" s="23" t="s">
        <v>341</v>
      </c>
      <c r="C753" s="23"/>
      <c r="D753" s="23">
        <v>5</v>
      </c>
      <c r="E753" s="3" t="s">
        <v>323</v>
      </c>
      <c r="F753" s="3" t="s">
        <v>173</v>
      </c>
    </row>
    <row r="754" customHeight="1" spans="1:6">
      <c r="A754" s="74" t="s">
        <v>340</v>
      </c>
      <c r="B754" s="25" t="s">
        <v>342</v>
      </c>
      <c r="C754" s="25"/>
      <c r="D754" s="25">
        <v>1</v>
      </c>
      <c r="E754" s="3" t="s">
        <v>323</v>
      </c>
      <c r="F754" s="3" t="s">
        <v>194</v>
      </c>
    </row>
    <row r="755" customHeight="1" spans="1:6">
      <c r="A755" s="74" t="s">
        <v>340</v>
      </c>
      <c r="B755" s="25" t="s">
        <v>342</v>
      </c>
      <c r="C755" s="25"/>
      <c r="D755" s="25">
        <v>2</v>
      </c>
      <c r="E755" s="3" t="s">
        <v>323</v>
      </c>
      <c r="F755" s="3" t="s">
        <v>194</v>
      </c>
    </row>
    <row r="756" customHeight="1" spans="1:6">
      <c r="A756" s="74" t="s">
        <v>340</v>
      </c>
      <c r="B756" s="25" t="s">
        <v>342</v>
      </c>
      <c r="C756" s="25"/>
      <c r="D756" s="25">
        <v>3</v>
      </c>
      <c r="E756" s="3" t="s">
        <v>323</v>
      </c>
      <c r="F756" s="3" t="s">
        <v>194</v>
      </c>
    </row>
    <row r="757" customHeight="1" spans="1:6">
      <c r="A757" s="74" t="s">
        <v>340</v>
      </c>
      <c r="B757" s="25" t="s">
        <v>342</v>
      </c>
      <c r="C757" s="25"/>
      <c r="D757" s="25">
        <v>4</v>
      </c>
      <c r="E757" s="3" t="s">
        <v>323</v>
      </c>
      <c r="F757" s="3" t="s">
        <v>194</v>
      </c>
    </row>
    <row r="758" customHeight="1" spans="1:6">
      <c r="A758" s="74" t="s">
        <v>340</v>
      </c>
      <c r="B758" s="25" t="s">
        <v>342</v>
      </c>
      <c r="C758" s="25"/>
      <c r="D758" s="25">
        <v>5</v>
      </c>
      <c r="E758" s="3" t="s">
        <v>323</v>
      </c>
      <c r="F758" s="3" t="s">
        <v>194</v>
      </c>
    </row>
    <row r="759" customHeight="1" spans="1:6">
      <c r="A759" s="74" t="s">
        <v>340</v>
      </c>
      <c r="B759" s="23" t="s">
        <v>343</v>
      </c>
      <c r="C759" s="23"/>
      <c r="D759" s="23">
        <v>1</v>
      </c>
      <c r="E759" s="3" t="s">
        <v>175</v>
      </c>
      <c r="F759" s="3" t="s">
        <v>176</v>
      </c>
    </row>
    <row r="760" customHeight="1" spans="1:6">
      <c r="A760" s="74" t="s">
        <v>340</v>
      </c>
      <c r="B760" s="23" t="s">
        <v>343</v>
      </c>
      <c r="C760" s="23"/>
      <c r="D760" s="23">
        <v>2</v>
      </c>
      <c r="E760" s="3" t="s">
        <v>175</v>
      </c>
      <c r="F760" s="3" t="s">
        <v>176</v>
      </c>
    </row>
    <row r="761" customHeight="1" spans="1:6">
      <c r="A761" s="74" t="s">
        <v>340</v>
      </c>
      <c r="B761" s="23" t="s">
        <v>343</v>
      </c>
      <c r="C761" s="23"/>
      <c r="D761" s="23">
        <v>3</v>
      </c>
      <c r="E761" s="3" t="s">
        <v>175</v>
      </c>
      <c r="F761" s="3" t="s">
        <v>176</v>
      </c>
    </row>
    <row r="762" customHeight="1" spans="1:6">
      <c r="A762" s="74" t="s">
        <v>340</v>
      </c>
      <c r="B762" s="23" t="s">
        <v>343</v>
      </c>
      <c r="C762" s="23"/>
      <c r="D762" s="23">
        <v>4</v>
      </c>
      <c r="E762" s="3" t="s">
        <v>175</v>
      </c>
      <c r="F762" s="3" t="s">
        <v>176</v>
      </c>
    </row>
    <row r="763" customHeight="1" spans="1:6">
      <c r="A763" s="74" t="s">
        <v>340</v>
      </c>
      <c r="B763" s="23" t="s">
        <v>343</v>
      </c>
      <c r="C763" s="23"/>
      <c r="D763" s="23">
        <v>5</v>
      </c>
      <c r="E763" s="3" t="s">
        <v>175</v>
      </c>
      <c r="F763" s="3" t="s">
        <v>176</v>
      </c>
    </row>
    <row r="764" customHeight="1" spans="1:6">
      <c r="A764" s="74" t="s">
        <v>340</v>
      </c>
      <c r="B764" s="25" t="s">
        <v>344</v>
      </c>
      <c r="C764" s="25"/>
      <c r="D764" s="25">
        <v>1</v>
      </c>
      <c r="E764" s="3" t="s">
        <v>175</v>
      </c>
      <c r="F764" s="3" t="s">
        <v>178</v>
      </c>
    </row>
    <row r="765" customHeight="1" spans="1:6">
      <c r="A765" s="74" t="s">
        <v>340</v>
      </c>
      <c r="B765" s="25" t="s">
        <v>344</v>
      </c>
      <c r="C765" s="25"/>
      <c r="D765" s="25">
        <v>2</v>
      </c>
      <c r="E765" s="3" t="s">
        <v>175</v>
      </c>
      <c r="F765" s="3" t="s">
        <v>178</v>
      </c>
    </row>
    <row r="766" customHeight="1" spans="1:6">
      <c r="A766" s="74" t="s">
        <v>340</v>
      </c>
      <c r="B766" s="25" t="s">
        <v>344</v>
      </c>
      <c r="C766" s="25"/>
      <c r="D766" s="25">
        <v>3</v>
      </c>
      <c r="E766" s="3" t="s">
        <v>175</v>
      </c>
      <c r="F766" s="3" t="s">
        <v>178</v>
      </c>
    </row>
    <row r="767" customHeight="1" spans="1:6">
      <c r="A767" s="74" t="s">
        <v>340</v>
      </c>
      <c r="B767" s="25" t="s">
        <v>344</v>
      </c>
      <c r="C767" s="25"/>
      <c r="D767" s="25">
        <v>4</v>
      </c>
      <c r="E767" s="3" t="s">
        <v>175</v>
      </c>
      <c r="F767" s="3" t="s">
        <v>178</v>
      </c>
    </row>
    <row r="768" customHeight="1" spans="1:6">
      <c r="A768" s="74" t="s">
        <v>340</v>
      </c>
      <c r="B768" s="25" t="s">
        <v>344</v>
      </c>
      <c r="C768" s="25"/>
      <c r="D768" s="25">
        <v>5</v>
      </c>
      <c r="E768" s="3" t="s">
        <v>175</v>
      </c>
      <c r="F768" s="3" t="s">
        <v>178</v>
      </c>
    </row>
    <row r="769" customHeight="1" spans="1:6">
      <c r="A769" s="74" t="s">
        <v>340</v>
      </c>
      <c r="B769" s="23" t="s">
        <v>345</v>
      </c>
      <c r="C769" s="23"/>
      <c r="D769" s="23">
        <v>1</v>
      </c>
      <c r="E769" s="3" t="s">
        <v>175</v>
      </c>
      <c r="F769" s="3" t="s">
        <v>180</v>
      </c>
    </row>
    <row r="770" customHeight="1" spans="1:6">
      <c r="A770" s="74" t="s">
        <v>340</v>
      </c>
      <c r="B770" s="23" t="s">
        <v>345</v>
      </c>
      <c r="C770" s="23"/>
      <c r="D770" s="23">
        <v>2</v>
      </c>
      <c r="E770" s="3" t="s">
        <v>175</v>
      </c>
      <c r="F770" s="3" t="s">
        <v>180</v>
      </c>
    </row>
    <row r="771" customHeight="1" spans="1:6">
      <c r="A771" s="74" t="s">
        <v>340</v>
      </c>
      <c r="B771" s="23" t="s">
        <v>345</v>
      </c>
      <c r="C771" s="23"/>
      <c r="D771" s="23">
        <v>3</v>
      </c>
      <c r="E771" s="3" t="s">
        <v>175</v>
      </c>
      <c r="F771" s="3" t="s">
        <v>180</v>
      </c>
    </row>
    <row r="772" customHeight="1" spans="1:6">
      <c r="A772" s="74" t="s">
        <v>340</v>
      </c>
      <c r="B772" s="23" t="s">
        <v>345</v>
      </c>
      <c r="C772" s="23"/>
      <c r="D772" s="23">
        <v>4</v>
      </c>
      <c r="E772" s="3" t="s">
        <v>175</v>
      </c>
      <c r="F772" s="3" t="s">
        <v>180</v>
      </c>
    </row>
    <row r="773" customHeight="1" spans="1:6">
      <c r="A773" s="74" t="s">
        <v>340</v>
      </c>
      <c r="B773" s="23" t="s">
        <v>345</v>
      </c>
      <c r="C773" s="23"/>
      <c r="D773" s="23">
        <v>5</v>
      </c>
      <c r="E773" s="3" t="s">
        <v>175</v>
      </c>
      <c r="F773" s="3" t="s">
        <v>180</v>
      </c>
    </row>
    <row r="774" customHeight="1" spans="1:6">
      <c r="A774" s="74" t="s">
        <v>340</v>
      </c>
      <c r="B774" s="23" t="s">
        <v>345</v>
      </c>
      <c r="C774" s="23"/>
      <c r="D774" s="23">
        <v>6</v>
      </c>
      <c r="E774" s="3" t="s">
        <v>175</v>
      </c>
      <c r="F774" s="3" t="s">
        <v>180</v>
      </c>
    </row>
    <row r="775" customHeight="1" spans="1:6">
      <c r="A775" s="74" t="s">
        <v>340</v>
      </c>
      <c r="B775" s="23" t="s">
        <v>345</v>
      </c>
      <c r="C775" s="23"/>
      <c r="D775" s="23">
        <v>7</v>
      </c>
      <c r="E775" s="3" t="s">
        <v>175</v>
      </c>
      <c r="F775" s="3" t="s">
        <v>180</v>
      </c>
    </row>
    <row r="776" customHeight="1" spans="1:6">
      <c r="A776" s="74" t="s">
        <v>340</v>
      </c>
      <c r="B776" s="23" t="s">
        <v>345</v>
      </c>
      <c r="C776" s="23"/>
      <c r="D776" s="23">
        <v>8</v>
      </c>
      <c r="E776" s="3" t="s">
        <v>175</v>
      </c>
      <c r="F776" s="3" t="s">
        <v>180</v>
      </c>
    </row>
    <row r="777" customHeight="1" spans="1:6">
      <c r="A777" s="76" t="s">
        <v>346</v>
      </c>
      <c r="B777" s="25" t="s">
        <v>347</v>
      </c>
      <c r="C777" s="25"/>
      <c r="D777" s="25">
        <v>1</v>
      </c>
      <c r="E777" s="3" t="s">
        <v>323</v>
      </c>
      <c r="F777" s="3" t="s">
        <v>173</v>
      </c>
    </row>
    <row r="778" customHeight="1" spans="1:6">
      <c r="A778" s="76" t="s">
        <v>346</v>
      </c>
      <c r="B778" s="25" t="s">
        <v>347</v>
      </c>
      <c r="C778" s="25"/>
      <c r="D778" s="25">
        <v>2</v>
      </c>
      <c r="E778" s="3" t="s">
        <v>323</v>
      </c>
      <c r="F778" s="3" t="s">
        <v>173</v>
      </c>
    </row>
    <row r="779" customHeight="1" spans="1:6">
      <c r="A779" s="76" t="s">
        <v>346</v>
      </c>
      <c r="B779" s="25" t="s">
        <v>347</v>
      </c>
      <c r="C779" s="25"/>
      <c r="D779" s="25">
        <v>3</v>
      </c>
      <c r="E779" s="3" t="s">
        <v>323</v>
      </c>
      <c r="F779" s="3" t="s">
        <v>173</v>
      </c>
    </row>
    <row r="780" customHeight="1" spans="1:6">
      <c r="A780" s="76" t="s">
        <v>346</v>
      </c>
      <c r="B780" s="25" t="s">
        <v>347</v>
      </c>
      <c r="C780" s="25"/>
      <c r="D780" s="25">
        <v>4</v>
      </c>
      <c r="E780" s="3" t="s">
        <v>323</v>
      </c>
      <c r="F780" s="3" t="s">
        <v>173</v>
      </c>
    </row>
    <row r="781" customHeight="1" spans="1:6">
      <c r="A781" s="76" t="s">
        <v>346</v>
      </c>
      <c r="B781" s="25" t="s">
        <v>347</v>
      </c>
      <c r="C781" s="25"/>
      <c r="D781" s="25">
        <v>5</v>
      </c>
      <c r="E781" s="3" t="s">
        <v>323</v>
      </c>
      <c r="F781" s="3" t="s">
        <v>173</v>
      </c>
    </row>
    <row r="782" customHeight="1" spans="1:6">
      <c r="A782" s="76" t="s">
        <v>346</v>
      </c>
      <c r="B782" s="23" t="s">
        <v>348</v>
      </c>
      <c r="C782" s="23"/>
      <c r="D782" s="23">
        <v>1</v>
      </c>
      <c r="E782" s="3" t="s">
        <v>323</v>
      </c>
      <c r="F782" s="3" t="s">
        <v>194</v>
      </c>
    </row>
    <row r="783" customHeight="1" spans="1:6">
      <c r="A783" s="76" t="s">
        <v>346</v>
      </c>
      <c r="B783" s="23" t="s">
        <v>348</v>
      </c>
      <c r="C783" s="23"/>
      <c r="D783" s="23">
        <v>2</v>
      </c>
      <c r="E783" s="3" t="s">
        <v>323</v>
      </c>
      <c r="F783" s="3" t="s">
        <v>194</v>
      </c>
    </row>
    <row r="784" customHeight="1" spans="1:6">
      <c r="A784" s="76" t="s">
        <v>346</v>
      </c>
      <c r="B784" s="23" t="s">
        <v>348</v>
      </c>
      <c r="C784" s="23"/>
      <c r="D784" s="23">
        <v>3</v>
      </c>
      <c r="E784" s="3" t="s">
        <v>323</v>
      </c>
      <c r="F784" s="3" t="s">
        <v>194</v>
      </c>
    </row>
    <row r="785" customHeight="1" spans="1:6">
      <c r="A785" s="76" t="s">
        <v>346</v>
      </c>
      <c r="B785" s="23" t="s">
        <v>348</v>
      </c>
      <c r="C785" s="23"/>
      <c r="D785" s="23">
        <v>4</v>
      </c>
      <c r="E785" s="3" t="s">
        <v>323</v>
      </c>
      <c r="F785" s="3" t="s">
        <v>194</v>
      </c>
    </row>
    <row r="786" customHeight="1" spans="1:6">
      <c r="A786" s="76" t="s">
        <v>346</v>
      </c>
      <c r="B786" s="23" t="s">
        <v>348</v>
      </c>
      <c r="C786" s="23"/>
      <c r="D786" s="23">
        <v>5</v>
      </c>
      <c r="E786" s="3" t="s">
        <v>323</v>
      </c>
      <c r="F786" s="3" t="s">
        <v>194</v>
      </c>
    </row>
    <row r="787" customHeight="1" spans="1:6">
      <c r="A787" s="76" t="s">
        <v>346</v>
      </c>
      <c r="B787" s="25" t="s">
        <v>349</v>
      </c>
      <c r="C787" s="25"/>
      <c r="D787" s="25">
        <v>1</v>
      </c>
      <c r="E787" s="3" t="s">
        <v>175</v>
      </c>
      <c r="F787" s="3" t="s">
        <v>176</v>
      </c>
    </row>
    <row r="788" customHeight="1" spans="1:6">
      <c r="A788" s="76" t="s">
        <v>346</v>
      </c>
      <c r="B788" s="25" t="s">
        <v>349</v>
      </c>
      <c r="C788" s="25"/>
      <c r="D788" s="25">
        <v>2</v>
      </c>
      <c r="E788" s="3" t="s">
        <v>175</v>
      </c>
      <c r="F788" s="3" t="s">
        <v>176</v>
      </c>
    </row>
    <row r="789" customHeight="1" spans="1:6">
      <c r="A789" s="76" t="s">
        <v>346</v>
      </c>
      <c r="B789" s="25" t="s">
        <v>349</v>
      </c>
      <c r="C789" s="25"/>
      <c r="D789" s="25">
        <v>3</v>
      </c>
      <c r="E789" s="3" t="s">
        <v>175</v>
      </c>
      <c r="F789" s="3" t="s">
        <v>176</v>
      </c>
    </row>
    <row r="790" customHeight="1" spans="1:6">
      <c r="A790" s="76" t="s">
        <v>346</v>
      </c>
      <c r="B790" s="25" t="s">
        <v>349</v>
      </c>
      <c r="C790" s="25"/>
      <c r="D790" s="25">
        <v>4</v>
      </c>
      <c r="E790" s="3" t="s">
        <v>175</v>
      </c>
      <c r="F790" s="3" t="s">
        <v>176</v>
      </c>
    </row>
    <row r="791" customHeight="1" spans="1:6">
      <c r="A791" s="76" t="s">
        <v>346</v>
      </c>
      <c r="B791" s="25" t="s">
        <v>349</v>
      </c>
      <c r="C791" s="25"/>
      <c r="D791" s="25">
        <v>5</v>
      </c>
      <c r="E791" s="3" t="s">
        <v>175</v>
      </c>
      <c r="F791" s="3" t="s">
        <v>176</v>
      </c>
    </row>
    <row r="792" customHeight="1" spans="1:6">
      <c r="A792" s="76" t="s">
        <v>346</v>
      </c>
      <c r="B792" s="23" t="s">
        <v>350</v>
      </c>
      <c r="C792" s="23"/>
      <c r="D792" s="23">
        <v>1</v>
      </c>
      <c r="E792" s="3" t="s">
        <v>175</v>
      </c>
      <c r="F792" s="3" t="s">
        <v>178</v>
      </c>
    </row>
    <row r="793" customHeight="1" spans="1:6">
      <c r="A793" s="76" t="s">
        <v>346</v>
      </c>
      <c r="B793" s="23" t="s">
        <v>350</v>
      </c>
      <c r="C793" s="23"/>
      <c r="D793" s="23">
        <v>2</v>
      </c>
      <c r="E793" s="3" t="s">
        <v>175</v>
      </c>
      <c r="F793" s="3" t="s">
        <v>178</v>
      </c>
    </row>
    <row r="794" customHeight="1" spans="1:6">
      <c r="A794" s="76" t="s">
        <v>346</v>
      </c>
      <c r="B794" s="23" t="s">
        <v>350</v>
      </c>
      <c r="C794" s="23"/>
      <c r="D794" s="23">
        <v>3</v>
      </c>
      <c r="E794" s="3" t="s">
        <v>175</v>
      </c>
      <c r="F794" s="3" t="s">
        <v>178</v>
      </c>
    </row>
    <row r="795" customHeight="1" spans="1:6">
      <c r="A795" s="76" t="s">
        <v>346</v>
      </c>
      <c r="B795" s="23" t="s">
        <v>350</v>
      </c>
      <c r="C795" s="23"/>
      <c r="D795" s="23">
        <v>4</v>
      </c>
      <c r="E795" s="3" t="s">
        <v>175</v>
      </c>
      <c r="F795" s="3" t="s">
        <v>178</v>
      </c>
    </row>
    <row r="796" customHeight="1" spans="1:6">
      <c r="A796" s="76" t="s">
        <v>346</v>
      </c>
      <c r="B796" s="23" t="s">
        <v>350</v>
      </c>
      <c r="C796" s="23"/>
      <c r="D796" s="23">
        <v>5</v>
      </c>
      <c r="E796" s="3" t="s">
        <v>175</v>
      </c>
      <c r="F796" s="3" t="s">
        <v>178</v>
      </c>
    </row>
    <row r="797" customHeight="1" spans="1:6">
      <c r="A797" s="76" t="s">
        <v>346</v>
      </c>
      <c r="B797" s="25" t="s">
        <v>351</v>
      </c>
      <c r="C797" s="25"/>
      <c r="D797" s="25">
        <v>1</v>
      </c>
      <c r="E797" s="3" t="s">
        <v>175</v>
      </c>
      <c r="F797" s="3" t="s">
        <v>180</v>
      </c>
    </row>
    <row r="798" customHeight="1" spans="1:6">
      <c r="A798" s="76" t="s">
        <v>346</v>
      </c>
      <c r="B798" s="25" t="s">
        <v>351</v>
      </c>
      <c r="C798" s="25"/>
      <c r="D798" s="25">
        <v>2</v>
      </c>
      <c r="E798" s="3" t="s">
        <v>175</v>
      </c>
      <c r="F798" s="3" t="s">
        <v>180</v>
      </c>
    </row>
    <row r="799" customHeight="1" spans="1:6">
      <c r="A799" s="76" t="s">
        <v>346</v>
      </c>
      <c r="B799" s="25" t="s">
        <v>351</v>
      </c>
      <c r="C799" s="25"/>
      <c r="D799" s="25">
        <v>3</v>
      </c>
      <c r="E799" s="3" t="s">
        <v>175</v>
      </c>
      <c r="F799" s="3" t="s">
        <v>180</v>
      </c>
    </row>
    <row r="800" customHeight="1" spans="1:6">
      <c r="A800" s="76" t="s">
        <v>346</v>
      </c>
      <c r="B800" s="25" t="s">
        <v>351</v>
      </c>
      <c r="C800" s="25"/>
      <c r="D800" s="25">
        <v>4</v>
      </c>
      <c r="E800" s="3" t="s">
        <v>175</v>
      </c>
      <c r="F800" s="3" t="s">
        <v>180</v>
      </c>
    </row>
    <row r="801" customHeight="1" spans="1:6">
      <c r="A801" s="76" t="s">
        <v>346</v>
      </c>
      <c r="B801" s="25" t="s">
        <v>351</v>
      </c>
      <c r="C801" s="25"/>
      <c r="D801" s="25">
        <v>5</v>
      </c>
      <c r="E801" s="3" t="s">
        <v>175</v>
      </c>
      <c r="F801" s="3" t="s">
        <v>180</v>
      </c>
    </row>
    <row r="802" customHeight="1" spans="1:6">
      <c r="A802" s="76" t="s">
        <v>346</v>
      </c>
      <c r="B802" s="25" t="s">
        <v>351</v>
      </c>
      <c r="C802" s="25"/>
      <c r="D802" s="25">
        <v>6</v>
      </c>
      <c r="E802" s="3" t="s">
        <v>175</v>
      </c>
      <c r="F802" s="3" t="s">
        <v>180</v>
      </c>
    </row>
    <row r="803" customHeight="1" spans="1:6">
      <c r="A803" s="76" t="s">
        <v>346</v>
      </c>
      <c r="B803" s="25" t="s">
        <v>351</v>
      </c>
      <c r="C803" s="25"/>
      <c r="D803" s="25">
        <v>7</v>
      </c>
      <c r="E803" s="3" t="s">
        <v>175</v>
      </c>
      <c r="F803" s="3" t="s">
        <v>180</v>
      </c>
    </row>
    <row r="804" customHeight="1" spans="1:6">
      <c r="A804" s="76" t="s">
        <v>346</v>
      </c>
      <c r="B804" s="25" t="s">
        <v>351</v>
      </c>
      <c r="C804" s="25"/>
      <c r="D804" s="25">
        <v>8</v>
      </c>
      <c r="E804" s="3" t="s">
        <v>175</v>
      </c>
      <c r="F804" s="3" t="s">
        <v>180</v>
      </c>
    </row>
    <row r="805" customHeight="1" spans="1:6">
      <c r="A805" s="74" t="s">
        <v>352</v>
      </c>
      <c r="B805" s="23" t="s">
        <v>353</v>
      </c>
      <c r="C805" s="23"/>
      <c r="D805" s="23">
        <v>1</v>
      </c>
      <c r="E805" s="3" t="s">
        <v>323</v>
      </c>
      <c r="F805" s="3" t="s">
        <v>173</v>
      </c>
    </row>
    <row r="806" customHeight="1" spans="1:6">
      <c r="A806" s="74" t="s">
        <v>352</v>
      </c>
      <c r="B806" s="23" t="s">
        <v>353</v>
      </c>
      <c r="C806" s="23"/>
      <c r="D806" s="23">
        <v>2</v>
      </c>
      <c r="E806" s="3" t="s">
        <v>323</v>
      </c>
      <c r="F806" s="3" t="s">
        <v>173</v>
      </c>
    </row>
    <row r="807" customHeight="1" spans="1:6">
      <c r="A807" s="74" t="s">
        <v>352</v>
      </c>
      <c r="B807" s="23" t="s">
        <v>353</v>
      </c>
      <c r="C807" s="23"/>
      <c r="D807" s="23">
        <v>3</v>
      </c>
      <c r="E807" s="3" t="s">
        <v>323</v>
      </c>
      <c r="F807" s="3" t="s">
        <v>173</v>
      </c>
    </row>
    <row r="808" customHeight="1" spans="1:6">
      <c r="A808" s="74" t="s">
        <v>352</v>
      </c>
      <c r="B808" s="23" t="s">
        <v>353</v>
      </c>
      <c r="C808" s="23"/>
      <c r="D808" s="23">
        <v>4</v>
      </c>
      <c r="E808" s="3" t="s">
        <v>323</v>
      </c>
      <c r="F808" s="3" t="s">
        <v>173</v>
      </c>
    </row>
    <row r="809" customHeight="1" spans="1:6">
      <c r="A809" s="74" t="s">
        <v>352</v>
      </c>
      <c r="B809" s="23" t="s">
        <v>353</v>
      </c>
      <c r="C809" s="23"/>
      <c r="D809" s="23">
        <v>5</v>
      </c>
      <c r="E809" s="3" t="s">
        <v>323</v>
      </c>
      <c r="F809" s="3" t="s">
        <v>173</v>
      </c>
    </row>
    <row r="810" customHeight="1" spans="1:6">
      <c r="A810" s="74" t="s">
        <v>352</v>
      </c>
      <c r="B810" s="25" t="s">
        <v>354</v>
      </c>
      <c r="C810" s="25"/>
      <c r="D810" s="25">
        <v>1</v>
      </c>
      <c r="E810" s="3" t="s">
        <v>323</v>
      </c>
      <c r="F810" s="3" t="s">
        <v>194</v>
      </c>
    </row>
    <row r="811" customHeight="1" spans="1:6">
      <c r="A811" s="74" t="s">
        <v>352</v>
      </c>
      <c r="B811" s="25" t="s">
        <v>354</v>
      </c>
      <c r="C811" s="25"/>
      <c r="D811" s="25">
        <v>2</v>
      </c>
      <c r="E811" s="3" t="s">
        <v>323</v>
      </c>
      <c r="F811" s="3" t="s">
        <v>194</v>
      </c>
    </row>
    <row r="812" customHeight="1" spans="1:6">
      <c r="A812" s="74" t="s">
        <v>352</v>
      </c>
      <c r="B812" s="25" t="s">
        <v>354</v>
      </c>
      <c r="C812" s="25"/>
      <c r="D812" s="25">
        <v>3</v>
      </c>
      <c r="E812" s="3" t="s">
        <v>323</v>
      </c>
      <c r="F812" s="3" t="s">
        <v>194</v>
      </c>
    </row>
    <row r="813" customHeight="1" spans="1:6">
      <c r="A813" s="74" t="s">
        <v>352</v>
      </c>
      <c r="B813" s="25" t="s">
        <v>354</v>
      </c>
      <c r="C813" s="25"/>
      <c r="D813" s="25">
        <v>4</v>
      </c>
      <c r="E813" s="3" t="s">
        <v>323</v>
      </c>
      <c r="F813" s="3" t="s">
        <v>194</v>
      </c>
    </row>
    <row r="814" customHeight="1" spans="1:6">
      <c r="A814" s="74" t="s">
        <v>352</v>
      </c>
      <c r="B814" s="25" t="s">
        <v>354</v>
      </c>
      <c r="C814" s="25"/>
      <c r="D814" s="25">
        <v>5</v>
      </c>
      <c r="E814" s="3" t="s">
        <v>323</v>
      </c>
      <c r="F814" s="3" t="s">
        <v>194</v>
      </c>
    </row>
    <row r="815" customHeight="1" spans="1:6">
      <c r="A815" s="74" t="s">
        <v>352</v>
      </c>
      <c r="B815" s="23" t="s">
        <v>355</v>
      </c>
      <c r="C815" s="23"/>
      <c r="D815" s="23">
        <v>1</v>
      </c>
      <c r="E815" s="3" t="s">
        <v>175</v>
      </c>
      <c r="F815" s="3" t="s">
        <v>176</v>
      </c>
    </row>
    <row r="816" customHeight="1" spans="1:6">
      <c r="A816" s="74" t="s">
        <v>352</v>
      </c>
      <c r="B816" s="23" t="s">
        <v>355</v>
      </c>
      <c r="C816" s="23"/>
      <c r="D816" s="23">
        <v>2</v>
      </c>
      <c r="E816" s="3" t="s">
        <v>175</v>
      </c>
      <c r="F816" s="3" t="s">
        <v>176</v>
      </c>
    </row>
    <row r="817" customHeight="1" spans="1:6">
      <c r="A817" s="74" t="s">
        <v>352</v>
      </c>
      <c r="B817" s="23" t="s">
        <v>355</v>
      </c>
      <c r="C817" s="23"/>
      <c r="D817" s="23">
        <v>3</v>
      </c>
      <c r="E817" s="3" t="s">
        <v>175</v>
      </c>
      <c r="F817" s="3" t="s">
        <v>176</v>
      </c>
    </row>
    <row r="818" customHeight="1" spans="1:6">
      <c r="A818" s="74" t="s">
        <v>352</v>
      </c>
      <c r="B818" s="23" t="s">
        <v>355</v>
      </c>
      <c r="C818" s="23"/>
      <c r="D818" s="23">
        <v>4</v>
      </c>
      <c r="E818" s="3" t="s">
        <v>175</v>
      </c>
      <c r="F818" s="3" t="s">
        <v>176</v>
      </c>
    </row>
    <row r="819" customHeight="1" spans="1:6">
      <c r="A819" s="74" t="s">
        <v>352</v>
      </c>
      <c r="B819" s="23" t="s">
        <v>355</v>
      </c>
      <c r="C819" s="23"/>
      <c r="D819" s="23">
        <v>5</v>
      </c>
      <c r="E819" s="3" t="s">
        <v>175</v>
      </c>
      <c r="F819" s="3" t="s">
        <v>176</v>
      </c>
    </row>
    <row r="820" customHeight="1" spans="1:6">
      <c r="A820" s="74" t="s">
        <v>352</v>
      </c>
      <c r="B820" s="25" t="s">
        <v>356</v>
      </c>
      <c r="C820" s="25"/>
      <c r="D820" s="25">
        <v>1</v>
      </c>
      <c r="E820" s="3" t="s">
        <v>175</v>
      </c>
      <c r="F820" s="3" t="s">
        <v>178</v>
      </c>
    </row>
    <row r="821" customHeight="1" spans="1:6">
      <c r="A821" s="74" t="s">
        <v>352</v>
      </c>
      <c r="B821" s="25" t="s">
        <v>356</v>
      </c>
      <c r="C821" s="25"/>
      <c r="D821" s="25">
        <v>2</v>
      </c>
      <c r="E821" s="3" t="s">
        <v>175</v>
      </c>
      <c r="F821" s="3" t="s">
        <v>178</v>
      </c>
    </row>
    <row r="822" customHeight="1" spans="1:6">
      <c r="A822" s="74" t="s">
        <v>352</v>
      </c>
      <c r="B822" s="25" t="s">
        <v>356</v>
      </c>
      <c r="C822" s="25"/>
      <c r="D822" s="25">
        <v>3</v>
      </c>
      <c r="E822" s="3" t="s">
        <v>175</v>
      </c>
      <c r="F822" s="3" t="s">
        <v>178</v>
      </c>
    </row>
    <row r="823" customHeight="1" spans="1:6">
      <c r="A823" s="74" t="s">
        <v>352</v>
      </c>
      <c r="B823" s="25" t="s">
        <v>356</v>
      </c>
      <c r="C823" s="25"/>
      <c r="D823" s="25">
        <v>4</v>
      </c>
      <c r="E823" s="3" t="s">
        <v>175</v>
      </c>
      <c r="F823" s="3" t="s">
        <v>178</v>
      </c>
    </row>
    <row r="824" customHeight="1" spans="1:6">
      <c r="A824" s="74" t="s">
        <v>352</v>
      </c>
      <c r="B824" s="25" t="s">
        <v>356</v>
      </c>
      <c r="C824" s="25"/>
      <c r="D824" s="25">
        <v>5</v>
      </c>
      <c r="E824" s="3" t="s">
        <v>175</v>
      </c>
      <c r="F824" s="3" t="s">
        <v>178</v>
      </c>
    </row>
    <row r="825" customHeight="1" spans="1:6">
      <c r="A825" s="74" t="s">
        <v>352</v>
      </c>
      <c r="B825" s="23" t="s">
        <v>357</v>
      </c>
      <c r="C825" s="23"/>
      <c r="D825" s="23">
        <v>1</v>
      </c>
      <c r="E825" s="3" t="s">
        <v>175</v>
      </c>
      <c r="F825" s="3" t="s">
        <v>180</v>
      </c>
    </row>
    <row r="826" customHeight="1" spans="1:6">
      <c r="A826" s="74" t="s">
        <v>352</v>
      </c>
      <c r="B826" s="23" t="s">
        <v>357</v>
      </c>
      <c r="C826" s="23"/>
      <c r="D826" s="23">
        <v>2</v>
      </c>
      <c r="E826" s="3" t="s">
        <v>175</v>
      </c>
      <c r="F826" s="3" t="s">
        <v>180</v>
      </c>
    </row>
    <row r="827" customHeight="1" spans="1:6">
      <c r="A827" s="74" t="s">
        <v>352</v>
      </c>
      <c r="B827" s="23" t="s">
        <v>357</v>
      </c>
      <c r="C827" s="23"/>
      <c r="D827" s="23">
        <v>3</v>
      </c>
      <c r="E827" s="3" t="s">
        <v>175</v>
      </c>
      <c r="F827" s="3" t="s">
        <v>180</v>
      </c>
    </row>
    <row r="828" customHeight="1" spans="1:6">
      <c r="A828" s="74" t="s">
        <v>352</v>
      </c>
      <c r="B828" s="23" t="s">
        <v>357</v>
      </c>
      <c r="C828" s="23"/>
      <c r="D828" s="23">
        <v>4</v>
      </c>
      <c r="E828" s="3" t="s">
        <v>175</v>
      </c>
      <c r="F828" s="3" t="s">
        <v>180</v>
      </c>
    </row>
    <row r="829" customHeight="1" spans="1:6">
      <c r="A829" s="74" t="s">
        <v>352</v>
      </c>
      <c r="B829" s="23" t="s">
        <v>357</v>
      </c>
      <c r="C829" s="23"/>
      <c r="D829" s="23">
        <v>5</v>
      </c>
      <c r="E829" s="3" t="s">
        <v>175</v>
      </c>
      <c r="F829" s="3" t="s">
        <v>180</v>
      </c>
    </row>
    <row r="830" customHeight="1" spans="1:6">
      <c r="A830" s="74" t="s">
        <v>352</v>
      </c>
      <c r="B830" s="23" t="s">
        <v>357</v>
      </c>
      <c r="C830" s="23"/>
      <c r="D830" s="23">
        <v>6</v>
      </c>
      <c r="E830" s="3" t="s">
        <v>175</v>
      </c>
      <c r="F830" s="3" t="s">
        <v>180</v>
      </c>
    </row>
    <row r="831" customHeight="1" spans="1:6">
      <c r="A831" s="74" t="s">
        <v>352</v>
      </c>
      <c r="B831" s="23" t="s">
        <v>357</v>
      </c>
      <c r="C831" s="23"/>
      <c r="D831" s="23">
        <v>7</v>
      </c>
      <c r="E831" s="3" t="s">
        <v>175</v>
      </c>
      <c r="F831" s="3" t="s">
        <v>180</v>
      </c>
    </row>
    <row r="832" customHeight="1" spans="1:6">
      <c r="A832" s="74" t="s">
        <v>352</v>
      </c>
      <c r="B832" s="23" t="s">
        <v>357</v>
      </c>
      <c r="C832" s="23"/>
      <c r="D832" s="23">
        <v>8</v>
      </c>
      <c r="E832" s="3" t="s">
        <v>175</v>
      </c>
      <c r="F832" s="3" t="s">
        <v>180</v>
      </c>
    </row>
    <row r="833" customHeight="1" spans="1:6">
      <c r="A833" s="74" t="s">
        <v>358</v>
      </c>
      <c r="B833" s="25" t="s">
        <v>359</v>
      </c>
      <c r="C833" s="25"/>
      <c r="D833" s="25">
        <v>1</v>
      </c>
      <c r="E833" s="3" t="s">
        <v>172</v>
      </c>
      <c r="F833" s="3" t="s">
        <v>173</v>
      </c>
    </row>
    <row r="834" customHeight="1" spans="1:6">
      <c r="A834" s="74" t="s">
        <v>358</v>
      </c>
      <c r="B834" s="25" t="s">
        <v>359</v>
      </c>
      <c r="C834" s="25"/>
      <c r="D834" s="25">
        <v>2</v>
      </c>
      <c r="E834" s="3" t="s">
        <v>172</v>
      </c>
      <c r="F834" s="3" t="s">
        <v>173</v>
      </c>
    </row>
    <row r="835" customHeight="1" spans="1:6">
      <c r="A835" s="74" t="s">
        <v>358</v>
      </c>
      <c r="B835" s="25" t="s">
        <v>359</v>
      </c>
      <c r="C835" s="25"/>
      <c r="D835" s="25">
        <v>3</v>
      </c>
      <c r="E835" s="3" t="s">
        <v>172</v>
      </c>
      <c r="F835" s="3" t="s">
        <v>173</v>
      </c>
    </row>
    <row r="836" customHeight="1" spans="1:6">
      <c r="A836" s="74" t="s">
        <v>358</v>
      </c>
      <c r="B836" s="25" t="s">
        <v>359</v>
      </c>
      <c r="C836" s="25"/>
      <c r="D836" s="25">
        <v>4</v>
      </c>
      <c r="E836" s="3" t="s">
        <v>172</v>
      </c>
      <c r="F836" s="3" t="s">
        <v>173</v>
      </c>
    </row>
    <row r="837" customHeight="1" spans="1:6">
      <c r="A837" s="74" t="s">
        <v>358</v>
      </c>
      <c r="B837" s="25" t="s">
        <v>359</v>
      </c>
      <c r="C837" s="25"/>
      <c r="D837" s="25">
        <v>5</v>
      </c>
      <c r="E837" s="3" t="s">
        <v>172</v>
      </c>
      <c r="F837" s="3" t="s">
        <v>173</v>
      </c>
    </row>
    <row r="838" customHeight="1" spans="1:6">
      <c r="A838" s="74" t="s">
        <v>358</v>
      </c>
      <c r="B838" s="23" t="s">
        <v>360</v>
      </c>
      <c r="C838" s="23"/>
      <c r="D838" s="23">
        <v>1</v>
      </c>
      <c r="E838" s="3" t="s">
        <v>175</v>
      </c>
      <c r="F838" s="3" t="s">
        <v>176</v>
      </c>
    </row>
    <row r="839" customHeight="1" spans="1:6">
      <c r="A839" s="74" t="s">
        <v>358</v>
      </c>
      <c r="B839" s="23" t="s">
        <v>360</v>
      </c>
      <c r="C839" s="23"/>
      <c r="D839" s="23">
        <v>2</v>
      </c>
      <c r="E839" s="3" t="s">
        <v>175</v>
      </c>
      <c r="F839" s="3" t="s">
        <v>176</v>
      </c>
    </row>
    <row r="840" customHeight="1" spans="1:6">
      <c r="A840" s="74" t="s">
        <v>358</v>
      </c>
      <c r="B840" s="23" t="s">
        <v>360</v>
      </c>
      <c r="C840" s="23"/>
      <c r="D840" s="23">
        <v>3</v>
      </c>
      <c r="E840" s="3" t="s">
        <v>175</v>
      </c>
      <c r="F840" s="3" t="s">
        <v>176</v>
      </c>
    </row>
    <row r="841" customHeight="1" spans="1:6">
      <c r="A841" s="74" t="s">
        <v>358</v>
      </c>
      <c r="B841" s="23" t="s">
        <v>360</v>
      </c>
      <c r="C841" s="23"/>
      <c r="D841" s="23">
        <v>4</v>
      </c>
      <c r="E841" s="3" t="s">
        <v>175</v>
      </c>
      <c r="F841" s="3" t="s">
        <v>176</v>
      </c>
    </row>
    <row r="842" customHeight="1" spans="1:6">
      <c r="A842" s="74" t="s">
        <v>358</v>
      </c>
      <c r="B842" s="23" t="s">
        <v>360</v>
      </c>
      <c r="C842" s="23"/>
      <c r="D842" s="23">
        <v>5</v>
      </c>
      <c r="E842" s="3" t="s">
        <v>175</v>
      </c>
      <c r="F842" s="3" t="s">
        <v>176</v>
      </c>
    </row>
    <row r="843" customHeight="1" spans="1:6">
      <c r="A843" s="74" t="s">
        <v>358</v>
      </c>
      <c r="B843" s="25" t="s">
        <v>361</v>
      </c>
      <c r="C843" s="25"/>
      <c r="D843" s="25">
        <v>1</v>
      </c>
      <c r="E843" s="3" t="s">
        <v>175</v>
      </c>
      <c r="F843" s="3" t="s">
        <v>178</v>
      </c>
    </row>
    <row r="844" customHeight="1" spans="1:6">
      <c r="A844" s="74" t="s">
        <v>358</v>
      </c>
      <c r="B844" s="25" t="s">
        <v>361</v>
      </c>
      <c r="C844" s="25"/>
      <c r="D844" s="25">
        <v>2</v>
      </c>
      <c r="E844" s="3" t="s">
        <v>175</v>
      </c>
      <c r="F844" s="3" t="s">
        <v>178</v>
      </c>
    </row>
    <row r="845" customHeight="1" spans="1:6">
      <c r="A845" s="74" t="s">
        <v>358</v>
      </c>
      <c r="B845" s="25" t="s">
        <v>361</v>
      </c>
      <c r="C845" s="25"/>
      <c r="D845" s="25">
        <v>3</v>
      </c>
      <c r="E845" s="3" t="s">
        <v>175</v>
      </c>
      <c r="F845" s="3" t="s">
        <v>178</v>
      </c>
    </row>
    <row r="846" customHeight="1" spans="1:6">
      <c r="A846" s="74" t="s">
        <v>358</v>
      </c>
      <c r="B846" s="25" t="s">
        <v>361</v>
      </c>
      <c r="C846" s="25"/>
      <c r="D846" s="25">
        <v>4</v>
      </c>
      <c r="E846" s="3" t="s">
        <v>175</v>
      </c>
      <c r="F846" s="3" t="s">
        <v>178</v>
      </c>
    </row>
    <row r="847" customHeight="1" spans="1:6">
      <c r="A847" s="74" t="s">
        <v>358</v>
      </c>
      <c r="B847" s="25" t="s">
        <v>361</v>
      </c>
      <c r="C847" s="25"/>
      <c r="D847" s="25">
        <v>5</v>
      </c>
      <c r="E847" s="3" t="s">
        <v>175</v>
      </c>
      <c r="F847" s="3" t="s">
        <v>178</v>
      </c>
    </row>
    <row r="848" customHeight="1" spans="1:6">
      <c r="A848" s="74" t="s">
        <v>358</v>
      </c>
      <c r="B848" s="23" t="s">
        <v>362</v>
      </c>
      <c r="C848" s="23"/>
      <c r="D848" s="23">
        <v>1</v>
      </c>
      <c r="E848" s="3" t="s">
        <v>175</v>
      </c>
      <c r="F848" s="3" t="s">
        <v>180</v>
      </c>
    </row>
    <row r="849" customHeight="1" spans="1:6">
      <c r="A849" s="74" t="s">
        <v>358</v>
      </c>
      <c r="B849" s="23" t="s">
        <v>362</v>
      </c>
      <c r="C849" s="23"/>
      <c r="D849" s="23">
        <v>2</v>
      </c>
      <c r="E849" s="3" t="s">
        <v>175</v>
      </c>
      <c r="F849" s="3" t="s">
        <v>180</v>
      </c>
    </row>
    <row r="850" customHeight="1" spans="1:6">
      <c r="A850" s="74" t="s">
        <v>358</v>
      </c>
      <c r="B850" s="23" t="s">
        <v>362</v>
      </c>
      <c r="C850" s="23"/>
      <c r="D850" s="23">
        <v>3</v>
      </c>
      <c r="E850" s="3" t="s">
        <v>175</v>
      </c>
      <c r="F850" s="3" t="s">
        <v>180</v>
      </c>
    </row>
    <row r="851" customHeight="1" spans="1:6">
      <c r="A851" s="74" t="s">
        <v>358</v>
      </c>
      <c r="B851" s="23" t="s">
        <v>362</v>
      </c>
      <c r="C851" s="23"/>
      <c r="D851" s="23">
        <v>4</v>
      </c>
      <c r="E851" s="3" t="s">
        <v>175</v>
      </c>
      <c r="F851" s="3" t="s">
        <v>180</v>
      </c>
    </row>
    <row r="852" customHeight="1" spans="1:6">
      <c r="A852" s="74" t="s">
        <v>358</v>
      </c>
      <c r="B852" s="23" t="s">
        <v>362</v>
      </c>
      <c r="C852" s="23"/>
      <c r="D852" s="23">
        <v>5</v>
      </c>
      <c r="E852" s="3" t="s">
        <v>175</v>
      </c>
      <c r="F852" s="3" t="s">
        <v>180</v>
      </c>
    </row>
    <row r="853" customHeight="1" spans="1:6">
      <c r="A853" s="74" t="s">
        <v>358</v>
      </c>
      <c r="B853" s="23" t="s">
        <v>362</v>
      </c>
      <c r="C853" s="23"/>
      <c r="D853" s="23">
        <v>6</v>
      </c>
      <c r="E853" s="3" t="s">
        <v>175</v>
      </c>
      <c r="F853" s="3" t="s">
        <v>180</v>
      </c>
    </row>
    <row r="854" customHeight="1" spans="1:6">
      <c r="A854" s="74" t="s">
        <v>358</v>
      </c>
      <c r="B854" s="23" t="s">
        <v>362</v>
      </c>
      <c r="C854" s="23"/>
      <c r="D854" s="23">
        <v>7</v>
      </c>
      <c r="E854" s="3" t="s">
        <v>175</v>
      </c>
      <c r="F854" s="3" t="s">
        <v>180</v>
      </c>
    </row>
    <row r="855" customHeight="1" spans="1:6">
      <c r="A855" s="74" t="s">
        <v>358</v>
      </c>
      <c r="B855" s="23" t="s">
        <v>362</v>
      </c>
      <c r="C855" s="23"/>
      <c r="D855" s="23">
        <v>8</v>
      </c>
      <c r="E855" s="3" t="s">
        <v>175</v>
      </c>
      <c r="F855" s="3" t="s">
        <v>180</v>
      </c>
    </row>
    <row r="856" customHeight="1" spans="1:6">
      <c r="A856" s="76" t="s">
        <v>363</v>
      </c>
      <c r="B856" s="25" t="s">
        <v>364</v>
      </c>
      <c r="C856" s="25"/>
      <c r="D856" s="25">
        <v>1</v>
      </c>
      <c r="E856" s="3" t="s">
        <v>172</v>
      </c>
      <c r="F856" s="3" t="s">
        <v>173</v>
      </c>
    </row>
    <row r="857" customHeight="1" spans="1:6">
      <c r="A857" s="76" t="s">
        <v>363</v>
      </c>
      <c r="B857" s="25" t="s">
        <v>364</v>
      </c>
      <c r="C857" s="25"/>
      <c r="D857" s="25">
        <v>2</v>
      </c>
      <c r="E857" s="3" t="s">
        <v>172</v>
      </c>
      <c r="F857" s="3" t="s">
        <v>173</v>
      </c>
    </row>
    <row r="858" customHeight="1" spans="1:6">
      <c r="A858" s="76" t="s">
        <v>363</v>
      </c>
      <c r="B858" s="25" t="s">
        <v>364</v>
      </c>
      <c r="C858" s="25"/>
      <c r="D858" s="25">
        <v>3</v>
      </c>
      <c r="E858" s="3" t="s">
        <v>172</v>
      </c>
      <c r="F858" s="3" t="s">
        <v>173</v>
      </c>
    </row>
    <row r="859" customHeight="1" spans="1:6">
      <c r="A859" s="76" t="s">
        <v>363</v>
      </c>
      <c r="B859" s="25" t="s">
        <v>364</v>
      </c>
      <c r="C859" s="25"/>
      <c r="D859" s="25">
        <v>4</v>
      </c>
      <c r="E859" s="3" t="s">
        <v>172</v>
      </c>
      <c r="F859" s="3" t="s">
        <v>173</v>
      </c>
    </row>
    <row r="860" customHeight="1" spans="1:6">
      <c r="A860" s="76" t="s">
        <v>363</v>
      </c>
      <c r="B860" s="25" t="s">
        <v>364</v>
      </c>
      <c r="C860" s="25"/>
      <c r="D860" s="25">
        <v>5</v>
      </c>
      <c r="E860" s="3" t="s">
        <v>172</v>
      </c>
      <c r="F860" s="3" t="s">
        <v>173</v>
      </c>
    </row>
    <row r="861" customHeight="1" spans="1:6">
      <c r="A861" s="76" t="s">
        <v>363</v>
      </c>
      <c r="B861" s="23" t="s">
        <v>365</v>
      </c>
      <c r="C861" s="23"/>
      <c r="D861" s="23">
        <v>1</v>
      </c>
      <c r="E861" s="3" t="s">
        <v>175</v>
      </c>
      <c r="F861" s="3" t="s">
        <v>176</v>
      </c>
    </row>
    <row r="862" customHeight="1" spans="1:6">
      <c r="A862" s="76" t="s">
        <v>363</v>
      </c>
      <c r="B862" s="23" t="s">
        <v>365</v>
      </c>
      <c r="C862" s="23"/>
      <c r="D862" s="23">
        <v>2</v>
      </c>
      <c r="E862" s="3" t="s">
        <v>175</v>
      </c>
      <c r="F862" s="3" t="s">
        <v>176</v>
      </c>
    </row>
    <row r="863" customHeight="1" spans="1:6">
      <c r="A863" s="76" t="s">
        <v>363</v>
      </c>
      <c r="B863" s="23" t="s">
        <v>365</v>
      </c>
      <c r="C863" s="23"/>
      <c r="D863" s="23">
        <v>3</v>
      </c>
      <c r="E863" s="3" t="s">
        <v>175</v>
      </c>
      <c r="F863" s="3" t="s">
        <v>176</v>
      </c>
    </row>
    <row r="864" customHeight="1" spans="1:6">
      <c r="A864" s="76" t="s">
        <v>363</v>
      </c>
      <c r="B864" s="23" t="s">
        <v>365</v>
      </c>
      <c r="C864" s="23"/>
      <c r="D864" s="23">
        <v>4</v>
      </c>
      <c r="E864" s="3" t="s">
        <v>175</v>
      </c>
      <c r="F864" s="3" t="s">
        <v>176</v>
      </c>
    </row>
    <row r="865" customHeight="1" spans="1:6">
      <c r="A865" s="76" t="s">
        <v>363</v>
      </c>
      <c r="B865" s="23" t="s">
        <v>365</v>
      </c>
      <c r="C865" s="23"/>
      <c r="D865" s="23">
        <v>5</v>
      </c>
      <c r="E865" s="3" t="s">
        <v>175</v>
      </c>
      <c r="F865" s="3" t="s">
        <v>176</v>
      </c>
    </row>
    <row r="866" customHeight="1" spans="1:6">
      <c r="A866" s="76" t="s">
        <v>363</v>
      </c>
      <c r="B866" s="25" t="s">
        <v>366</v>
      </c>
      <c r="C866" s="25"/>
      <c r="D866" s="25">
        <v>1</v>
      </c>
      <c r="E866" s="3" t="s">
        <v>175</v>
      </c>
      <c r="F866" s="3" t="s">
        <v>178</v>
      </c>
    </row>
    <row r="867" customHeight="1" spans="1:6">
      <c r="A867" s="76" t="s">
        <v>363</v>
      </c>
      <c r="B867" s="25" t="s">
        <v>366</v>
      </c>
      <c r="C867" s="25"/>
      <c r="D867" s="25">
        <v>2</v>
      </c>
      <c r="E867" s="3" t="s">
        <v>175</v>
      </c>
      <c r="F867" s="3" t="s">
        <v>178</v>
      </c>
    </row>
    <row r="868" customHeight="1" spans="1:6">
      <c r="A868" s="76" t="s">
        <v>363</v>
      </c>
      <c r="B868" s="25" t="s">
        <v>366</v>
      </c>
      <c r="C868" s="25"/>
      <c r="D868" s="25">
        <v>3</v>
      </c>
      <c r="E868" s="3" t="s">
        <v>175</v>
      </c>
      <c r="F868" s="3" t="s">
        <v>178</v>
      </c>
    </row>
    <row r="869" customHeight="1" spans="1:6">
      <c r="A869" s="76" t="s">
        <v>363</v>
      </c>
      <c r="B869" s="25" t="s">
        <v>366</v>
      </c>
      <c r="C869" s="25"/>
      <c r="D869" s="25">
        <v>4</v>
      </c>
      <c r="E869" s="3" t="s">
        <v>175</v>
      </c>
      <c r="F869" s="3" t="s">
        <v>178</v>
      </c>
    </row>
    <row r="870" customHeight="1" spans="1:6">
      <c r="A870" s="76" t="s">
        <v>363</v>
      </c>
      <c r="B870" s="25" t="s">
        <v>366</v>
      </c>
      <c r="C870" s="25"/>
      <c r="D870" s="25">
        <v>5</v>
      </c>
      <c r="E870" s="3" t="s">
        <v>175</v>
      </c>
      <c r="F870" s="3" t="s">
        <v>178</v>
      </c>
    </row>
    <row r="871" customHeight="1" spans="1:6">
      <c r="A871" s="76" t="s">
        <v>363</v>
      </c>
      <c r="B871" s="23" t="s">
        <v>367</v>
      </c>
      <c r="C871" s="23"/>
      <c r="D871" s="23">
        <v>1</v>
      </c>
      <c r="E871" s="3" t="s">
        <v>175</v>
      </c>
      <c r="F871" s="3" t="s">
        <v>180</v>
      </c>
    </row>
    <row r="872" customHeight="1" spans="1:6">
      <c r="A872" s="76" t="s">
        <v>363</v>
      </c>
      <c r="B872" s="23" t="s">
        <v>367</v>
      </c>
      <c r="C872" s="23"/>
      <c r="D872" s="23">
        <v>2</v>
      </c>
      <c r="E872" s="3" t="s">
        <v>175</v>
      </c>
      <c r="F872" s="3" t="s">
        <v>180</v>
      </c>
    </row>
    <row r="873" customHeight="1" spans="1:6">
      <c r="A873" s="76" t="s">
        <v>363</v>
      </c>
      <c r="B873" s="23" t="s">
        <v>367</v>
      </c>
      <c r="C873" s="23"/>
      <c r="D873" s="23">
        <v>3</v>
      </c>
      <c r="E873" s="3" t="s">
        <v>175</v>
      </c>
      <c r="F873" s="3" t="s">
        <v>180</v>
      </c>
    </row>
    <row r="874" customHeight="1" spans="1:6">
      <c r="A874" s="76" t="s">
        <v>363</v>
      </c>
      <c r="B874" s="23" t="s">
        <v>367</v>
      </c>
      <c r="C874" s="23"/>
      <c r="D874" s="23">
        <v>4</v>
      </c>
      <c r="E874" s="3" t="s">
        <v>175</v>
      </c>
      <c r="F874" s="3" t="s">
        <v>180</v>
      </c>
    </row>
    <row r="875" customHeight="1" spans="1:6">
      <c r="A875" s="76" t="s">
        <v>363</v>
      </c>
      <c r="B875" s="23" t="s">
        <v>367</v>
      </c>
      <c r="C875" s="23"/>
      <c r="D875" s="23">
        <v>5</v>
      </c>
      <c r="E875" s="3" t="s">
        <v>175</v>
      </c>
      <c r="F875" s="3" t="s">
        <v>180</v>
      </c>
    </row>
    <row r="876" customHeight="1" spans="1:6">
      <c r="A876" s="76" t="s">
        <v>363</v>
      </c>
      <c r="B876" s="23" t="s">
        <v>367</v>
      </c>
      <c r="C876" s="23"/>
      <c r="D876" s="23">
        <v>6</v>
      </c>
      <c r="E876" s="3" t="s">
        <v>175</v>
      </c>
      <c r="F876" s="3" t="s">
        <v>180</v>
      </c>
    </row>
    <row r="877" customHeight="1" spans="1:6">
      <c r="A877" s="76" t="s">
        <v>363</v>
      </c>
      <c r="B877" s="23" t="s">
        <v>367</v>
      </c>
      <c r="C877" s="23"/>
      <c r="D877" s="23">
        <v>7</v>
      </c>
      <c r="E877" s="3" t="s">
        <v>175</v>
      </c>
      <c r="F877" s="3" t="s">
        <v>180</v>
      </c>
    </row>
    <row r="878" customHeight="1" spans="1:6">
      <c r="A878" s="76" t="s">
        <v>363</v>
      </c>
      <c r="B878" s="23" t="s">
        <v>367</v>
      </c>
      <c r="C878" s="23"/>
      <c r="D878" s="23">
        <v>8</v>
      </c>
      <c r="E878" s="3" t="s">
        <v>175</v>
      </c>
      <c r="F878" s="3" t="s">
        <v>180</v>
      </c>
    </row>
    <row r="879" customHeight="1" spans="1:6">
      <c r="A879" s="74" t="s">
        <v>368</v>
      </c>
      <c r="B879" s="25" t="s">
        <v>369</v>
      </c>
      <c r="C879" s="25"/>
      <c r="D879" s="25">
        <v>1</v>
      </c>
      <c r="E879" s="3" t="s">
        <v>172</v>
      </c>
      <c r="F879" s="3" t="s">
        <v>173</v>
      </c>
    </row>
    <row r="880" customHeight="1" spans="1:6">
      <c r="A880" s="74" t="s">
        <v>368</v>
      </c>
      <c r="B880" s="25" t="s">
        <v>369</v>
      </c>
      <c r="C880" s="25"/>
      <c r="D880" s="25">
        <v>2</v>
      </c>
      <c r="E880" s="3" t="s">
        <v>172</v>
      </c>
      <c r="F880" s="3" t="s">
        <v>173</v>
      </c>
    </row>
    <row r="881" customHeight="1" spans="1:6">
      <c r="A881" s="74" t="s">
        <v>368</v>
      </c>
      <c r="B881" s="25" t="s">
        <v>369</v>
      </c>
      <c r="C881" s="25"/>
      <c r="D881" s="25">
        <v>3</v>
      </c>
      <c r="E881" s="3" t="s">
        <v>172</v>
      </c>
      <c r="F881" s="3" t="s">
        <v>173</v>
      </c>
    </row>
    <row r="882" customHeight="1" spans="1:6">
      <c r="A882" s="74" t="s">
        <v>368</v>
      </c>
      <c r="B882" s="25" t="s">
        <v>369</v>
      </c>
      <c r="C882" s="25"/>
      <c r="D882" s="25">
        <v>4</v>
      </c>
      <c r="E882" s="3" t="s">
        <v>172</v>
      </c>
      <c r="F882" s="3" t="s">
        <v>173</v>
      </c>
    </row>
    <row r="883" customHeight="1" spans="1:6">
      <c r="A883" s="74" t="s">
        <v>368</v>
      </c>
      <c r="B883" s="25" t="s">
        <v>369</v>
      </c>
      <c r="C883" s="25"/>
      <c r="D883" s="25">
        <v>5</v>
      </c>
      <c r="E883" s="3" t="s">
        <v>172</v>
      </c>
      <c r="F883" s="3" t="s">
        <v>173</v>
      </c>
    </row>
    <row r="884" customHeight="1" spans="1:6">
      <c r="A884" s="74" t="s">
        <v>368</v>
      </c>
      <c r="B884" s="23" t="s">
        <v>370</v>
      </c>
      <c r="C884" s="23"/>
      <c r="D884" s="23">
        <v>1</v>
      </c>
      <c r="E884" s="3" t="s">
        <v>175</v>
      </c>
      <c r="F884" s="3" t="s">
        <v>176</v>
      </c>
    </row>
    <row r="885" customHeight="1" spans="1:6">
      <c r="A885" s="74" t="s">
        <v>368</v>
      </c>
      <c r="B885" s="23" t="s">
        <v>370</v>
      </c>
      <c r="C885" s="23"/>
      <c r="D885" s="23">
        <v>2</v>
      </c>
      <c r="E885" s="3" t="s">
        <v>175</v>
      </c>
      <c r="F885" s="3" t="s">
        <v>176</v>
      </c>
    </row>
    <row r="886" customHeight="1" spans="1:6">
      <c r="A886" s="74" t="s">
        <v>368</v>
      </c>
      <c r="B886" s="23" t="s">
        <v>370</v>
      </c>
      <c r="C886" s="23"/>
      <c r="D886" s="23">
        <v>3</v>
      </c>
      <c r="E886" s="3" t="s">
        <v>175</v>
      </c>
      <c r="F886" s="3" t="s">
        <v>176</v>
      </c>
    </row>
    <row r="887" customHeight="1" spans="1:6">
      <c r="A887" s="74" t="s">
        <v>368</v>
      </c>
      <c r="B887" s="23" t="s">
        <v>370</v>
      </c>
      <c r="C887" s="23"/>
      <c r="D887" s="23">
        <v>4</v>
      </c>
      <c r="E887" s="3" t="s">
        <v>175</v>
      </c>
      <c r="F887" s="3" t="s">
        <v>176</v>
      </c>
    </row>
    <row r="888" customHeight="1" spans="1:6">
      <c r="A888" s="74" t="s">
        <v>368</v>
      </c>
      <c r="B888" s="23" t="s">
        <v>370</v>
      </c>
      <c r="C888" s="23"/>
      <c r="D888" s="23">
        <v>5</v>
      </c>
      <c r="E888" s="3" t="s">
        <v>175</v>
      </c>
      <c r="F888" s="3" t="s">
        <v>176</v>
      </c>
    </row>
    <row r="889" customHeight="1" spans="1:6">
      <c r="A889" s="74" t="s">
        <v>368</v>
      </c>
      <c r="B889" s="25" t="s">
        <v>371</v>
      </c>
      <c r="C889" s="25"/>
      <c r="D889" s="25">
        <v>1</v>
      </c>
      <c r="E889" s="3" t="s">
        <v>175</v>
      </c>
      <c r="F889" s="3" t="s">
        <v>178</v>
      </c>
    </row>
    <row r="890" customHeight="1" spans="1:6">
      <c r="A890" s="74" t="s">
        <v>368</v>
      </c>
      <c r="B890" s="25" t="s">
        <v>371</v>
      </c>
      <c r="C890" s="25"/>
      <c r="D890" s="25">
        <v>2</v>
      </c>
      <c r="E890" s="3" t="s">
        <v>175</v>
      </c>
      <c r="F890" s="3" t="s">
        <v>178</v>
      </c>
    </row>
    <row r="891" customHeight="1" spans="1:6">
      <c r="A891" s="74" t="s">
        <v>368</v>
      </c>
      <c r="B891" s="25" t="s">
        <v>371</v>
      </c>
      <c r="C891" s="25"/>
      <c r="D891" s="25">
        <v>3</v>
      </c>
      <c r="E891" s="3" t="s">
        <v>175</v>
      </c>
      <c r="F891" s="3" t="s">
        <v>178</v>
      </c>
    </row>
    <row r="892" customHeight="1" spans="1:6">
      <c r="A892" s="74" t="s">
        <v>368</v>
      </c>
      <c r="B892" s="25" t="s">
        <v>371</v>
      </c>
      <c r="C892" s="25"/>
      <c r="D892" s="25">
        <v>4</v>
      </c>
      <c r="E892" s="3" t="s">
        <v>175</v>
      </c>
      <c r="F892" s="3" t="s">
        <v>178</v>
      </c>
    </row>
    <row r="893" customHeight="1" spans="1:6">
      <c r="A893" s="74" t="s">
        <v>368</v>
      </c>
      <c r="B893" s="25" t="s">
        <v>371</v>
      </c>
      <c r="C893" s="25"/>
      <c r="D893" s="25">
        <v>5</v>
      </c>
      <c r="E893" s="3" t="s">
        <v>175</v>
      </c>
      <c r="F893" s="3" t="s">
        <v>178</v>
      </c>
    </row>
    <row r="894" customHeight="1" spans="1:6">
      <c r="A894" s="74" t="s">
        <v>368</v>
      </c>
      <c r="B894" s="23" t="s">
        <v>372</v>
      </c>
      <c r="C894" s="23"/>
      <c r="D894" s="23">
        <v>1</v>
      </c>
      <c r="E894" s="3" t="s">
        <v>175</v>
      </c>
      <c r="F894" s="3" t="s">
        <v>180</v>
      </c>
    </row>
    <row r="895" customHeight="1" spans="1:6">
      <c r="A895" s="74" t="s">
        <v>368</v>
      </c>
      <c r="B895" s="23" t="s">
        <v>372</v>
      </c>
      <c r="C895" s="23"/>
      <c r="D895" s="23">
        <v>2</v>
      </c>
      <c r="E895" s="3" t="s">
        <v>175</v>
      </c>
      <c r="F895" s="3" t="s">
        <v>180</v>
      </c>
    </row>
    <row r="896" customHeight="1" spans="1:6">
      <c r="A896" s="74" t="s">
        <v>368</v>
      </c>
      <c r="B896" s="23" t="s">
        <v>372</v>
      </c>
      <c r="C896" s="23"/>
      <c r="D896" s="23">
        <v>3</v>
      </c>
      <c r="E896" s="3" t="s">
        <v>175</v>
      </c>
      <c r="F896" s="3" t="s">
        <v>180</v>
      </c>
    </row>
    <row r="897" customHeight="1" spans="1:6">
      <c r="A897" s="74" t="s">
        <v>368</v>
      </c>
      <c r="B897" s="23" t="s">
        <v>372</v>
      </c>
      <c r="C897" s="23"/>
      <c r="D897" s="23">
        <v>4</v>
      </c>
      <c r="E897" s="3" t="s">
        <v>175</v>
      </c>
      <c r="F897" s="3" t="s">
        <v>180</v>
      </c>
    </row>
    <row r="898" customHeight="1" spans="1:6">
      <c r="A898" s="74" t="s">
        <v>368</v>
      </c>
      <c r="B898" s="23" t="s">
        <v>372</v>
      </c>
      <c r="C898" s="23"/>
      <c r="D898" s="23">
        <v>5</v>
      </c>
      <c r="E898" s="3" t="s">
        <v>175</v>
      </c>
      <c r="F898" s="3" t="s">
        <v>180</v>
      </c>
    </row>
    <row r="899" customHeight="1" spans="1:6">
      <c r="A899" s="74" t="s">
        <v>368</v>
      </c>
      <c r="B899" s="23" t="s">
        <v>372</v>
      </c>
      <c r="C899" s="23"/>
      <c r="D899" s="23">
        <v>6</v>
      </c>
      <c r="E899" s="3" t="s">
        <v>175</v>
      </c>
      <c r="F899" s="3" t="s">
        <v>180</v>
      </c>
    </row>
    <row r="900" customHeight="1" spans="1:6">
      <c r="A900" s="74" t="s">
        <v>368</v>
      </c>
      <c r="B900" s="23" t="s">
        <v>372</v>
      </c>
      <c r="C900" s="23"/>
      <c r="D900" s="23">
        <v>7</v>
      </c>
      <c r="E900" s="3" t="s">
        <v>175</v>
      </c>
      <c r="F900" s="3" t="s">
        <v>180</v>
      </c>
    </row>
    <row r="901" customHeight="1" spans="1:6">
      <c r="A901" s="74" t="s">
        <v>368</v>
      </c>
      <c r="B901" s="23" t="s">
        <v>372</v>
      </c>
      <c r="C901" s="23"/>
      <c r="D901" s="23">
        <v>8</v>
      </c>
      <c r="E901" s="3" t="s">
        <v>175</v>
      </c>
      <c r="F901" s="3" t="s">
        <v>180</v>
      </c>
    </row>
    <row r="902" customHeight="1" spans="1:6">
      <c r="A902" s="76" t="s">
        <v>373</v>
      </c>
      <c r="B902" s="25" t="s">
        <v>374</v>
      </c>
      <c r="C902" s="25"/>
      <c r="D902" s="25">
        <v>1</v>
      </c>
      <c r="E902" s="3" t="s">
        <v>172</v>
      </c>
      <c r="F902" s="3" t="s">
        <v>173</v>
      </c>
    </row>
    <row r="903" customHeight="1" spans="1:6">
      <c r="A903" s="76" t="s">
        <v>373</v>
      </c>
      <c r="B903" s="25" t="s">
        <v>374</v>
      </c>
      <c r="C903" s="25"/>
      <c r="D903" s="25">
        <v>2</v>
      </c>
      <c r="E903" s="3" t="s">
        <v>172</v>
      </c>
      <c r="F903" s="3" t="s">
        <v>173</v>
      </c>
    </row>
    <row r="904" customHeight="1" spans="1:6">
      <c r="A904" s="76" t="s">
        <v>373</v>
      </c>
      <c r="B904" s="25" t="s">
        <v>374</v>
      </c>
      <c r="C904" s="25"/>
      <c r="D904" s="25">
        <v>3</v>
      </c>
      <c r="E904" s="3" t="s">
        <v>172</v>
      </c>
      <c r="F904" s="3" t="s">
        <v>173</v>
      </c>
    </row>
    <row r="905" customHeight="1" spans="1:6">
      <c r="A905" s="76" t="s">
        <v>373</v>
      </c>
      <c r="B905" s="25" t="s">
        <v>374</v>
      </c>
      <c r="C905" s="25"/>
      <c r="D905" s="25">
        <v>4</v>
      </c>
      <c r="E905" s="3" t="s">
        <v>172</v>
      </c>
      <c r="F905" s="3" t="s">
        <v>173</v>
      </c>
    </row>
    <row r="906" customHeight="1" spans="1:6">
      <c r="A906" s="76" t="s">
        <v>373</v>
      </c>
      <c r="B906" s="25" t="s">
        <v>374</v>
      </c>
      <c r="C906" s="25"/>
      <c r="D906" s="25">
        <v>5</v>
      </c>
      <c r="E906" s="3" t="s">
        <v>172</v>
      </c>
      <c r="F906" s="3" t="s">
        <v>173</v>
      </c>
    </row>
    <row r="907" customHeight="1" spans="1:6">
      <c r="A907" s="76" t="s">
        <v>373</v>
      </c>
      <c r="B907" s="23" t="s">
        <v>375</v>
      </c>
      <c r="C907" s="23"/>
      <c r="D907" s="23">
        <v>1</v>
      </c>
      <c r="E907" s="3" t="s">
        <v>175</v>
      </c>
      <c r="F907" s="3" t="s">
        <v>176</v>
      </c>
    </row>
    <row r="908" customHeight="1" spans="1:6">
      <c r="A908" s="76" t="s">
        <v>373</v>
      </c>
      <c r="B908" s="23" t="s">
        <v>375</v>
      </c>
      <c r="C908" s="23"/>
      <c r="D908" s="23">
        <v>2</v>
      </c>
      <c r="E908" s="3" t="s">
        <v>175</v>
      </c>
      <c r="F908" s="3" t="s">
        <v>176</v>
      </c>
    </row>
    <row r="909" customHeight="1" spans="1:6">
      <c r="A909" s="76" t="s">
        <v>373</v>
      </c>
      <c r="B909" s="23" t="s">
        <v>375</v>
      </c>
      <c r="C909" s="23"/>
      <c r="D909" s="23">
        <v>3</v>
      </c>
      <c r="E909" s="3" t="s">
        <v>175</v>
      </c>
      <c r="F909" s="3" t="s">
        <v>176</v>
      </c>
    </row>
    <row r="910" customHeight="1" spans="1:6">
      <c r="A910" s="76" t="s">
        <v>373</v>
      </c>
      <c r="B910" s="23" t="s">
        <v>375</v>
      </c>
      <c r="C910" s="23"/>
      <c r="D910" s="23">
        <v>4</v>
      </c>
      <c r="E910" s="3" t="s">
        <v>175</v>
      </c>
      <c r="F910" s="3" t="s">
        <v>176</v>
      </c>
    </row>
    <row r="911" customHeight="1" spans="1:6">
      <c r="A911" s="76" t="s">
        <v>373</v>
      </c>
      <c r="B911" s="23" t="s">
        <v>375</v>
      </c>
      <c r="C911" s="23"/>
      <c r="D911" s="23">
        <v>5</v>
      </c>
      <c r="E911" s="3" t="s">
        <v>175</v>
      </c>
      <c r="F911" s="3" t="s">
        <v>176</v>
      </c>
    </row>
    <row r="912" customHeight="1" spans="1:6">
      <c r="A912" s="76" t="s">
        <v>373</v>
      </c>
      <c r="B912" s="25" t="s">
        <v>376</v>
      </c>
      <c r="C912" s="25"/>
      <c r="D912" s="25">
        <v>1</v>
      </c>
      <c r="E912" s="3" t="s">
        <v>175</v>
      </c>
      <c r="F912" s="3" t="s">
        <v>178</v>
      </c>
    </row>
    <row r="913" customHeight="1" spans="1:6">
      <c r="A913" s="76" t="s">
        <v>373</v>
      </c>
      <c r="B913" s="25" t="s">
        <v>376</v>
      </c>
      <c r="C913" s="25"/>
      <c r="D913" s="25">
        <v>2</v>
      </c>
      <c r="E913" s="3" t="s">
        <v>175</v>
      </c>
      <c r="F913" s="3" t="s">
        <v>178</v>
      </c>
    </row>
    <row r="914" customHeight="1" spans="1:6">
      <c r="A914" s="76" t="s">
        <v>373</v>
      </c>
      <c r="B914" s="25" t="s">
        <v>376</v>
      </c>
      <c r="C914" s="25"/>
      <c r="D914" s="25">
        <v>3</v>
      </c>
      <c r="E914" s="3" t="s">
        <v>175</v>
      </c>
      <c r="F914" s="3" t="s">
        <v>178</v>
      </c>
    </row>
    <row r="915" customHeight="1" spans="1:6">
      <c r="A915" s="76" t="s">
        <v>373</v>
      </c>
      <c r="B915" s="25" t="s">
        <v>376</v>
      </c>
      <c r="C915" s="25"/>
      <c r="D915" s="25">
        <v>4</v>
      </c>
      <c r="E915" s="3" t="s">
        <v>175</v>
      </c>
      <c r="F915" s="3" t="s">
        <v>178</v>
      </c>
    </row>
    <row r="916" customHeight="1" spans="1:6">
      <c r="A916" s="76" t="s">
        <v>373</v>
      </c>
      <c r="B916" s="25" t="s">
        <v>376</v>
      </c>
      <c r="C916" s="25"/>
      <c r="D916" s="25">
        <v>5</v>
      </c>
      <c r="E916" s="3" t="s">
        <v>175</v>
      </c>
      <c r="F916" s="3" t="s">
        <v>178</v>
      </c>
    </row>
    <row r="917" customHeight="1" spans="1:6">
      <c r="A917" s="76" t="s">
        <v>373</v>
      </c>
      <c r="B917" s="23" t="s">
        <v>377</v>
      </c>
      <c r="C917" s="23"/>
      <c r="D917" s="23">
        <v>1</v>
      </c>
      <c r="E917" s="3" t="s">
        <v>175</v>
      </c>
      <c r="F917" s="3" t="s">
        <v>180</v>
      </c>
    </row>
    <row r="918" customHeight="1" spans="1:6">
      <c r="A918" s="76" t="s">
        <v>373</v>
      </c>
      <c r="B918" s="23" t="s">
        <v>377</v>
      </c>
      <c r="C918" s="23"/>
      <c r="D918" s="23">
        <v>2</v>
      </c>
      <c r="E918" s="3" t="s">
        <v>175</v>
      </c>
      <c r="F918" s="3" t="s">
        <v>180</v>
      </c>
    </row>
    <row r="919" customHeight="1" spans="1:6">
      <c r="A919" s="76" t="s">
        <v>373</v>
      </c>
      <c r="B919" s="23" t="s">
        <v>377</v>
      </c>
      <c r="C919" s="23"/>
      <c r="D919" s="23">
        <v>3</v>
      </c>
      <c r="E919" s="3" t="s">
        <v>175</v>
      </c>
      <c r="F919" s="3" t="s">
        <v>180</v>
      </c>
    </row>
    <row r="920" customHeight="1" spans="1:6">
      <c r="A920" s="76" t="s">
        <v>373</v>
      </c>
      <c r="B920" s="23" t="s">
        <v>377</v>
      </c>
      <c r="C920" s="23"/>
      <c r="D920" s="23">
        <v>4</v>
      </c>
      <c r="E920" s="3" t="s">
        <v>175</v>
      </c>
      <c r="F920" s="3" t="s">
        <v>180</v>
      </c>
    </row>
    <row r="921" customHeight="1" spans="1:6">
      <c r="A921" s="76" t="s">
        <v>373</v>
      </c>
      <c r="B921" s="23" t="s">
        <v>377</v>
      </c>
      <c r="C921" s="23"/>
      <c r="D921" s="23">
        <v>5</v>
      </c>
      <c r="E921" s="3" t="s">
        <v>175</v>
      </c>
      <c r="F921" s="3" t="s">
        <v>180</v>
      </c>
    </row>
    <row r="922" customHeight="1" spans="1:6">
      <c r="A922" s="76" t="s">
        <v>373</v>
      </c>
      <c r="B922" s="23" t="s">
        <v>377</v>
      </c>
      <c r="C922" s="23"/>
      <c r="D922" s="23">
        <v>6</v>
      </c>
      <c r="E922" s="3" t="s">
        <v>175</v>
      </c>
      <c r="F922" s="3" t="s">
        <v>180</v>
      </c>
    </row>
    <row r="923" customHeight="1" spans="1:6">
      <c r="A923" s="76" t="s">
        <v>373</v>
      </c>
      <c r="B923" s="23" t="s">
        <v>377</v>
      </c>
      <c r="C923" s="23"/>
      <c r="D923" s="23">
        <v>7</v>
      </c>
      <c r="E923" s="3" t="s">
        <v>175</v>
      </c>
      <c r="F923" s="3" t="s">
        <v>180</v>
      </c>
    </row>
    <row r="924" customHeight="1" spans="1:6">
      <c r="A924" s="76" t="s">
        <v>373</v>
      </c>
      <c r="B924" s="23" t="s">
        <v>377</v>
      </c>
      <c r="C924" s="23"/>
      <c r="D924" s="23">
        <v>8</v>
      </c>
      <c r="E924" s="3" t="s">
        <v>175</v>
      </c>
      <c r="F924" s="3" t="s">
        <v>180</v>
      </c>
    </row>
    <row r="925" customHeight="1" spans="1:6">
      <c r="A925" s="74" t="s">
        <v>378</v>
      </c>
      <c r="B925" s="25" t="s">
        <v>379</v>
      </c>
      <c r="C925" s="25"/>
      <c r="D925" s="25">
        <v>1</v>
      </c>
      <c r="E925" s="3" t="s">
        <v>172</v>
      </c>
      <c r="F925" s="3" t="s">
        <v>173</v>
      </c>
    </row>
    <row r="926" customHeight="1" spans="1:6">
      <c r="A926" s="74" t="s">
        <v>378</v>
      </c>
      <c r="B926" s="25" t="s">
        <v>379</v>
      </c>
      <c r="C926" s="25"/>
      <c r="D926" s="25">
        <v>2</v>
      </c>
      <c r="E926" s="3" t="s">
        <v>172</v>
      </c>
      <c r="F926" s="3" t="s">
        <v>173</v>
      </c>
    </row>
    <row r="927" customHeight="1" spans="1:6">
      <c r="A927" s="74" t="s">
        <v>378</v>
      </c>
      <c r="B927" s="25" t="s">
        <v>379</v>
      </c>
      <c r="C927" s="25"/>
      <c r="D927" s="25">
        <v>3</v>
      </c>
      <c r="E927" s="3" t="s">
        <v>172</v>
      </c>
      <c r="F927" s="3" t="s">
        <v>173</v>
      </c>
    </row>
    <row r="928" customHeight="1" spans="1:6">
      <c r="A928" s="74" t="s">
        <v>378</v>
      </c>
      <c r="B928" s="25" t="s">
        <v>379</v>
      </c>
      <c r="C928" s="25"/>
      <c r="D928" s="25">
        <v>4</v>
      </c>
      <c r="E928" s="3" t="s">
        <v>172</v>
      </c>
      <c r="F928" s="3" t="s">
        <v>173</v>
      </c>
    </row>
    <row r="929" customHeight="1" spans="1:6">
      <c r="A929" s="74" t="s">
        <v>378</v>
      </c>
      <c r="B929" s="25" t="s">
        <v>379</v>
      </c>
      <c r="C929" s="25"/>
      <c r="D929" s="25">
        <v>5</v>
      </c>
      <c r="E929" s="3" t="s">
        <v>172</v>
      </c>
      <c r="F929" s="3" t="s">
        <v>173</v>
      </c>
    </row>
    <row r="930" customHeight="1" spans="1:6">
      <c r="A930" s="74" t="s">
        <v>378</v>
      </c>
      <c r="B930" s="23" t="s">
        <v>380</v>
      </c>
      <c r="C930" s="23"/>
      <c r="D930" s="23">
        <v>1</v>
      </c>
      <c r="E930" s="3" t="s">
        <v>175</v>
      </c>
      <c r="F930" s="3" t="s">
        <v>176</v>
      </c>
    </row>
    <row r="931" customHeight="1" spans="1:6">
      <c r="A931" s="74" t="s">
        <v>378</v>
      </c>
      <c r="B931" s="23" t="s">
        <v>380</v>
      </c>
      <c r="C931" s="23"/>
      <c r="D931" s="23">
        <v>2</v>
      </c>
      <c r="E931" s="3" t="s">
        <v>175</v>
      </c>
      <c r="F931" s="3" t="s">
        <v>176</v>
      </c>
    </row>
    <row r="932" customHeight="1" spans="1:6">
      <c r="A932" s="74" t="s">
        <v>378</v>
      </c>
      <c r="B932" s="23" t="s">
        <v>380</v>
      </c>
      <c r="C932" s="23"/>
      <c r="D932" s="23">
        <v>3</v>
      </c>
      <c r="E932" s="3" t="s">
        <v>175</v>
      </c>
      <c r="F932" s="3" t="s">
        <v>176</v>
      </c>
    </row>
    <row r="933" customHeight="1" spans="1:6">
      <c r="A933" s="74" t="s">
        <v>378</v>
      </c>
      <c r="B933" s="23" t="s">
        <v>380</v>
      </c>
      <c r="C933" s="23"/>
      <c r="D933" s="23">
        <v>4</v>
      </c>
      <c r="E933" s="3" t="s">
        <v>175</v>
      </c>
      <c r="F933" s="3" t="s">
        <v>176</v>
      </c>
    </row>
    <row r="934" customHeight="1" spans="1:6">
      <c r="A934" s="74" t="s">
        <v>378</v>
      </c>
      <c r="B934" s="23" t="s">
        <v>380</v>
      </c>
      <c r="C934" s="23"/>
      <c r="D934" s="23">
        <v>5</v>
      </c>
      <c r="E934" s="3" t="s">
        <v>175</v>
      </c>
      <c r="F934" s="3" t="s">
        <v>176</v>
      </c>
    </row>
    <row r="935" customHeight="1" spans="1:6">
      <c r="A935" s="74" t="s">
        <v>378</v>
      </c>
      <c r="B935" s="25" t="s">
        <v>381</v>
      </c>
      <c r="C935" s="25"/>
      <c r="D935" s="25">
        <v>1</v>
      </c>
      <c r="E935" s="3" t="s">
        <v>175</v>
      </c>
      <c r="F935" s="3" t="s">
        <v>178</v>
      </c>
    </row>
    <row r="936" customHeight="1" spans="1:6">
      <c r="A936" s="74" t="s">
        <v>378</v>
      </c>
      <c r="B936" s="25" t="s">
        <v>381</v>
      </c>
      <c r="C936" s="25"/>
      <c r="D936" s="25">
        <v>2</v>
      </c>
      <c r="E936" s="3" t="s">
        <v>175</v>
      </c>
      <c r="F936" s="3" t="s">
        <v>178</v>
      </c>
    </row>
    <row r="937" customHeight="1" spans="1:6">
      <c r="A937" s="74" t="s">
        <v>378</v>
      </c>
      <c r="B937" s="25" t="s">
        <v>381</v>
      </c>
      <c r="C937" s="25"/>
      <c r="D937" s="25">
        <v>3</v>
      </c>
      <c r="E937" s="3" t="s">
        <v>175</v>
      </c>
      <c r="F937" s="3" t="s">
        <v>178</v>
      </c>
    </row>
    <row r="938" customHeight="1" spans="1:6">
      <c r="A938" s="74" t="s">
        <v>378</v>
      </c>
      <c r="B938" s="25" t="s">
        <v>381</v>
      </c>
      <c r="C938" s="25"/>
      <c r="D938" s="25">
        <v>4</v>
      </c>
      <c r="E938" s="3" t="s">
        <v>175</v>
      </c>
      <c r="F938" s="3" t="s">
        <v>178</v>
      </c>
    </row>
    <row r="939" customHeight="1" spans="1:6">
      <c r="A939" s="74" t="s">
        <v>378</v>
      </c>
      <c r="B939" s="25" t="s">
        <v>381</v>
      </c>
      <c r="C939" s="25"/>
      <c r="D939" s="25">
        <v>5</v>
      </c>
      <c r="E939" s="3" t="s">
        <v>175</v>
      </c>
      <c r="F939" s="3" t="s">
        <v>178</v>
      </c>
    </row>
    <row r="940" customHeight="1" spans="1:6">
      <c r="A940" s="74" t="s">
        <v>378</v>
      </c>
      <c r="B940" s="23" t="s">
        <v>382</v>
      </c>
      <c r="C940" s="23"/>
      <c r="D940" s="23">
        <v>1</v>
      </c>
      <c r="E940" s="3" t="s">
        <v>175</v>
      </c>
      <c r="F940" s="3" t="s">
        <v>180</v>
      </c>
    </row>
    <row r="941" customHeight="1" spans="1:6">
      <c r="A941" s="74" t="s">
        <v>378</v>
      </c>
      <c r="B941" s="23" t="s">
        <v>382</v>
      </c>
      <c r="C941" s="23"/>
      <c r="D941" s="23">
        <v>2</v>
      </c>
      <c r="E941" s="3" t="s">
        <v>175</v>
      </c>
      <c r="F941" s="3" t="s">
        <v>180</v>
      </c>
    </row>
    <row r="942" customHeight="1" spans="1:6">
      <c r="A942" s="74" t="s">
        <v>378</v>
      </c>
      <c r="B942" s="23" t="s">
        <v>382</v>
      </c>
      <c r="C942" s="23"/>
      <c r="D942" s="23">
        <v>3</v>
      </c>
      <c r="E942" s="3" t="s">
        <v>175</v>
      </c>
      <c r="F942" s="3" t="s">
        <v>180</v>
      </c>
    </row>
    <row r="943" customHeight="1" spans="1:6">
      <c r="A943" s="74" t="s">
        <v>378</v>
      </c>
      <c r="B943" s="23" t="s">
        <v>382</v>
      </c>
      <c r="C943" s="23"/>
      <c r="D943" s="23">
        <v>4</v>
      </c>
      <c r="E943" s="3" t="s">
        <v>175</v>
      </c>
      <c r="F943" s="3" t="s">
        <v>180</v>
      </c>
    </row>
    <row r="944" customHeight="1" spans="1:6">
      <c r="A944" s="74" t="s">
        <v>378</v>
      </c>
      <c r="B944" s="23" t="s">
        <v>382</v>
      </c>
      <c r="C944" s="23"/>
      <c r="D944" s="23">
        <v>5</v>
      </c>
      <c r="E944" s="3" t="s">
        <v>175</v>
      </c>
      <c r="F944" s="3" t="s">
        <v>180</v>
      </c>
    </row>
    <row r="945" customHeight="1" spans="1:6">
      <c r="A945" s="74" t="s">
        <v>378</v>
      </c>
      <c r="B945" s="23" t="s">
        <v>382</v>
      </c>
      <c r="C945" s="23"/>
      <c r="D945" s="23">
        <v>6</v>
      </c>
      <c r="E945" s="3" t="s">
        <v>175</v>
      </c>
      <c r="F945" s="3" t="s">
        <v>180</v>
      </c>
    </row>
    <row r="946" customHeight="1" spans="1:6">
      <c r="A946" s="74" t="s">
        <v>378</v>
      </c>
      <c r="B946" s="23" t="s">
        <v>382</v>
      </c>
      <c r="C946" s="23"/>
      <c r="D946" s="23">
        <v>7</v>
      </c>
      <c r="E946" s="3" t="s">
        <v>175</v>
      </c>
      <c r="F946" s="3" t="s">
        <v>180</v>
      </c>
    </row>
    <row r="947" customHeight="1" spans="1:6">
      <c r="A947" s="74" t="s">
        <v>378</v>
      </c>
      <c r="B947" s="23" t="s">
        <v>382</v>
      </c>
      <c r="C947" s="23"/>
      <c r="D947" s="23">
        <v>8</v>
      </c>
      <c r="E947" s="3" t="s">
        <v>175</v>
      </c>
      <c r="F947" s="3" t="s">
        <v>180</v>
      </c>
    </row>
    <row r="948" customHeight="1" spans="1:6">
      <c r="A948" s="76" t="s">
        <v>383</v>
      </c>
      <c r="B948" s="25" t="s">
        <v>384</v>
      </c>
      <c r="C948" s="25"/>
      <c r="D948" s="25">
        <v>1</v>
      </c>
      <c r="E948" s="3" t="s">
        <v>172</v>
      </c>
      <c r="F948" s="3" t="s">
        <v>173</v>
      </c>
    </row>
    <row r="949" customHeight="1" spans="1:6">
      <c r="A949" s="76" t="s">
        <v>383</v>
      </c>
      <c r="B949" s="25" t="s">
        <v>384</v>
      </c>
      <c r="C949" s="25"/>
      <c r="D949" s="25">
        <v>2</v>
      </c>
      <c r="E949" s="3" t="s">
        <v>172</v>
      </c>
      <c r="F949" s="3" t="s">
        <v>173</v>
      </c>
    </row>
    <row r="950" customHeight="1" spans="1:6">
      <c r="A950" s="76" t="s">
        <v>383</v>
      </c>
      <c r="B950" s="25" t="s">
        <v>384</v>
      </c>
      <c r="C950" s="25"/>
      <c r="D950" s="25">
        <v>3</v>
      </c>
      <c r="E950" s="3" t="s">
        <v>172</v>
      </c>
      <c r="F950" s="3" t="s">
        <v>173</v>
      </c>
    </row>
    <row r="951" customHeight="1" spans="1:6">
      <c r="A951" s="76" t="s">
        <v>383</v>
      </c>
      <c r="B951" s="25" t="s">
        <v>384</v>
      </c>
      <c r="C951" s="25"/>
      <c r="D951" s="25">
        <v>4</v>
      </c>
      <c r="E951" s="3" t="s">
        <v>172</v>
      </c>
      <c r="F951" s="3" t="s">
        <v>173</v>
      </c>
    </row>
    <row r="952" customHeight="1" spans="1:6">
      <c r="A952" s="76" t="s">
        <v>383</v>
      </c>
      <c r="B952" s="25" t="s">
        <v>384</v>
      </c>
      <c r="C952" s="25"/>
      <c r="D952" s="25">
        <v>5</v>
      </c>
      <c r="E952" s="3" t="s">
        <v>172</v>
      </c>
      <c r="F952" s="3" t="s">
        <v>173</v>
      </c>
    </row>
    <row r="953" customHeight="1" spans="1:6">
      <c r="A953" s="76" t="s">
        <v>383</v>
      </c>
      <c r="B953" s="23" t="s">
        <v>385</v>
      </c>
      <c r="C953" s="23"/>
      <c r="D953" s="23">
        <v>1</v>
      </c>
      <c r="E953" s="3" t="s">
        <v>175</v>
      </c>
      <c r="F953" s="3" t="s">
        <v>176</v>
      </c>
    </row>
    <row r="954" customHeight="1" spans="1:6">
      <c r="A954" s="76" t="s">
        <v>383</v>
      </c>
      <c r="B954" s="23" t="s">
        <v>385</v>
      </c>
      <c r="C954" s="23"/>
      <c r="D954" s="23">
        <v>2</v>
      </c>
      <c r="E954" s="3" t="s">
        <v>175</v>
      </c>
      <c r="F954" s="3" t="s">
        <v>176</v>
      </c>
    </row>
    <row r="955" customHeight="1" spans="1:6">
      <c r="A955" s="76" t="s">
        <v>383</v>
      </c>
      <c r="B955" s="23" t="s">
        <v>385</v>
      </c>
      <c r="C955" s="23"/>
      <c r="D955" s="23">
        <v>3</v>
      </c>
      <c r="E955" s="3" t="s">
        <v>175</v>
      </c>
      <c r="F955" s="3" t="s">
        <v>176</v>
      </c>
    </row>
    <row r="956" customHeight="1" spans="1:6">
      <c r="A956" s="76" t="s">
        <v>383</v>
      </c>
      <c r="B956" s="23" t="s">
        <v>385</v>
      </c>
      <c r="C956" s="23"/>
      <c r="D956" s="23">
        <v>4</v>
      </c>
      <c r="E956" s="3" t="s">
        <v>175</v>
      </c>
      <c r="F956" s="3" t="s">
        <v>176</v>
      </c>
    </row>
    <row r="957" customHeight="1" spans="1:6">
      <c r="A957" s="76" t="s">
        <v>383</v>
      </c>
      <c r="B957" s="23" t="s">
        <v>385</v>
      </c>
      <c r="C957" s="23"/>
      <c r="D957" s="23">
        <v>5</v>
      </c>
      <c r="E957" s="3" t="s">
        <v>175</v>
      </c>
      <c r="F957" s="3" t="s">
        <v>176</v>
      </c>
    </row>
    <row r="958" customHeight="1" spans="1:6">
      <c r="A958" s="76" t="s">
        <v>383</v>
      </c>
      <c r="B958" s="25" t="s">
        <v>386</v>
      </c>
      <c r="C958" s="25"/>
      <c r="D958" s="25">
        <v>1</v>
      </c>
      <c r="E958" s="3" t="s">
        <v>175</v>
      </c>
      <c r="F958" s="3" t="s">
        <v>178</v>
      </c>
    </row>
    <row r="959" customHeight="1" spans="1:6">
      <c r="A959" s="76" t="s">
        <v>383</v>
      </c>
      <c r="B959" s="25" t="s">
        <v>386</v>
      </c>
      <c r="C959" s="25"/>
      <c r="D959" s="25">
        <v>2</v>
      </c>
      <c r="E959" s="3" t="s">
        <v>175</v>
      </c>
      <c r="F959" s="3" t="s">
        <v>178</v>
      </c>
    </row>
    <row r="960" customHeight="1" spans="1:6">
      <c r="A960" s="76" t="s">
        <v>383</v>
      </c>
      <c r="B960" s="25" t="s">
        <v>386</v>
      </c>
      <c r="C960" s="25"/>
      <c r="D960" s="25">
        <v>3</v>
      </c>
      <c r="E960" s="3" t="s">
        <v>175</v>
      </c>
      <c r="F960" s="3" t="s">
        <v>178</v>
      </c>
    </row>
    <row r="961" customHeight="1" spans="1:6">
      <c r="A961" s="76" t="s">
        <v>383</v>
      </c>
      <c r="B961" s="25" t="s">
        <v>386</v>
      </c>
      <c r="C961" s="25"/>
      <c r="D961" s="25">
        <v>4</v>
      </c>
      <c r="E961" s="3" t="s">
        <v>175</v>
      </c>
      <c r="F961" s="3" t="s">
        <v>178</v>
      </c>
    </row>
    <row r="962" customHeight="1" spans="1:6">
      <c r="A962" s="76" t="s">
        <v>383</v>
      </c>
      <c r="B962" s="25" t="s">
        <v>386</v>
      </c>
      <c r="C962" s="25"/>
      <c r="D962" s="25">
        <v>5</v>
      </c>
      <c r="E962" s="3" t="s">
        <v>175</v>
      </c>
      <c r="F962" s="3" t="s">
        <v>178</v>
      </c>
    </row>
    <row r="963" customHeight="1" spans="1:6">
      <c r="A963" s="76" t="s">
        <v>383</v>
      </c>
      <c r="B963" s="23" t="s">
        <v>387</v>
      </c>
      <c r="C963" s="23"/>
      <c r="D963" s="23">
        <v>1</v>
      </c>
      <c r="E963" s="3" t="s">
        <v>175</v>
      </c>
      <c r="F963" s="3" t="s">
        <v>180</v>
      </c>
    </row>
    <row r="964" customHeight="1" spans="1:6">
      <c r="A964" s="76" t="s">
        <v>383</v>
      </c>
      <c r="B964" s="23" t="s">
        <v>387</v>
      </c>
      <c r="C964" s="23"/>
      <c r="D964" s="23">
        <v>2</v>
      </c>
      <c r="E964" s="3" t="s">
        <v>175</v>
      </c>
      <c r="F964" s="3" t="s">
        <v>180</v>
      </c>
    </row>
    <row r="965" customHeight="1" spans="1:6">
      <c r="A965" s="76" t="s">
        <v>383</v>
      </c>
      <c r="B965" s="23" t="s">
        <v>387</v>
      </c>
      <c r="C965" s="23"/>
      <c r="D965" s="23">
        <v>3</v>
      </c>
      <c r="E965" s="3" t="s">
        <v>175</v>
      </c>
      <c r="F965" s="3" t="s">
        <v>180</v>
      </c>
    </row>
    <row r="966" customHeight="1" spans="1:6">
      <c r="A966" s="76" t="s">
        <v>383</v>
      </c>
      <c r="B966" s="23" t="s">
        <v>387</v>
      </c>
      <c r="C966" s="23"/>
      <c r="D966" s="23">
        <v>4</v>
      </c>
      <c r="E966" s="3" t="s">
        <v>175</v>
      </c>
      <c r="F966" s="3" t="s">
        <v>180</v>
      </c>
    </row>
    <row r="967" customHeight="1" spans="1:6">
      <c r="A967" s="76" t="s">
        <v>383</v>
      </c>
      <c r="B967" s="23" t="s">
        <v>387</v>
      </c>
      <c r="C967" s="23"/>
      <c r="D967" s="23">
        <v>5</v>
      </c>
      <c r="E967" s="3" t="s">
        <v>175</v>
      </c>
      <c r="F967" s="3" t="s">
        <v>180</v>
      </c>
    </row>
    <row r="968" customHeight="1" spans="1:6">
      <c r="A968" s="76" t="s">
        <v>383</v>
      </c>
      <c r="B968" s="23" t="s">
        <v>387</v>
      </c>
      <c r="C968" s="23"/>
      <c r="D968" s="23">
        <v>6</v>
      </c>
      <c r="E968" s="3" t="s">
        <v>175</v>
      </c>
      <c r="F968" s="3" t="s">
        <v>180</v>
      </c>
    </row>
    <row r="969" customHeight="1" spans="1:6">
      <c r="A969" s="76" t="s">
        <v>383</v>
      </c>
      <c r="B969" s="23" t="s">
        <v>387</v>
      </c>
      <c r="C969" s="23"/>
      <c r="D969" s="23">
        <v>7</v>
      </c>
      <c r="E969" s="3" t="s">
        <v>175</v>
      </c>
      <c r="F969" s="3" t="s">
        <v>180</v>
      </c>
    </row>
    <row r="970" customHeight="1" spans="1:6">
      <c r="A970" s="76" t="s">
        <v>383</v>
      </c>
      <c r="B970" s="23" t="s">
        <v>387</v>
      </c>
      <c r="C970" s="23"/>
      <c r="D970" s="23">
        <v>8</v>
      </c>
      <c r="E970" s="3" t="s">
        <v>175</v>
      </c>
      <c r="F970" s="3" t="s">
        <v>180</v>
      </c>
    </row>
    <row r="971" customHeight="1" spans="1:6">
      <c r="A971" s="74" t="s">
        <v>388</v>
      </c>
      <c r="B971" s="25" t="s">
        <v>389</v>
      </c>
      <c r="C971" s="25"/>
      <c r="D971" s="25">
        <v>1</v>
      </c>
      <c r="E971" s="3" t="s">
        <v>172</v>
      </c>
      <c r="F971" s="3" t="s">
        <v>173</v>
      </c>
    </row>
    <row r="972" customHeight="1" spans="1:6">
      <c r="A972" s="74" t="s">
        <v>388</v>
      </c>
      <c r="B972" s="25" t="s">
        <v>389</v>
      </c>
      <c r="C972" s="25"/>
      <c r="D972" s="25">
        <v>2</v>
      </c>
      <c r="E972" s="3" t="s">
        <v>172</v>
      </c>
      <c r="F972" s="3" t="s">
        <v>173</v>
      </c>
    </row>
    <row r="973" customHeight="1" spans="1:6">
      <c r="A973" s="74" t="s">
        <v>388</v>
      </c>
      <c r="B973" s="25" t="s">
        <v>389</v>
      </c>
      <c r="C973" s="25"/>
      <c r="D973" s="25">
        <v>3</v>
      </c>
      <c r="E973" s="3" t="s">
        <v>172</v>
      </c>
      <c r="F973" s="3" t="s">
        <v>173</v>
      </c>
    </row>
    <row r="974" customHeight="1" spans="1:6">
      <c r="A974" s="74" t="s">
        <v>388</v>
      </c>
      <c r="B974" s="25" t="s">
        <v>389</v>
      </c>
      <c r="C974" s="25"/>
      <c r="D974" s="25">
        <v>4</v>
      </c>
      <c r="E974" s="3" t="s">
        <v>172</v>
      </c>
      <c r="F974" s="3" t="s">
        <v>173</v>
      </c>
    </row>
    <row r="975" customHeight="1" spans="1:6">
      <c r="A975" s="74" t="s">
        <v>388</v>
      </c>
      <c r="B975" s="25" t="s">
        <v>389</v>
      </c>
      <c r="C975" s="25"/>
      <c r="D975" s="25">
        <v>5</v>
      </c>
      <c r="E975" s="3" t="s">
        <v>172</v>
      </c>
      <c r="F975" s="3" t="s">
        <v>173</v>
      </c>
    </row>
    <row r="976" customHeight="1" spans="1:6">
      <c r="A976" s="74" t="s">
        <v>388</v>
      </c>
      <c r="B976" s="23" t="s">
        <v>390</v>
      </c>
      <c r="C976" s="23"/>
      <c r="D976" s="23">
        <v>1</v>
      </c>
      <c r="E976" s="3" t="s">
        <v>175</v>
      </c>
      <c r="F976" s="3" t="s">
        <v>176</v>
      </c>
    </row>
    <row r="977" customHeight="1" spans="1:6">
      <c r="A977" s="74" t="s">
        <v>388</v>
      </c>
      <c r="B977" s="23" t="s">
        <v>390</v>
      </c>
      <c r="C977" s="23"/>
      <c r="D977" s="23">
        <v>2</v>
      </c>
      <c r="E977" s="3" t="s">
        <v>175</v>
      </c>
      <c r="F977" s="3" t="s">
        <v>176</v>
      </c>
    </row>
    <row r="978" customHeight="1" spans="1:6">
      <c r="A978" s="74" t="s">
        <v>388</v>
      </c>
      <c r="B978" s="23" t="s">
        <v>390</v>
      </c>
      <c r="C978" s="23"/>
      <c r="D978" s="23">
        <v>3</v>
      </c>
      <c r="E978" s="3" t="s">
        <v>175</v>
      </c>
      <c r="F978" s="3" t="s">
        <v>176</v>
      </c>
    </row>
    <row r="979" customHeight="1" spans="1:6">
      <c r="A979" s="74" t="s">
        <v>388</v>
      </c>
      <c r="B979" s="23" t="s">
        <v>390</v>
      </c>
      <c r="C979" s="23"/>
      <c r="D979" s="23">
        <v>4</v>
      </c>
      <c r="E979" s="3" t="s">
        <v>175</v>
      </c>
      <c r="F979" s="3" t="s">
        <v>176</v>
      </c>
    </row>
    <row r="980" customHeight="1" spans="1:6">
      <c r="A980" s="74" t="s">
        <v>388</v>
      </c>
      <c r="B980" s="23" t="s">
        <v>390</v>
      </c>
      <c r="C980" s="23"/>
      <c r="D980" s="23">
        <v>5</v>
      </c>
      <c r="E980" s="3" t="s">
        <v>175</v>
      </c>
      <c r="F980" s="3" t="s">
        <v>176</v>
      </c>
    </row>
    <row r="981" customHeight="1" spans="1:6">
      <c r="A981" s="74" t="s">
        <v>388</v>
      </c>
      <c r="B981" s="25" t="s">
        <v>391</v>
      </c>
      <c r="C981" s="25"/>
      <c r="D981" s="25">
        <v>1</v>
      </c>
      <c r="E981" s="3" t="s">
        <v>175</v>
      </c>
      <c r="F981" s="3" t="s">
        <v>178</v>
      </c>
    </row>
    <row r="982" customHeight="1" spans="1:6">
      <c r="A982" s="74" t="s">
        <v>388</v>
      </c>
      <c r="B982" s="25" t="s">
        <v>391</v>
      </c>
      <c r="C982" s="25"/>
      <c r="D982" s="25">
        <v>2</v>
      </c>
      <c r="E982" s="3" t="s">
        <v>175</v>
      </c>
      <c r="F982" s="3" t="s">
        <v>178</v>
      </c>
    </row>
    <row r="983" customHeight="1" spans="1:6">
      <c r="A983" s="74" t="s">
        <v>388</v>
      </c>
      <c r="B983" s="25" t="s">
        <v>391</v>
      </c>
      <c r="C983" s="25"/>
      <c r="D983" s="25">
        <v>3</v>
      </c>
      <c r="E983" s="3" t="s">
        <v>175</v>
      </c>
      <c r="F983" s="3" t="s">
        <v>178</v>
      </c>
    </row>
    <row r="984" customHeight="1" spans="1:6">
      <c r="A984" s="74" t="s">
        <v>388</v>
      </c>
      <c r="B984" s="25" t="s">
        <v>391</v>
      </c>
      <c r="C984" s="25"/>
      <c r="D984" s="25">
        <v>4</v>
      </c>
      <c r="E984" s="3" t="s">
        <v>175</v>
      </c>
      <c r="F984" s="3" t="s">
        <v>178</v>
      </c>
    </row>
    <row r="985" customHeight="1" spans="1:6">
      <c r="A985" s="74" t="s">
        <v>388</v>
      </c>
      <c r="B985" s="25" t="s">
        <v>391</v>
      </c>
      <c r="C985" s="25"/>
      <c r="D985" s="25">
        <v>5</v>
      </c>
      <c r="E985" s="3" t="s">
        <v>175</v>
      </c>
      <c r="F985" s="3" t="s">
        <v>178</v>
      </c>
    </row>
    <row r="986" customHeight="1" spans="1:6">
      <c r="A986" s="74" t="s">
        <v>388</v>
      </c>
      <c r="B986" s="23" t="s">
        <v>392</v>
      </c>
      <c r="C986" s="23"/>
      <c r="D986" s="23">
        <v>1</v>
      </c>
      <c r="E986" s="3" t="s">
        <v>175</v>
      </c>
      <c r="F986" s="3" t="s">
        <v>180</v>
      </c>
    </row>
    <row r="987" customHeight="1" spans="1:6">
      <c r="A987" s="74" t="s">
        <v>388</v>
      </c>
      <c r="B987" s="23" t="s">
        <v>392</v>
      </c>
      <c r="C987" s="23"/>
      <c r="D987" s="23">
        <v>2</v>
      </c>
      <c r="E987" s="3" t="s">
        <v>175</v>
      </c>
      <c r="F987" s="3" t="s">
        <v>180</v>
      </c>
    </row>
    <row r="988" customHeight="1" spans="1:6">
      <c r="A988" s="74" t="s">
        <v>388</v>
      </c>
      <c r="B988" s="23" t="s">
        <v>392</v>
      </c>
      <c r="C988" s="23"/>
      <c r="D988" s="23">
        <v>3</v>
      </c>
      <c r="E988" s="3" t="s">
        <v>175</v>
      </c>
      <c r="F988" s="3" t="s">
        <v>180</v>
      </c>
    </row>
    <row r="989" customHeight="1" spans="1:6">
      <c r="A989" s="74" t="s">
        <v>388</v>
      </c>
      <c r="B989" s="23" t="s">
        <v>392</v>
      </c>
      <c r="C989" s="23"/>
      <c r="D989" s="23">
        <v>4</v>
      </c>
      <c r="E989" s="3" t="s">
        <v>175</v>
      </c>
      <c r="F989" s="3" t="s">
        <v>180</v>
      </c>
    </row>
    <row r="990" customHeight="1" spans="1:6">
      <c r="A990" s="74" t="s">
        <v>388</v>
      </c>
      <c r="B990" s="23" t="s">
        <v>392</v>
      </c>
      <c r="C990" s="23"/>
      <c r="D990" s="23">
        <v>5</v>
      </c>
      <c r="E990" s="3" t="s">
        <v>175</v>
      </c>
      <c r="F990" s="3" t="s">
        <v>180</v>
      </c>
    </row>
    <row r="991" customHeight="1" spans="1:6">
      <c r="A991" s="74" t="s">
        <v>388</v>
      </c>
      <c r="B991" s="23" t="s">
        <v>392</v>
      </c>
      <c r="C991" s="23"/>
      <c r="D991" s="23">
        <v>6</v>
      </c>
      <c r="E991" s="3" t="s">
        <v>175</v>
      </c>
      <c r="F991" s="3" t="s">
        <v>180</v>
      </c>
    </row>
    <row r="992" customHeight="1" spans="1:6">
      <c r="A992" s="74" t="s">
        <v>388</v>
      </c>
      <c r="B992" s="23" t="s">
        <v>392</v>
      </c>
      <c r="C992" s="23"/>
      <c r="D992" s="23">
        <v>7</v>
      </c>
      <c r="E992" s="3" t="s">
        <v>175</v>
      </c>
      <c r="F992" s="3" t="s">
        <v>180</v>
      </c>
    </row>
    <row r="993" customHeight="1" spans="1:6">
      <c r="A993" s="74" t="s">
        <v>388</v>
      </c>
      <c r="B993" s="23" t="s">
        <v>392</v>
      </c>
      <c r="C993" s="23"/>
      <c r="D993" s="23">
        <v>8</v>
      </c>
      <c r="E993" s="3" t="s">
        <v>175</v>
      </c>
      <c r="F993" s="3" t="s">
        <v>180</v>
      </c>
    </row>
    <row r="994" customHeight="1" spans="1:6">
      <c r="A994" s="76" t="s">
        <v>393</v>
      </c>
      <c r="B994" s="25" t="s">
        <v>394</v>
      </c>
      <c r="C994" s="25"/>
      <c r="D994" s="25">
        <v>1</v>
      </c>
      <c r="E994" s="3" t="s">
        <v>172</v>
      </c>
      <c r="F994" s="3" t="s">
        <v>173</v>
      </c>
    </row>
    <row r="995" customHeight="1" spans="1:6">
      <c r="A995" s="76" t="s">
        <v>393</v>
      </c>
      <c r="B995" s="25" t="s">
        <v>394</v>
      </c>
      <c r="C995" s="25"/>
      <c r="D995" s="25">
        <v>2</v>
      </c>
      <c r="E995" s="3" t="s">
        <v>172</v>
      </c>
      <c r="F995" s="3" t="s">
        <v>173</v>
      </c>
    </row>
    <row r="996" customHeight="1" spans="1:6">
      <c r="A996" s="76" t="s">
        <v>393</v>
      </c>
      <c r="B996" s="25" t="s">
        <v>394</v>
      </c>
      <c r="C996" s="25"/>
      <c r="D996" s="25">
        <v>3</v>
      </c>
      <c r="E996" s="3" t="s">
        <v>172</v>
      </c>
      <c r="F996" s="3" t="s">
        <v>173</v>
      </c>
    </row>
    <row r="997" customHeight="1" spans="1:6">
      <c r="A997" s="76" t="s">
        <v>393</v>
      </c>
      <c r="B997" s="25" t="s">
        <v>394</v>
      </c>
      <c r="C997" s="25"/>
      <c r="D997" s="25">
        <v>4</v>
      </c>
      <c r="E997" s="3" t="s">
        <v>172</v>
      </c>
      <c r="F997" s="3" t="s">
        <v>173</v>
      </c>
    </row>
    <row r="998" customHeight="1" spans="1:6">
      <c r="A998" s="76" t="s">
        <v>393</v>
      </c>
      <c r="B998" s="25" t="s">
        <v>394</v>
      </c>
      <c r="C998" s="25"/>
      <c r="D998" s="25">
        <v>5</v>
      </c>
      <c r="E998" s="3" t="s">
        <v>172</v>
      </c>
      <c r="F998" s="3" t="s">
        <v>173</v>
      </c>
    </row>
    <row r="999" customHeight="1" spans="1:6">
      <c r="A999" s="76" t="s">
        <v>393</v>
      </c>
      <c r="B999" s="23" t="s">
        <v>395</v>
      </c>
      <c r="C999" s="23"/>
      <c r="D999" s="23">
        <v>1</v>
      </c>
      <c r="E999" s="3" t="s">
        <v>175</v>
      </c>
      <c r="F999" s="3" t="s">
        <v>176</v>
      </c>
    </row>
    <row r="1000" customHeight="1" spans="1:6">
      <c r="A1000" s="76" t="s">
        <v>393</v>
      </c>
      <c r="B1000" s="23" t="s">
        <v>395</v>
      </c>
      <c r="C1000" s="23"/>
      <c r="D1000" s="23">
        <v>2</v>
      </c>
      <c r="E1000" s="3" t="s">
        <v>175</v>
      </c>
      <c r="F1000" s="3" t="s">
        <v>176</v>
      </c>
    </row>
    <row r="1001" customHeight="1" spans="1:6">
      <c r="A1001" s="76" t="s">
        <v>393</v>
      </c>
      <c r="B1001" s="23" t="s">
        <v>395</v>
      </c>
      <c r="C1001" s="23"/>
      <c r="D1001" s="23">
        <v>3</v>
      </c>
      <c r="E1001" s="3" t="s">
        <v>175</v>
      </c>
      <c r="F1001" s="3" t="s">
        <v>176</v>
      </c>
    </row>
    <row r="1002" customHeight="1" spans="1:6">
      <c r="A1002" s="76" t="s">
        <v>393</v>
      </c>
      <c r="B1002" s="23" t="s">
        <v>395</v>
      </c>
      <c r="C1002" s="23"/>
      <c r="D1002" s="23">
        <v>4</v>
      </c>
      <c r="E1002" s="3" t="s">
        <v>175</v>
      </c>
      <c r="F1002" s="3" t="s">
        <v>176</v>
      </c>
    </row>
    <row r="1003" customHeight="1" spans="1:6">
      <c r="A1003" s="76" t="s">
        <v>393</v>
      </c>
      <c r="B1003" s="23" t="s">
        <v>395</v>
      </c>
      <c r="C1003" s="23"/>
      <c r="D1003" s="23">
        <v>5</v>
      </c>
      <c r="E1003" s="3" t="s">
        <v>175</v>
      </c>
      <c r="F1003" s="3" t="s">
        <v>176</v>
      </c>
    </row>
    <row r="1004" customHeight="1" spans="1:6">
      <c r="A1004" s="76" t="s">
        <v>393</v>
      </c>
      <c r="B1004" s="25" t="s">
        <v>396</v>
      </c>
      <c r="C1004" s="25"/>
      <c r="D1004" s="25">
        <v>1</v>
      </c>
      <c r="E1004" s="3" t="s">
        <v>175</v>
      </c>
      <c r="F1004" s="3" t="s">
        <v>178</v>
      </c>
    </row>
    <row r="1005" customHeight="1" spans="1:6">
      <c r="A1005" s="76" t="s">
        <v>393</v>
      </c>
      <c r="B1005" s="25" t="s">
        <v>396</v>
      </c>
      <c r="C1005" s="25"/>
      <c r="D1005" s="25">
        <v>2</v>
      </c>
      <c r="E1005" s="3" t="s">
        <v>175</v>
      </c>
      <c r="F1005" s="3" t="s">
        <v>178</v>
      </c>
    </row>
    <row r="1006" customHeight="1" spans="1:6">
      <c r="A1006" s="76" t="s">
        <v>393</v>
      </c>
      <c r="B1006" s="25" t="s">
        <v>396</v>
      </c>
      <c r="C1006" s="25"/>
      <c r="D1006" s="25">
        <v>3</v>
      </c>
      <c r="E1006" s="3" t="s">
        <v>175</v>
      </c>
      <c r="F1006" s="3" t="s">
        <v>178</v>
      </c>
    </row>
    <row r="1007" customHeight="1" spans="1:6">
      <c r="A1007" s="76" t="s">
        <v>393</v>
      </c>
      <c r="B1007" s="25" t="s">
        <v>396</v>
      </c>
      <c r="C1007" s="25"/>
      <c r="D1007" s="25">
        <v>4</v>
      </c>
      <c r="E1007" s="3" t="s">
        <v>175</v>
      </c>
      <c r="F1007" s="3" t="s">
        <v>178</v>
      </c>
    </row>
    <row r="1008" customHeight="1" spans="1:6">
      <c r="A1008" s="76" t="s">
        <v>393</v>
      </c>
      <c r="B1008" s="25" t="s">
        <v>396</v>
      </c>
      <c r="C1008" s="25"/>
      <c r="D1008" s="25">
        <v>5</v>
      </c>
      <c r="E1008" s="3" t="s">
        <v>175</v>
      </c>
      <c r="F1008" s="3" t="s">
        <v>178</v>
      </c>
    </row>
    <row r="1009" customHeight="1" spans="1:6">
      <c r="A1009" s="76" t="s">
        <v>393</v>
      </c>
      <c r="B1009" s="23" t="s">
        <v>397</v>
      </c>
      <c r="C1009" s="23"/>
      <c r="D1009" s="23">
        <v>1</v>
      </c>
      <c r="E1009" s="3" t="s">
        <v>175</v>
      </c>
      <c r="F1009" s="3" t="s">
        <v>180</v>
      </c>
    </row>
    <row r="1010" customHeight="1" spans="1:6">
      <c r="A1010" s="76" t="s">
        <v>393</v>
      </c>
      <c r="B1010" s="23" t="s">
        <v>397</v>
      </c>
      <c r="C1010" s="23"/>
      <c r="D1010" s="23">
        <v>2</v>
      </c>
      <c r="E1010" s="3" t="s">
        <v>175</v>
      </c>
      <c r="F1010" s="3" t="s">
        <v>180</v>
      </c>
    </row>
    <row r="1011" customHeight="1" spans="1:6">
      <c r="A1011" s="76" t="s">
        <v>393</v>
      </c>
      <c r="B1011" s="23" t="s">
        <v>397</v>
      </c>
      <c r="C1011" s="23"/>
      <c r="D1011" s="23">
        <v>3</v>
      </c>
      <c r="E1011" s="3" t="s">
        <v>175</v>
      </c>
      <c r="F1011" s="3" t="s">
        <v>180</v>
      </c>
    </row>
    <row r="1012" customHeight="1" spans="1:6">
      <c r="A1012" s="76" t="s">
        <v>393</v>
      </c>
      <c r="B1012" s="23" t="s">
        <v>397</v>
      </c>
      <c r="C1012" s="23"/>
      <c r="D1012" s="23">
        <v>4</v>
      </c>
      <c r="E1012" s="3" t="s">
        <v>175</v>
      </c>
      <c r="F1012" s="3" t="s">
        <v>180</v>
      </c>
    </row>
    <row r="1013" customHeight="1" spans="1:6">
      <c r="A1013" s="76" t="s">
        <v>393</v>
      </c>
      <c r="B1013" s="23" t="s">
        <v>397</v>
      </c>
      <c r="C1013" s="23"/>
      <c r="D1013" s="23">
        <v>5</v>
      </c>
      <c r="E1013" s="3" t="s">
        <v>175</v>
      </c>
      <c r="F1013" s="3" t="s">
        <v>180</v>
      </c>
    </row>
    <row r="1014" customHeight="1" spans="1:6">
      <c r="A1014" s="76" t="s">
        <v>393</v>
      </c>
      <c r="B1014" s="23" t="s">
        <v>397</v>
      </c>
      <c r="C1014" s="23"/>
      <c r="D1014" s="23">
        <v>6</v>
      </c>
      <c r="E1014" s="3" t="s">
        <v>175</v>
      </c>
      <c r="F1014" s="3" t="s">
        <v>180</v>
      </c>
    </row>
    <row r="1015" customHeight="1" spans="1:6">
      <c r="A1015" s="76" t="s">
        <v>393</v>
      </c>
      <c r="B1015" s="23" t="s">
        <v>397</v>
      </c>
      <c r="C1015" s="23"/>
      <c r="D1015" s="23">
        <v>7</v>
      </c>
      <c r="E1015" s="3" t="s">
        <v>175</v>
      </c>
      <c r="F1015" s="3" t="s">
        <v>180</v>
      </c>
    </row>
    <row r="1016" customHeight="1" spans="1:6">
      <c r="A1016" s="76" t="s">
        <v>393</v>
      </c>
      <c r="B1016" s="23" t="s">
        <v>397</v>
      </c>
      <c r="C1016" s="23"/>
      <c r="D1016" s="23">
        <v>8</v>
      </c>
      <c r="E1016" s="3" t="s">
        <v>175</v>
      </c>
      <c r="F1016" s="3" t="s">
        <v>180</v>
      </c>
    </row>
    <row r="1017" customHeight="1" spans="1:6">
      <c r="A1017" s="74" t="s">
        <v>398</v>
      </c>
      <c r="B1017" s="25" t="s">
        <v>399</v>
      </c>
      <c r="C1017" s="25"/>
      <c r="D1017" s="25">
        <v>1</v>
      </c>
      <c r="E1017" s="3" t="s">
        <v>172</v>
      </c>
      <c r="F1017" s="3" t="s">
        <v>173</v>
      </c>
    </row>
    <row r="1018" customHeight="1" spans="1:6">
      <c r="A1018" s="74" t="s">
        <v>398</v>
      </c>
      <c r="B1018" s="25" t="s">
        <v>399</v>
      </c>
      <c r="C1018" s="25"/>
      <c r="D1018" s="25">
        <v>2</v>
      </c>
      <c r="E1018" s="3" t="s">
        <v>172</v>
      </c>
      <c r="F1018" s="3" t="s">
        <v>173</v>
      </c>
    </row>
    <row r="1019" customHeight="1" spans="1:6">
      <c r="A1019" s="74" t="s">
        <v>398</v>
      </c>
      <c r="B1019" s="25" t="s">
        <v>399</v>
      </c>
      <c r="C1019" s="25"/>
      <c r="D1019" s="25">
        <v>3</v>
      </c>
      <c r="E1019" s="3" t="s">
        <v>172</v>
      </c>
      <c r="F1019" s="3" t="s">
        <v>173</v>
      </c>
    </row>
    <row r="1020" customHeight="1" spans="1:6">
      <c r="A1020" s="74" t="s">
        <v>398</v>
      </c>
      <c r="B1020" s="25" t="s">
        <v>399</v>
      </c>
      <c r="C1020" s="25"/>
      <c r="D1020" s="25">
        <v>4</v>
      </c>
      <c r="E1020" s="3" t="s">
        <v>172</v>
      </c>
      <c r="F1020" s="3" t="s">
        <v>173</v>
      </c>
    </row>
    <row r="1021" customHeight="1" spans="1:6">
      <c r="A1021" s="74" t="s">
        <v>398</v>
      </c>
      <c r="B1021" s="25" t="s">
        <v>399</v>
      </c>
      <c r="C1021" s="25"/>
      <c r="D1021" s="25">
        <v>5</v>
      </c>
      <c r="E1021" s="3" t="s">
        <v>172</v>
      </c>
      <c r="F1021" s="3" t="s">
        <v>173</v>
      </c>
    </row>
    <row r="1022" customHeight="1" spans="1:6">
      <c r="A1022" s="74" t="s">
        <v>398</v>
      </c>
      <c r="B1022" s="23" t="s">
        <v>400</v>
      </c>
      <c r="C1022" s="23"/>
      <c r="D1022" s="23">
        <v>1</v>
      </c>
      <c r="E1022" s="3" t="s">
        <v>175</v>
      </c>
      <c r="F1022" s="3" t="s">
        <v>176</v>
      </c>
    </row>
    <row r="1023" customHeight="1" spans="1:6">
      <c r="A1023" s="74" t="s">
        <v>398</v>
      </c>
      <c r="B1023" s="23" t="s">
        <v>400</v>
      </c>
      <c r="C1023" s="23"/>
      <c r="D1023" s="23">
        <v>2</v>
      </c>
      <c r="E1023" s="3" t="s">
        <v>175</v>
      </c>
      <c r="F1023" s="3" t="s">
        <v>176</v>
      </c>
    </row>
    <row r="1024" customHeight="1" spans="1:6">
      <c r="A1024" s="74" t="s">
        <v>398</v>
      </c>
      <c r="B1024" s="23" t="s">
        <v>400</v>
      </c>
      <c r="C1024" s="23"/>
      <c r="D1024" s="23">
        <v>3</v>
      </c>
      <c r="E1024" s="3" t="s">
        <v>175</v>
      </c>
      <c r="F1024" s="3" t="s">
        <v>176</v>
      </c>
    </row>
    <row r="1025" customHeight="1" spans="1:6">
      <c r="A1025" s="74" t="s">
        <v>398</v>
      </c>
      <c r="B1025" s="23" t="s">
        <v>400</v>
      </c>
      <c r="C1025" s="23"/>
      <c r="D1025" s="23">
        <v>4</v>
      </c>
      <c r="E1025" s="3" t="s">
        <v>175</v>
      </c>
      <c r="F1025" s="3" t="s">
        <v>176</v>
      </c>
    </row>
    <row r="1026" customHeight="1" spans="1:6">
      <c r="A1026" s="74" t="s">
        <v>398</v>
      </c>
      <c r="B1026" s="23" t="s">
        <v>400</v>
      </c>
      <c r="C1026" s="23"/>
      <c r="D1026" s="23">
        <v>5</v>
      </c>
      <c r="E1026" s="3" t="s">
        <v>175</v>
      </c>
      <c r="F1026" s="3" t="s">
        <v>176</v>
      </c>
    </row>
    <row r="1027" customHeight="1" spans="1:6">
      <c r="A1027" s="74" t="s">
        <v>398</v>
      </c>
      <c r="B1027" s="25" t="s">
        <v>401</v>
      </c>
      <c r="C1027" s="25"/>
      <c r="D1027" s="25">
        <v>1</v>
      </c>
      <c r="E1027" s="3" t="s">
        <v>175</v>
      </c>
      <c r="F1027" s="3" t="s">
        <v>178</v>
      </c>
    </row>
    <row r="1028" customHeight="1" spans="1:6">
      <c r="A1028" s="74" t="s">
        <v>398</v>
      </c>
      <c r="B1028" s="25" t="s">
        <v>401</v>
      </c>
      <c r="C1028" s="25"/>
      <c r="D1028" s="25">
        <v>2</v>
      </c>
      <c r="E1028" s="3" t="s">
        <v>175</v>
      </c>
      <c r="F1028" s="3" t="s">
        <v>178</v>
      </c>
    </row>
    <row r="1029" customHeight="1" spans="1:6">
      <c r="A1029" s="74" t="s">
        <v>398</v>
      </c>
      <c r="B1029" s="25" t="s">
        <v>401</v>
      </c>
      <c r="C1029" s="25"/>
      <c r="D1029" s="25">
        <v>3</v>
      </c>
      <c r="E1029" s="3" t="s">
        <v>175</v>
      </c>
      <c r="F1029" s="3" t="s">
        <v>178</v>
      </c>
    </row>
    <row r="1030" customHeight="1" spans="1:6">
      <c r="A1030" s="74" t="s">
        <v>398</v>
      </c>
      <c r="B1030" s="25" t="s">
        <v>401</v>
      </c>
      <c r="C1030" s="25"/>
      <c r="D1030" s="25">
        <v>4</v>
      </c>
      <c r="E1030" s="3" t="s">
        <v>175</v>
      </c>
      <c r="F1030" s="3" t="s">
        <v>178</v>
      </c>
    </row>
    <row r="1031" customHeight="1" spans="1:6">
      <c r="A1031" s="74" t="s">
        <v>398</v>
      </c>
      <c r="B1031" s="25" t="s">
        <v>401</v>
      </c>
      <c r="C1031" s="25"/>
      <c r="D1031" s="25">
        <v>5</v>
      </c>
      <c r="E1031" s="3" t="s">
        <v>175</v>
      </c>
      <c r="F1031" s="3" t="s">
        <v>178</v>
      </c>
    </row>
    <row r="1032" customHeight="1" spans="1:6">
      <c r="A1032" s="74" t="s">
        <v>398</v>
      </c>
      <c r="B1032" s="23" t="s">
        <v>402</v>
      </c>
      <c r="C1032" s="23"/>
      <c r="D1032" s="23">
        <v>1</v>
      </c>
      <c r="E1032" s="3" t="s">
        <v>175</v>
      </c>
      <c r="F1032" s="3" t="s">
        <v>180</v>
      </c>
    </row>
    <row r="1033" customHeight="1" spans="1:6">
      <c r="A1033" s="74" t="s">
        <v>398</v>
      </c>
      <c r="B1033" s="23" t="s">
        <v>402</v>
      </c>
      <c r="C1033" s="23"/>
      <c r="D1033" s="23">
        <v>2</v>
      </c>
      <c r="E1033" s="3" t="s">
        <v>175</v>
      </c>
      <c r="F1033" s="3" t="s">
        <v>180</v>
      </c>
    </row>
    <row r="1034" customHeight="1" spans="1:6">
      <c r="A1034" s="74" t="s">
        <v>398</v>
      </c>
      <c r="B1034" s="23" t="s">
        <v>402</v>
      </c>
      <c r="C1034" s="23"/>
      <c r="D1034" s="23">
        <v>3</v>
      </c>
      <c r="E1034" s="3" t="s">
        <v>175</v>
      </c>
      <c r="F1034" s="3" t="s">
        <v>180</v>
      </c>
    </row>
    <row r="1035" customHeight="1" spans="1:6">
      <c r="A1035" s="74" t="s">
        <v>398</v>
      </c>
      <c r="B1035" s="23" t="s">
        <v>402</v>
      </c>
      <c r="C1035" s="23"/>
      <c r="D1035" s="23">
        <v>4</v>
      </c>
      <c r="E1035" s="3" t="s">
        <v>175</v>
      </c>
      <c r="F1035" s="3" t="s">
        <v>180</v>
      </c>
    </row>
    <row r="1036" customHeight="1" spans="1:6">
      <c r="A1036" s="74" t="s">
        <v>398</v>
      </c>
      <c r="B1036" s="23" t="s">
        <v>402</v>
      </c>
      <c r="C1036" s="23"/>
      <c r="D1036" s="23">
        <v>5</v>
      </c>
      <c r="E1036" s="3" t="s">
        <v>175</v>
      </c>
      <c r="F1036" s="3" t="s">
        <v>180</v>
      </c>
    </row>
    <row r="1037" customHeight="1" spans="1:6">
      <c r="A1037" s="74" t="s">
        <v>398</v>
      </c>
      <c r="B1037" s="23" t="s">
        <v>402</v>
      </c>
      <c r="C1037" s="23"/>
      <c r="D1037" s="23">
        <v>6</v>
      </c>
      <c r="E1037" s="3" t="s">
        <v>175</v>
      </c>
      <c r="F1037" s="3" t="s">
        <v>180</v>
      </c>
    </row>
    <row r="1038" customHeight="1" spans="1:6">
      <c r="A1038" s="74" t="s">
        <v>398</v>
      </c>
      <c r="B1038" s="23" t="s">
        <v>402</v>
      </c>
      <c r="C1038" s="23"/>
      <c r="D1038" s="23">
        <v>7</v>
      </c>
      <c r="E1038" s="3" t="s">
        <v>175</v>
      </c>
      <c r="F1038" s="3" t="s">
        <v>180</v>
      </c>
    </row>
    <row r="1039" customHeight="1" spans="1:6">
      <c r="A1039" s="74" t="s">
        <v>398</v>
      </c>
      <c r="B1039" s="23" t="s">
        <v>402</v>
      </c>
      <c r="C1039" s="23"/>
      <c r="D1039" s="23">
        <v>8</v>
      </c>
      <c r="E1039" s="3" t="s">
        <v>175</v>
      </c>
      <c r="F1039" s="3" t="s">
        <v>180</v>
      </c>
    </row>
    <row r="1040" customHeight="1" spans="1:6">
      <c r="A1040" s="76" t="s">
        <v>403</v>
      </c>
      <c r="B1040" s="25" t="s">
        <v>404</v>
      </c>
      <c r="C1040" s="25"/>
      <c r="D1040" s="25">
        <v>1</v>
      </c>
      <c r="E1040" s="3" t="s">
        <v>172</v>
      </c>
      <c r="F1040" s="3" t="s">
        <v>173</v>
      </c>
    </row>
    <row r="1041" customHeight="1" spans="1:6">
      <c r="A1041" s="76" t="s">
        <v>403</v>
      </c>
      <c r="B1041" s="25" t="s">
        <v>404</v>
      </c>
      <c r="C1041" s="25"/>
      <c r="D1041" s="25">
        <v>2</v>
      </c>
      <c r="E1041" s="3" t="s">
        <v>172</v>
      </c>
      <c r="F1041" s="3" t="s">
        <v>173</v>
      </c>
    </row>
    <row r="1042" customHeight="1" spans="1:6">
      <c r="A1042" s="76" t="s">
        <v>403</v>
      </c>
      <c r="B1042" s="25" t="s">
        <v>404</v>
      </c>
      <c r="C1042" s="25"/>
      <c r="D1042" s="25">
        <v>3</v>
      </c>
      <c r="E1042" s="3" t="s">
        <v>172</v>
      </c>
      <c r="F1042" s="3" t="s">
        <v>173</v>
      </c>
    </row>
    <row r="1043" customHeight="1" spans="1:6">
      <c r="A1043" s="76" t="s">
        <v>403</v>
      </c>
      <c r="B1043" s="25" t="s">
        <v>404</v>
      </c>
      <c r="C1043" s="25"/>
      <c r="D1043" s="25">
        <v>4</v>
      </c>
      <c r="E1043" s="3" t="s">
        <v>172</v>
      </c>
      <c r="F1043" s="3" t="s">
        <v>173</v>
      </c>
    </row>
    <row r="1044" customHeight="1" spans="1:6">
      <c r="A1044" s="76" t="s">
        <v>403</v>
      </c>
      <c r="B1044" s="25" t="s">
        <v>404</v>
      </c>
      <c r="C1044" s="25"/>
      <c r="D1044" s="25">
        <v>5</v>
      </c>
      <c r="E1044" s="3" t="s">
        <v>172</v>
      </c>
      <c r="F1044" s="3" t="s">
        <v>173</v>
      </c>
    </row>
    <row r="1045" customHeight="1" spans="1:6">
      <c r="A1045" s="76" t="s">
        <v>403</v>
      </c>
      <c r="B1045" s="23" t="s">
        <v>405</v>
      </c>
      <c r="C1045" s="23"/>
      <c r="D1045" s="23">
        <v>1</v>
      </c>
      <c r="E1045" s="3" t="s">
        <v>175</v>
      </c>
      <c r="F1045" s="3" t="s">
        <v>176</v>
      </c>
    </row>
    <row r="1046" customHeight="1" spans="1:6">
      <c r="A1046" s="76" t="s">
        <v>403</v>
      </c>
      <c r="B1046" s="23" t="s">
        <v>405</v>
      </c>
      <c r="C1046" s="23"/>
      <c r="D1046" s="23">
        <v>2</v>
      </c>
      <c r="E1046" s="3" t="s">
        <v>175</v>
      </c>
      <c r="F1046" s="3" t="s">
        <v>176</v>
      </c>
    </row>
    <row r="1047" customHeight="1" spans="1:6">
      <c r="A1047" s="76" t="s">
        <v>403</v>
      </c>
      <c r="B1047" s="23" t="s">
        <v>405</v>
      </c>
      <c r="C1047" s="23"/>
      <c r="D1047" s="23">
        <v>3</v>
      </c>
      <c r="E1047" s="3" t="s">
        <v>175</v>
      </c>
      <c r="F1047" s="3" t="s">
        <v>176</v>
      </c>
    </row>
    <row r="1048" customHeight="1" spans="1:6">
      <c r="A1048" s="76" t="s">
        <v>403</v>
      </c>
      <c r="B1048" s="23" t="s">
        <v>405</v>
      </c>
      <c r="C1048" s="23"/>
      <c r="D1048" s="23">
        <v>4</v>
      </c>
      <c r="E1048" s="3" t="s">
        <v>175</v>
      </c>
      <c r="F1048" s="3" t="s">
        <v>176</v>
      </c>
    </row>
    <row r="1049" customHeight="1" spans="1:6">
      <c r="A1049" s="76" t="s">
        <v>403</v>
      </c>
      <c r="B1049" s="23" t="s">
        <v>405</v>
      </c>
      <c r="C1049" s="23"/>
      <c r="D1049" s="23">
        <v>5</v>
      </c>
      <c r="E1049" s="3" t="s">
        <v>175</v>
      </c>
      <c r="F1049" s="3" t="s">
        <v>176</v>
      </c>
    </row>
    <row r="1050" customHeight="1" spans="1:6">
      <c r="A1050" s="76" t="s">
        <v>403</v>
      </c>
      <c r="B1050" s="25" t="s">
        <v>406</v>
      </c>
      <c r="C1050" s="25"/>
      <c r="D1050" s="25">
        <v>1</v>
      </c>
      <c r="E1050" s="3" t="s">
        <v>175</v>
      </c>
      <c r="F1050" s="3" t="s">
        <v>178</v>
      </c>
    </row>
    <row r="1051" customHeight="1" spans="1:6">
      <c r="A1051" s="76" t="s">
        <v>403</v>
      </c>
      <c r="B1051" s="25" t="s">
        <v>406</v>
      </c>
      <c r="C1051" s="25"/>
      <c r="D1051" s="25">
        <v>2</v>
      </c>
      <c r="E1051" s="3" t="s">
        <v>175</v>
      </c>
      <c r="F1051" s="3" t="s">
        <v>178</v>
      </c>
    </row>
    <row r="1052" customHeight="1" spans="1:6">
      <c r="A1052" s="76" t="s">
        <v>403</v>
      </c>
      <c r="B1052" s="25" t="s">
        <v>406</v>
      </c>
      <c r="C1052" s="25"/>
      <c r="D1052" s="25">
        <v>3</v>
      </c>
      <c r="E1052" s="3" t="s">
        <v>175</v>
      </c>
      <c r="F1052" s="3" t="s">
        <v>178</v>
      </c>
    </row>
    <row r="1053" customHeight="1" spans="1:6">
      <c r="A1053" s="76" t="s">
        <v>403</v>
      </c>
      <c r="B1053" s="25" t="s">
        <v>406</v>
      </c>
      <c r="C1053" s="25"/>
      <c r="D1053" s="25">
        <v>4</v>
      </c>
      <c r="E1053" s="3" t="s">
        <v>175</v>
      </c>
      <c r="F1053" s="3" t="s">
        <v>178</v>
      </c>
    </row>
    <row r="1054" customHeight="1" spans="1:6">
      <c r="A1054" s="76" t="s">
        <v>403</v>
      </c>
      <c r="B1054" s="25" t="s">
        <v>406</v>
      </c>
      <c r="C1054" s="25"/>
      <c r="D1054" s="25">
        <v>5</v>
      </c>
      <c r="E1054" s="3" t="s">
        <v>175</v>
      </c>
      <c r="F1054" s="3" t="s">
        <v>178</v>
      </c>
    </row>
    <row r="1055" customHeight="1" spans="1:6">
      <c r="A1055" s="76" t="s">
        <v>403</v>
      </c>
      <c r="B1055" s="23" t="s">
        <v>407</v>
      </c>
      <c r="C1055" s="23"/>
      <c r="D1055" s="23">
        <v>1</v>
      </c>
      <c r="E1055" s="3" t="s">
        <v>175</v>
      </c>
      <c r="F1055" s="3" t="s">
        <v>180</v>
      </c>
    </row>
    <row r="1056" customHeight="1" spans="1:6">
      <c r="A1056" s="76" t="s">
        <v>403</v>
      </c>
      <c r="B1056" s="23" t="s">
        <v>407</v>
      </c>
      <c r="C1056" s="23"/>
      <c r="D1056" s="23">
        <v>2</v>
      </c>
      <c r="E1056" s="3" t="s">
        <v>175</v>
      </c>
      <c r="F1056" s="3" t="s">
        <v>180</v>
      </c>
    </row>
    <row r="1057" customHeight="1" spans="1:6">
      <c r="A1057" s="76" t="s">
        <v>403</v>
      </c>
      <c r="B1057" s="23" t="s">
        <v>407</v>
      </c>
      <c r="C1057" s="23"/>
      <c r="D1057" s="23">
        <v>3</v>
      </c>
      <c r="E1057" s="3" t="s">
        <v>175</v>
      </c>
      <c r="F1057" s="3" t="s">
        <v>180</v>
      </c>
    </row>
    <row r="1058" customHeight="1" spans="1:6">
      <c r="A1058" s="76" t="s">
        <v>403</v>
      </c>
      <c r="B1058" s="23" t="s">
        <v>407</v>
      </c>
      <c r="C1058" s="23"/>
      <c r="D1058" s="23">
        <v>4</v>
      </c>
      <c r="E1058" s="3" t="s">
        <v>175</v>
      </c>
      <c r="F1058" s="3" t="s">
        <v>180</v>
      </c>
    </row>
    <row r="1059" customHeight="1" spans="1:6">
      <c r="A1059" s="76" t="s">
        <v>403</v>
      </c>
      <c r="B1059" s="23" t="s">
        <v>407</v>
      </c>
      <c r="C1059" s="23"/>
      <c r="D1059" s="23">
        <v>5</v>
      </c>
      <c r="E1059" s="3" t="s">
        <v>175</v>
      </c>
      <c r="F1059" s="3" t="s">
        <v>180</v>
      </c>
    </row>
    <row r="1060" customHeight="1" spans="1:6">
      <c r="A1060" s="76" t="s">
        <v>403</v>
      </c>
      <c r="B1060" s="23" t="s">
        <v>407</v>
      </c>
      <c r="C1060" s="23"/>
      <c r="D1060" s="23">
        <v>6</v>
      </c>
      <c r="E1060" s="3" t="s">
        <v>175</v>
      </c>
      <c r="F1060" s="3" t="s">
        <v>180</v>
      </c>
    </row>
    <row r="1061" customHeight="1" spans="1:6">
      <c r="A1061" s="76" t="s">
        <v>403</v>
      </c>
      <c r="B1061" s="23" t="s">
        <v>407</v>
      </c>
      <c r="C1061" s="23"/>
      <c r="D1061" s="23">
        <v>7</v>
      </c>
      <c r="E1061" s="3" t="s">
        <v>175</v>
      </c>
      <c r="F1061" s="3" t="s">
        <v>180</v>
      </c>
    </row>
    <row r="1062" customHeight="1" spans="1:6">
      <c r="A1062" s="76" t="s">
        <v>403</v>
      </c>
      <c r="B1062" s="23" t="s">
        <v>407</v>
      </c>
      <c r="C1062" s="23"/>
      <c r="D1062" s="23">
        <v>8</v>
      </c>
      <c r="E1062" s="3" t="s">
        <v>175</v>
      </c>
      <c r="F1062" s="3" t="s">
        <v>180</v>
      </c>
    </row>
    <row r="1063" customHeight="1" spans="1:6">
      <c r="A1063" s="74" t="s">
        <v>408</v>
      </c>
      <c r="B1063" s="25" t="s">
        <v>409</v>
      </c>
      <c r="C1063" s="25"/>
      <c r="D1063" s="25">
        <v>1</v>
      </c>
      <c r="E1063" s="3" t="s">
        <v>172</v>
      </c>
      <c r="F1063" s="3" t="s">
        <v>173</v>
      </c>
    </row>
    <row r="1064" customHeight="1" spans="1:6">
      <c r="A1064" s="74" t="s">
        <v>408</v>
      </c>
      <c r="B1064" s="25" t="s">
        <v>409</v>
      </c>
      <c r="C1064" s="25"/>
      <c r="D1064" s="25">
        <v>2</v>
      </c>
      <c r="E1064" s="3" t="s">
        <v>172</v>
      </c>
      <c r="F1064" s="3" t="s">
        <v>173</v>
      </c>
    </row>
    <row r="1065" customHeight="1" spans="1:6">
      <c r="A1065" s="74" t="s">
        <v>408</v>
      </c>
      <c r="B1065" s="25" t="s">
        <v>409</v>
      </c>
      <c r="C1065" s="25"/>
      <c r="D1065" s="25">
        <v>3</v>
      </c>
      <c r="E1065" s="3" t="s">
        <v>172</v>
      </c>
      <c r="F1065" s="3" t="s">
        <v>173</v>
      </c>
    </row>
    <row r="1066" customHeight="1" spans="1:6">
      <c r="A1066" s="74" t="s">
        <v>408</v>
      </c>
      <c r="B1066" s="25" t="s">
        <v>409</v>
      </c>
      <c r="C1066" s="25"/>
      <c r="D1066" s="25">
        <v>4</v>
      </c>
      <c r="E1066" s="3" t="s">
        <v>172</v>
      </c>
      <c r="F1066" s="3" t="s">
        <v>173</v>
      </c>
    </row>
    <row r="1067" customHeight="1" spans="1:6">
      <c r="A1067" s="74" t="s">
        <v>408</v>
      </c>
      <c r="B1067" s="25" t="s">
        <v>409</v>
      </c>
      <c r="C1067" s="25"/>
      <c r="D1067" s="25">
        <v>5</v>
      </c>
      <c r="E1067" s="3" t="s">
        <v>172</v>
      </c>
      <c r="F1067" s="3" t="s">
        <v>173</v>
      </c>
    </row>
    <row r="1068" customHeight="1" spans="1:6">
      <c r="A1068" s="74" t="s">
        <v>408</v>
      </c>
      <c r="B1068" s="23" t="s">
        <v>410</v>
      </c>
      <c r="C1068" s="23"/>
      <c r="D1068" s="23">
        <v>1</v>
      </c>
      <c r="E1068" s="3" t="s">
        <v>175</v>
      </c>
      <c r="F1068" s="3" t="s">
        <v>176</v>
      </c>
    </row>
    <row r="1069" customHeight="1" spans="1:6">
      <c r="A1069" s="74" t="s">
        <v>408</v>
      </c>
      <c r="B1069" s="23" t="s">
        <v>410</v>
      </c>
      <c r="C1069" s="23"/>
      <c r="D1069" s="23">
        <v>2</v>
      </c>
      <c r="E1069" s="3" t="s">
        <v>175</v>
      </c>
      <c r="F1069" s="3" t="s">
        <v>176</v>
      </c>
    </row>
    <row r="1070" customHeight="1" spans="1:6">
      <c r="A1070" s="74" t="s">
        <v>408</v>
      </c>
      <c r="B1070" s="23" t="s">
        <v>410</v>
      </c>
      <c r="C1070" s="23"/>
      <c r="D1070" s="23">
        <v>3</v>
      </c>
      <c r="E1070" s="3" t="s">
        <v>175</v>
      </c>
      <c r="F1070" s="3" t="s">
        <v>176</v>
      </c>
    </row>
    <row r="1071" customHeight="1" spans="1:6">
      <c r="A1071" s="74" t="s">
        <v>408</v>
      </c>
      <c r="B1071" s="23" t="s">
        <v>410</v>
      </c>
      <c r="C1071" s="23"/>
      <c r="D1071" s="23">
        <v>4</v>
      </c>
      <c r="E1071" s="3" t="s">
        <v>175</v>
      </c>
      <c r="F1071" s="3" t="s">
        <v>176</v>
      </c>
    </row>
    <row r="1072" customHeight="1" spans="1:6">
      <c r="A1072" s="74" t="s">
        <v>408</v>
      </c>
      <c r="B1072" s="23" t="s">
        <v>410</v>
      </c>
      <c r="C1072" s="23"/>
      <c r="D1072" s="23">
        <v>5</v>
      </c>
      <c r="E1072" s="3" t="s">
        <v>175</v>
      </c>
      <c r="F1072" s="3" t="s">
        <v>176</v>
      </c>
    </row>
    <row r="1073" customHeight="1" spans="1:6">
      <c r="A1073" s="74" t="s">
        <v>408</v>
      </c>
      <c r="B1073" s="25" t="s">
        <v>411</v>
      </c>
      <c r="C1073" s="25"/>
      <c r="D1073" s="25">
        <v>1</v>
      </c>
      <c r="E1073" s="3" t="s">
        <v>175</v>
      </c>
      <c r="F1073" s="3" t="s">
        <v>178</v>
      </c>
    </row>
    <row r="1074" customHeight="1" spans="1:6">
      <c r="A1074" s="74" t="s">
        <v>408</v>
      </c>
      <c r="B1074" s="25" t="s">
        <v>411</v>
      </c>
      <c r="C1074" s="25"/>
      <c r="D1074" s="25">
        <v>2</v>
      </c>
      <c r="E1074" s="3" t="s">
        <v>175</v>
      </c>
      <c r="F1074" s="3" t="s">
        <v>178</v>
      </c>
    </row>
    <row r="1075" customHeight="1" spans="1:6">
      <c r="A1075" s="74" t="s">
        <v>408</v>
      </c>
      <c r="B1075" s="25" t="s">
        <v>411</v>
      </c>
      <c r="C1075" s="25"/>
      <c r="D1075" s="25">
        <v>3</v>
      </c>
      <c r="E1075" s="3" t="s">
        <v>175</v>
      </c>
      <c r="F1075" s="3" t="s">
        <v>178</v>
      </c>
    </row>
    <row r="1076" customHeight="1" spans="1:6">
      <c r="A1076" s="74" t="s">
        <v>408</v>
      </c>
      <c r="B1076" s="25" t="s">
        <v>411</v>
      </c>
      <c r="C1076" s="25"/>
      <c r="D1076" s="25">
        <v>4</v>
      </c>
      <c r="E1076" s="3" t="s">
        <v>175</v>
      </c>
      <c r="F1076" s="3" t="s">
        <v>178</v>
      </c>
    </row>
    <row r="1077" customHeight="1" spans="1:6">
      <c r="A1077" s="74" t="s">
        <v>408</v>
      </c>
      <c r="B1077" s="25" t="s">
        <v>411</v>
      </c>
      <c r="C1077" s="25"/>
      <c r="D1077" s="25">
        <v>5</v>
      </c>
      <c r="E1077" s="3" t="s">
        <v>175</v>
      </c>
      <c r="F1077" s="3" t="s">
        <v>178</v>
      </c>
    </row>
    <row r="1078" customHeight="1" spans="1:6">
      <c r="A1078" s="74" t="s">
        <v>408</v>
      </c>
      <c r="B1078" s="23" t="s">
        <v>412</v>
      </c>
      <c r="C1078" s="23"/>
      <c r="D1078" s="23">
        <v>1</v>
      </c>
      <c r="E1078" s="3" t="s">
        <v>175</v>
      </c>
      <c r="F1078" s="3" t="s">
        <v>180</v>
      </c>
    </row>
    <row r="1079" customHeight="1" spans="1:6">
      <c r="A1079" s="74" t="s">
        <v>408</v>
      </c>
      <c r="B1079" s="23" t="s">
        <v>412</v>
      </c>
      <c r="C1079" s="23"/>
      <c r="D1079" s="23">
        <v>2</v>
      </c>
      <c r="E1079" s="3" t="s">
        <v>175</v>
      </c>
      <c r="F1079" s="3" t="s">
        <v>180</v>
      </c>
    </row>
    <row r="1080" customHeight="1" spans="1:6">
      <c r="A1080" s="74" t="s">
        <v>408</v>
      </c>
      <c r="B1080" s="23" t="s">
        <v>412</v>
      </c>
      <c r="C1080" s="23"/>
      <c r="D1080" s="23">
        <v>3</v>
      </c>
      <c r="E1080" s="3" t="s">
        <v>175</v>
      </c>
      <c r="F1080" s="3" t="s">
        <v>180</v>
      </c>
    </row>
    <row r="1081" customHeight="1" spans="1:6">
      <c r="A1081" s="74" t="s">
        <v>408</v>
      </c>
      <c r="B1081" s="23" t="s">
        <v>412</v>
      </c>
      <c r="C1081" s="23"/>
      <c r="D1081" s="23">
        <v>4</v>
      </c>
      <c r="E1081" s="3" t="s">
        <v>175</v>
      </c>
      <c r="F1081" s="3" t="s">
        <v>180</v>
      </c>
    </row>
    <row r="1082" customHeight="1" spans="1:6">
      <c r="A1082" s="74" t="s">
        <v>408</v>
      </c>
      <c r="B1082" s="23" t="s">
        <v>412</v>
      </c>
      <c r="C1082" s="23"/>
      <c r="D1082" s="23">
        <v>5</v>
      </c>
      <c r="E1082" s="3" t="s">
        <v>175</v>
      </c>
      <c r="F1082" s="3" t="s">
        <v>180</v>
      </c>
    </row>
    <row r="1083" customHeight="1" spans="1:6">
      <c r="A1083" s="74" t="s">
        <v>408</v>
      </c>
      <c r="B1083" s="23" t="s">
        <v>412</v>
      </c>
      <c r="C1083" s="23"/>
      <c r="D1083" s="23">
        <v>6</v>
      </c>
      <c r="E1083" s="3" t="s">
        <v>175</v>
      </c>
      <c r="F1083" s="3" t="s">
        <v>180</v>
      </c>
    </row>
    <row r="1084" customHeight="1" spans="1:6">
      <c r="A1084" s="74" t="s">
        <v>408</v>
      </c>
      <c r="B1084" s="23" t="s">
        <v>412</v>
      </c>
      <c r="C1084" s="23"/>
      <c r="D1084" s="23">
        <v>7</v>
      </c>
      <c r="E1084" s="3" t="s">
        <v>175</v>
      </c>
      <c r="F1084" s="3" t="s">
        <v>180</v>
      </c>
    </row>
    <row r="1085" customHeight="1" spans="1:6">
      <c r="A1085" s="74" t="s">
        <v>408</v>
      </c>
      <c r="B1085" s="23" t="s">
        <v>412</v>
      </c>
      <c r="C1085" s="23"/>
      <c r="D1085" s="23">
        <v>8</v>
      </c>
      <c r="E1085" s="3" t="s">
        <v>175</v>
      </c>
      <c r="F1085" s="3" t="s">
        <v>180</v>
      </c>
    </row>
    <row r="1086" customHeight="1" spans="1:6">
      <c r="A1086" s="76" t="s">
        <v>413</v>
      </c>
      <c r="B1086" s="25" t="s">
        <v>414</v>
      </c>
      <c r="C1086" s="25"/>
      <c r="D1086" s="25">
        <v>1</v>
      </c>
      <c r="E1086" s="3" t="s">
        <v>172</v>
      </c>
      <c r="F1086" s="3" t="s">
        <v>173</v>
      </c>
    </row>
    <row r="1087" customHeight="1" spans="1:6">
      <c r="A1087" s="76" t="s">
        <v>413</v>
      </c>
      <c r="B1087" s="25" t="s">
        <v>414</v>
      </c>
      <c r="C1087" s="25"/>
      <c r="D1087" s="25">
        <v>2</v>
      </c>
      <c r="E1087" s="3" t="s">
        <v>172</v>
      </c>
      <c r="F1087" s="3" t="s">
        <v>173</v>
      </c>
    </row>
    <row r="1088" customHeight="1" spans="1:6">
      <c r="A1088" s="76" t="s">
        <v>413</v>
      </c>
      <c r="B1088" s="25" t="s">
        <v>414</v>
      </c>
      <c r="C1088" s="25"/>
      <c r="D1088" s="25">
        <v>3</v>
      </c>
      <c r="E1088" s="3" t="s">
        <v>172</v>
      </c>
      <c r="F1088" s="3" t="s">
        <v>173</v>
      </c>
    </row>
    <row r="1089" customHeight="1" spans="1:6">
      <c r="A1089" s="76" t="s">
        <v>413</v>
      </c>
      <c r="B1089" s="25" t="s">
        <v>414</v>
      </c>
      <c r="C1089" s="25"/>
      <c r="D1089" s="25">
        <v>4</v>
      </c>
      <c r="E1089" s="3" t="s">
        <v>172</v>
      </c>
      <c r="F1089" s="3" t="s">
        <v>173</v>
      </c>
    </row>
    <row r="1090" customHeight="1" spans="1:6">
      <c r="A1090" s="76" t="s">
        <v>413</v>
      </c>
      <c r="B1090" s="25" t="s">
        <v>414</v>
      </c>
      <c r="C1090" s="25"/>
      <c r="D1090" s="25">
        <v>5</v>
      </c>
      <c r="E1090" s="3" t="s">
        <v>172</v>
      </c>
      <c r="F1090" s="3" t="s">
        <v>173</v>
      </c>
    </row>
    <row r="1091" customHeight="1" spans="1:6">
      <c r="A1091" s="76" t="s">
        <v>413</v>
      </c>
      <c r="B1091" s="23" t="s">
        <v>415</v>
      </c>
      <c r="C1091" s="23"/>
      <c r="D1091" s="23">
        <v>1</v>
      </c>
      <c r="E1091" s="3" t="s">
        <v>175</v>
      </c>
      <c r="F1091" s="3" t="s">
        <v>176</v>
      </c>
    </row>
    <row r="1092" customHeight="1" spans="1:6">
      <c r="A1092" s="76" t="s">
        <v>413</v>
      </c>
      <c r="B1092" s="23" t="s">
        <v>415</v>
      </c>
      <c r="C1092" s="23"/>
      <c r="D1092" s="23">
        <v>2</v>
      </c>
      <c r="E1092" s="3" t="s">
        <v>175</v>
      </c>
      <c r="F1092" s="3" t="s">
        <v>176</v>
      </c>
    </row>
    <row r="1093" customHeight="1" spans="1:6">
      <c r="A1093" s="76" t="s">
        <v>413</v>
      </c>
      <c r="B1093" s="23" t="s">
        <v>415</v>
      </c>
      <c r="C1093" s="23"/>
      <c r="D1093" s="23">
        <v>3</v>
      </c>
      <c r="E1093" s="3" t="s">
        <v>175</v>
      </c>
      <c r="F1093" s="3" t="s">
        <v>176</v>
      </c>
    </row>
    <row r="1094" customHeight="1" spans="1:6">
      <c r="A1094" s="76" t="s">
        <v>413</v>
      </c>
      <c r="B1094" s="23" t="s">
        <v>415</v>
      </c>
      <c r="C1094" s="23"/>
      <c r="D1094" s="23">
        <v>4</v>
      </c>
      <c r="E1094" s="3" t="s">
        <v>175</v>
      </c>
      <c r="F1094" s="3" t="s">
        <v>176</v>
      </c>
    </row>
    <row r="1095" customHeight="1" spans="1:6">
      <c r="A1095" s="76" t="s">
        <v>413</v>
      </c>
      <c r="B1095" s="23" t="s">
        <v>415</v>
      </c>
      <c r="C1095" s="23"/>
      <c r="D1095" s="23">
        <v>5</v>
      </c>
      <c r="E1095" s="3" t="s">
        <v>175</v>
      </c>
      <c r="F1095" s="3" t="s">
        <v>176</v>
      </c>
    </row>
    <row r="1096" customHeight="1" spans="1:6">
      <c r="A1096" s="76" t="s">
        <v>413</v>
      </c>
      <c r="B1096" s="25" t="s">
        <v>416</v>
      </c>
      <c r="C1096" s="25"/>
      <c r="D1096" s="25">
        <v>1</v>
      </c>
      <c r="E1096" s="3" t="s">
        <v>175</v>
      </c>
      <c r="F1096" s="3" t="s">
        <v>178</v>
      </c>
    </row>
    <row r="1097" customHeight="1" spans="1:6">
      <c r="A1097" s="76" t="s">
        <v>413</v>
      </c>
      <c r="B1097" s="25" t="s">
        <v>416</v>
      </c>
      <c r="C1097" s="25"/>
      <c r="D1097" s="25">
        <v>2</v>
      </c>
      <c r="E1097" s="3" t="s">
        <v>175</v>
      </c>
      <c r="F1097" s="3" t="s">
        <v>178</v>
      </c>
    </row>
    <row r="1098" customHeight="1" spans="1:6">
      <c r="A1098" s="76" t="s">
        <v>413</v>
      </c>
      <c r="B1098" s="25" t="s">
        <v>416</v>
      </c>
      <c r="C1098" s="25"/>
      <c r="D1098" s="25">
        <v>3</v>
      </c>
      <c r="E1098" s="3" t="s">
        <v>175</v>
      </c>
      <c r="F1098" s="3" t="s">
        <v>178</v>
      </c>
    </row>
    <row r="1099" customHeight="1" spans="1:6">
      <c r="A1099" s="76" t="s">
        <v>413</v>
      </c>
      <c r="B1099" s="25" t="s">
        <v>416</v>
      </c>
      <c r="C1099" s="25"/>
      <c r="D1099" s="25">
        <v>4</v>
      </c>
      <c r="E1099" s="3" t="s">
        <v>175</v>
      </c>
      <c r="F1099" s="3" t="s">
        <v>178</v>
      </c>
    </row>
    <row r="1100" customHeight="1" spans="1:6">
      <c r="A1100" s="76" t="s">
        <v>413</v>
      </c>
      <c r="B1100" s="25" t="s">
        <v>416</v>
      </c>
      <c r="C1100" s="25"/>
      <c r="D1100" s="25">
        <v>5</v>
      </c>
      <c r="E1100" s="3" t="s">
        <v>175</v>
      </c>
      <c r="F1100" s="3" t="s">
        <v>178</v>
      </c>
    </row>
    <row r="1101" customHeight="1" spans="1:6">
      <c r="A1101" s="76" t="s">
        <v>413</v>
      </c>
      <c r="B1101" s="23" t="s">
        <v>417</v>
      </c>
      <c r="C1101" s="23"/>
      <c r="D1101" s="23">
        <v>1</v>
      </c>
      <c r="E1101" s="3" t="s">
        <v>175</v>
      </c>
      <c r="F1101" s="3" t="s">
        <v>180</v>
      </c>
    </row>
    <row r="1102" customHeight="1" spans="1:6">
      <c r="A1102" s="76" t="s">
        <v>413</v>
      </c>
      <c r="B1102" s="23" t="s">
        <v>417</v>
      </c>
      <c r="C1102" s="23"/>
      <c r="D1102" s="23">
        <v>2</v>
      </c>
      <c r="E1102" s="3" t="s">
        <v>175</v>
      </c>
      <c r="F1102" s="3" t="s">
        <v>180</v>
      </c>
    </row>
    <row r="1103" customHeight="1" spans="1:6">
      <c r="A1103" s="76" t="s">
        <v>413</v>
      </c>
      <c r="B1103" s="23" t="s">
        <v>417</v>
      </c>
      <c r="C1103" s="23"/>
      <c r="D1103" s="23">
        <v>3</v>
      </c>
      <c r="E1103" s="3" t="s">
        <v>175</v>
      </c>
      <c r="F1103" s="3" t="s">
        <v>180</v>
      </c>
    </row>
    <row r="1104" customHeight="1" spans="1:6">
      <c r="A1104" s="76" t="s">
        <v>413</v>
      </c>
      <c r="B1104" s="23" t="s">
        <v>417</v>
      </c>
      <c r="C1104" s="23"/>
      <c r="D1104" s="23">
        <v>4</v>
      </c>
      <c r="E1104" s="3" t="s">
        <v>175</v>
      </c>
      <c r="F1104" s="3" t="s">
        <v>180</v>
      </c>
    </row>
    <row r="1105" customHeight="1" spans="1:6">
      <c r="A1105" s="76" t="s">
        <v>413</v>
      </c>
      <c r="B1105" s="23" t="s">
        <v>417</v>
      </c>
      <c r="C1105" s="23"/>
      <c r="D1105" s="23">
        <v>5</v>
      </c>
      <c r="E1105" s="3" t="s">
        <v>175</v>
      </c>
      <c r="F1105" s="3" t="s">
        <v>180</v>
      </c>
    </row>
    <row r="1106" customHeight="1" spans="1:6">
      <c r="A1106" s="76" t="s">
        <v>413</v>
      </c>
      <c r="B1106" s="23" t="s">
        <v>417</v>
      </c>
      <c r="C1106" s="23"/>
      <c r="D1106" s="23">
        <v>6</v>
      </c>
      <c r="E1106" s="3" t="s">
        <v>175</v>
      </c>
      <c r="F1106" s="3" t="s">
        <v>180</v>
      </c>
    </row>
    <row r="1107" customHeight="1" spans="1:6">
      <c r="A1107" s="76" t="s">
        <v>413</v>
      </c>
      <c r="B1107" s="23" t="s">
        <v>417</v>
      </c>
      <c r="C1107" s="23"/>
      <c r="D1107" s="23">
        <v>7</v>
      </c>
      <c r="E1107" s="3" t="s">
        <v>175</v>
      </c>
      <c r="F1107" s="3" t="s">
        <v>180</v>
      </c>
    </row>
    <row r="1108" customHeight="1" spans="1:6">
      <c r="A1108" s="76" t="s">
        <v>413</v>
      </c>
      <c r="B1108" s="23" t="s">
        <v>417</v>
      </c>
      <c r="C1108" s="23"/>
      <c r="D1108" s="23">
        <v>8</v>
      </c>
      <c r="E1108" s="3" t="s">
        <v>175</v>
      </c>
      <c r="F1108" s="3" t="s">
        <v>180</v>
      </c>
    </row>
    <row r="1109" customHeight="1" spans="1:6">
      <c r="A1109" s="74" t="s">
        <v>418</v>
      </c>
      <c r="B1109" s="25" t="s">
        <v>419</v>
      </c>
      <c r="C1109" s="25"/>
      <c r="D1109" s="25">
        <v>1</v>
      </c>
      <c r="E1109" s="3" t="s">
        <v>172</v>
      </c>
      <c r="F1109" s="3" t="s">
        <v>173</v>
      </c>
    </row>
    <row r="1110" customHeight="1" spans="1:6">
      <c r="A1110" s="74" t="s">
        <v>418</v>
      </c>
      <c r="B1110" s="25" t="s">
        <v>419</v>
      </c>
      <c r="C1110" s="25"/>
      <c r="D1110" s="25">
        <v>2</v>
      </c>
      <c r="E1110" s="3" t="s">
        <v>172</v>
      </c>
      <c r="F1110" s="3" t="s">
        <v>173</v>
      </c>
    </row>
    <row r="1111" customHeight="1" spans="1:6">
      <c r="A1111" s="74" t="s">
        <v>418</v>
      </c>
      <c r="B1111" s="25" t="s">
        <v>419</v>
      </c>
      <c r="C1111" s="25"/>
      <c r="D1111" s="25">
        <v>3</v>
      </c>
      <c r="E1111" s="3" t="s">
        <v>172</v>
      </c>
      <c r="F1111" s="3" t="s">
        <v>173</v>
      </c>
    </row>
    <row r="1112" customHeight="1" spans="1:6">
      <c r="A1112" s="74" t="s">
        <v>418</v>
      </c>
      <c r="B1112" s="25" t="s">
        <v>419</v>
      </c>
      <c r="C1112" s="25"/>
      <c r="D1112" s="25">
        <v>4</v>
      </c>
      <c r="E1112" s="3" t="s">
        <v>172</v>
      </c>
      <c r="F1112" s="3" t="s">
        <v>173</v>
      </c>
    </row>
    <row r="1113" customHeight="1" spans="1:6">
      <c r="A1113" s="74" t="s">
        <v>418</v>
      </c>
      <c r="B1113" s="25" t="s">
        <v>419</v>
      </c>
      <c r="C1113" s="25"/>
      <c r="D1113" s="25">
        <v>5</v>
      </c>
      <c r="E1113" s="3" t="s">
        <v>172</v>
      </c>
      <c r="F1113" s="3" t="s">
        <v>173</v>
      </c>
    </row>
    <row r="1114" customHeight="1" spans="1:6">
      <c r="A1114" s="74" t="s">
        <v>418</v>
      </c>
      <c r="B1114" s="23" t="s">
        <v>420</v>
      </c>
      <c r="C1114" s="23"/>
      <c r="D1114" s="23">
        <v>1</v>
      </c>
      <c r="E1114" s="3" t="s">
        <v>175</v>
      </c>
      <c r="F1114" s="3" t="s">
        <v>176</v>
      </c>
    </row>
    <row r="1115" customHeight="1" spans="1:6">
      <c r="A1115" s="74" t="s">
        <v>418</v>
      </c>
      <c r="B1115" s="23" t="s">
        <v>420</v>
      </c>
      <c r="C1115" s="23"/>
      <c r="D1115" s="23">
        <v>2</v>
      </c>
      <c r="E1115" s="3" t="s">
        <v>175</v>
      </c>
      <c r="F1115" s="3" t="s">
        <v>176</v>
      </c>
    </row>
    <row r="1116" customHeight="1" spans="1:6">
      <c r="A1116" s="74" t="s">
        <v>418</v>
      </c>
      <c r="B1116" s="23" t="s">
        <v>420</v>
      </c>
      <c r="C1116" s="23"/>
      <c r="D1116" s="23">
        <v>3</v>
      </c>
      <c r="E1116" s="3" t="s">
        <v>175</v>
      </c>
      <c r="F1116" s="3" t="s">
        <v>176</v>
      </c>
    </row>
    <row r="1117" customHeight="1" spans="1:6">
      <c r="A1117" s="74" t="s">
        <v>418</v>
      </c>
      <c r="B1117" s="23" t="s">
        <v>420</v>
      </c>
      <c r="C1117" s="23"/>
      <c r="D1117" s="23">
        <v>4</v>
      </c>
      <c r="E1117" s="3" t="s">
        <v>175</v>
      </c>
      <c r="F1117" s="3" t="s">
        <v>176</v>
      </c>
    </row>
    <row r="1118" customHeight="1" spans="1:6">
      <c r="A1118" s="74" t="s">
        <v>418</v>
      </c>
      <c r="B1118" s="23" t="s">
        <v>420</v>
      </c>
      <c r="C1118" s="23"/>
      <c r="D1118" s="23">
        <v>5</v>
      </c>
      <c r="E1118" s="3" t="s">
        <v>175</v>
      </c>
      <c r="F1118" s="3" t="s">
        <v>176</v>
      </c>
    </row>
    <row r="1119" customHeight="1" spans="1:6">
      <c r="A1119" s="74" t="s">
        <v>418</v>
      </c>
      <c r="B1119" s="25" t="s">
        <v>421</v>
      </c>
      <c r="C1119" s="25"/>
      <c r="D1119" s="25">
        <v>1</v>
      </c>
      <c r="E1119" s="3" t="s">
        <v>175</v>
      </c>
      <c r="F1119" s="3" t="s">
        <v>178</v>
      </c>
    </row>
    <row r="1120" customHeight="1" spans="1:6">
      <c r="A1120" s="74" t="s">
        <v>418</v>
      </c>
      <c r="B1120" s="25" t="s">
        <v>421</v>
      </c>
      <c r="C1120" s="25"/>
      <c r="D1120" s="25">
        <v>2</v>
      </c>
      <c r="E1120" s="3" t="s">
        <v>175</v>
      </c>
      <c r="F1120" s="3" t="s">
        <v>178</v>
      </c>
    </row>
    <row r="1121" customHeight="1" spans="1:6">
      <c r="A1121" s="74" t="s">
        <v>418</v>
      </c>
      <c r="B1121" s="25" t="s">
        <v>421</v>
      </c>
      <c r="C1121" s="25"/>
      <c r="D1121" s="25">
        <v>3</v>
      </c>
      <c r="E1121" s="3" t="s">
        <v>175</v>
      </c>
      <c r="F1121" s="3" t="s">
        <v>178</v>
      </c>
    </row>
    <row r="1122" customHeight="1" spans="1:6">
      <c r="A1122" s="74" t="s">
        <v>418</v>
      </c>
      <c r="B1122" s="25" t="s">
        <v>421</v>
      </c>
      <c r="C1122" s="25"/>
      <c r="D1122" s="25">
        <v>4</v>
      </c>
      <c r="E1122" s="3" t="s">
        <v>175</v>
      </c>
      <c r="F1122" s="3" t="s">
        <v>178</v>
      </c>
    </row>
    <row r="1123" customHeight="1" spans="1:6">
      <c r="A1123" s="74" t="s">
        <v>418</v>
      </c>
      <c r="B1123" s="25" t="s">
        <v>421</v>
      </c>
      <c r="C1123" s="25"/>
      <c r="D1123" s="25">
        <v>5</v>
      </c>
      <c r="E1123" s="3" t="s">
        <v>175</v>
      </c>
      <c r="F1123" s="3" t="s">
        <v>178</v>
      </c>
    </row>
    <row r="1124" customHeight="1" spans="1:6">
      <c r="A1124" s="74" t="s">
        <v>418</v>
      </c>
      <c r="B1124" s="23" t="s">
        <v>422</v>
      </c>
      <c r="C1124" s="23"/>
      <c r="D1124" s="23">
        <v>1</v>
      </c>
      <c r="E1124" s="3" t="s">
        <v>175</v>
      </c>
      <c r="F1124" s="3" t="s">
        <v>180</v>
      </c>
    </row>
    <row r="1125" customHeight="1" spans="1:6">
      <c r="A1125" s="74" t="s">
        <v>418</v>
      </c>
      <c r="B1125" s="23" t="s">
        <v>422</v>
      </c>
      <c r="C1125" s="23"/>
      <c r="D1125" s="23">
        <v>2</v>
      </c>
      <c r="E1125" s="3" t="s">
        <v>175</v>
      </c>
      <c r="F1125" s="3" t="s">
        <v>180</v>
      </c>
    </row>
    <row r="1126" customHeight="1" spans="1:6">
      <c r="A1126" s="74" t="s">
        <v>418</v>
      </c>
      <c r="B1126" s="23" t="s">
        <v>422</v>
      </c>
      <c r="C1126" s="23"/>
      <c r="D1126" s="23">
        <v>3</v>
      </c>
      <c r="E1126" s="3" t="s">
        <v>175</v>
      </c>
      <c r="F1126" s="3" t="s">
        <v>180</v>
      </c>
    </row>
    <row r="1127" customHeight="1" spans="1:6">
      <c r="A1127" s="74" t="s">
        <v>418</v>
      </c>
      <c r="B1127" s="23" t="s">
        <v>422</v>
      </c>
      <c r="C1127" s="23"/>
      <c r="D1127" s="23">
        <v>4</v>
      </c>
      <c r="E1127" s="3" t="s">
        <v>175</v>
      </c>
      <c r="F1127" s="3" t="s">
        <v>180</v>
      </c>
    </row>
    <row r="1128" customHeight="1" spans="1:6">
      <c r="A1128" s="74" t="s">
        <v>418</v>
      </c>
      <c r="B1128" s="23" t="s">
        <v>422</v>
      </c>
      <c r="C1128" s="23"/>
      <c r="D1128" s="23">
        <v>5</v>
      </c>
      <c r="E1128" s="3" t="s">
        <v>175</v>
      </c>
      <c r="F1128" s="3" t="s">
        <v>180</v>
      </c>
    </row>
    <row r="1129" customHeight="1" spans="1:6">
      <c r="A1129" s="74" t="s">
        <v>418</v>
      </c>
      <c r="B1129" s="23" t="s">
        <v>422</v>
      </c>
      <c r="C1129" s="23"/>
      <c r="D1129" s="23">
        <v>6</v>
      </c>
      <c r="E1129" s="3" t="s">
        <v>175</v>
      </c>
      <c r="F1129" s="3" t="s">
        <v>180</v>
      </c>
    </row>
    <row r="1130" customHeight="1" spans="1:6">
      <c r="A1130" s="74" t="s">
        <v>418</v>
      </c>
      <c r="B1130" s="23" t="s">
        <v>422</v>
      </c>
      <c r="C1130" s="23"/>
      <c r="D1130" s="23">
        <v>7</v>
      </c>
      <c r="E1130" s="3" t="s">
        <v>175</v>
      </c>
      <c r="F1130" s="3" t="s">
        <v>180</v>
      </c>
    </row>
    <row r="1131" customHeight="1" spans="1:6">
      <c r="A1131" s="74" t="s">
        <v>418</v>
      </c>
      <c r="B1131" s="23" t="s">
        <v>422</v>
      </c>
      <c r="C1131" s="23"/>
      <c r="D1131" s="23">
        <v>8</v>
      </c>
      <c r="E1131" s="3" t="s">
        <v>175</v>
      </c>
      <c r="F1131" s="3" t="s">
        <v>180</v>
      </c>
    </row>
    <row r="1132" customHeight="1" spans="1:6">
      <c r="A1132" s="76" t="s">
        <v>423</v>
      </c>
      <c r="B1132" s="25" t="s">
        <v>424</v>
      </c>
      <c r="C1132" s="25"/>
      <c r="D1132" s="25">
        <v>1</v>
      </c>
      <c r="E1132" s="3" t="s">
        <v>172</v>
      </c>
      <c r="F1132" s="3" t="s">
        <v>173</v>
      </c>
    </row>
    <row r="1133" customHeight="1" spans="1:6">
      <c r="A1133" s="76" t="s">
        <v>423</v>
      </c>
      <c r="B1133" s="25" t="s">
        <v>424</v>
      </c>
      <c r="C1133" s="25"/>
      <c r="D1133" s="25">
        <v>2</v>
      </c>
      <c r="E1133" s="3" t="s">
        <v>172</v>
      </c>
      <c r="F1133" s="3" t="s">
        <v>173</v>
      </c>
    </row>
    <row r="1134" customHeight="1" spans="1:6">
      <c r="A1134" s="76" t="s">
        <v>423</v>
      </c>
      <c r="B1134" s="25" t="s">
        <v>424</v>
      </c>
      <c r="C1134" s="25"/>
      <c r="D1134" s="25">
        <v>3</v>
      </c>
      <c r="E1134" s="3" t="s">
        <v>172</v>
      </c>
      <c r="F1134" s="3" t="s">
        <v>173</v>
      </c>
    </row>
    <row r="1135" customHeight="1" spans="1:6">
      <c r="A1135" s="76" t="s">
        <v>423</v>
      </c>
      <c r="B1135" s="25" t="s">
        <v>424</v>
      </c>
      <c r="C1135" s="25"/>
      <c r="D1135" s="25">
        <v>4</v>
      </c>
      <c r="E1135" s="3" t="s">
        <v>172</v>
      </c>
      <c r="F1135" s="3" t="s">
        <v>173</v>
      </c>
    </row>
    <row r="1136" customHeight="1" spans="1:6">
      <c r="A1136" s="76" t="s">
        <v>423</v>
      </c>
      <c r="B1136" s="25" t="s">
        <v>424</v>
      </c>
      <c r="C1136" s="25"/>
      <c r="D1136" s="25">
        <v>5</v>
      </c>
      <c r="E1136" s="3" t="s">
        <v>172</v>
      </c>
      <c r="F1136" s="3" t="s">
        <v>173</v>
      </c>
    </row>
    <row r="1137" customHeight="1" spans="1:6">
      <c r="A1137" s="76" t="s">
        <v>423</v>
      </c>
      <c r="B1137" s="23" t="s">
        <v>425</v>
      </c>
      <c r="C1137" s="23"/>
      <c r="D1137" s="23">
        <v>1</v>
      </c>
      <c r="E1137" s="3" t="s">
        <v>175</v>
      </c>
      <c r="F1137" s="3" t="s">
        <v>176</v>
      </c>
    </row>
    <row r="1138" customHeight="1" spans="1:6">
      <c r="A1138" s="76" t="s">
        <v>423</v>
      </c>
      <c r="B1138" s="23" t="s">
        <v>425</v>
      </c>
      <c r="C1138" s="23"/>
      <c r="D1138" s="23">
        <v>2</v>
      </c>
      <c r="E1138" s="3" t="s">
        <v>175</v>
      </c>
      <c r="F1138" s="3" t="s">
        <v>176</v>
      </c>
    </row>
    <row r="1139" customHeight="1" spans="1:6">
      <c r="A1139" s="76" t="s">
        <v>423</v>
      </c>
      <c r="B1139" s="23" t="s">
        <v>425</v>
      </c>
      <c r="C1139" s="23"/>
      <c r="D1139" s="23">
        <v>3</v>
      </c>
      <c r="E1139" s="3" t="s">
        <v>175</v>
      </c>
      <c r="F1139" s="3" t="s">
        <v>176</v>
      </c>
    </row>
    <row r="1140" customHeight="1" spans="1:6">
      <c r="A1140" s="76" t="s">
        <v>423</v>
      </c>
      <c r="B1140" s="23" t="s">
        <v>425</v>
      </c>
      <c r="C1140" s="23"/>
      <c r="D1140" s="23">
        <v>4</v>
      </c>
      <c r="E1140" s="3" t="s">
        <v>175</v>
      </c>
      <c r="F1140" s="3" t="s">
        <v>176</v>
      </c>
    </row>
    <row r="1141" customHeight="1" spans="1:6">
      <c r="A1141" s="76" t="s">
        <v>423</v>
      </c>
      <c r="B1141" s="23" t="s">
        <v>425</v>
      </c>
      <c r="C1141" s="23"/>
      <c r="D1141" s="23">
        <v>5</v>
      </c>
      <c r="E1141" s="3" t="s">
        <v>175</v>
      </c>
      <c r="F1141" s="3" t="s">
        <v>176</v>
      </c>
    </row>
    <row r="1142" customHeight="1" spans="1:6">
      <c r="A1142" s="76" t="s">
        <v>423</v>
      </c>
      <c r="B1142" s="25" t="s">
        <v>426</v>
      </c>
      <c r="C1142" s="25"/>
      <c r="D1142" s="25">
        <v>1</v>
      </c>
      <c r="E1142" s="3" t="s">
        <v>175</v>
      </c>
      <c r="F1142" s="3" t="s">
        <v>178</v>
      </c>
    </row>
    <row r="1143" customHeight="1" spans="1:6">
      <c r="A1143" s="76" t="s">
        <v>423</v>
      </c>
      <c r="B1143" s="25" t="s">
        <v>426</v>
      </c>
      <c r="C1143" s="25"/>
      <c r="D1143" s="25">
        <v>2</v>
      </c>
      <c r="E1143" s="3" t="s">
        <v>175</v>
      </c>
      <c r="F1143" s="3" t="s">
        <v>178</v>
      </c>
    </row>
    <row r="1144" customHeight="1" spans="1:6">
      <c r="A1144" s="76" t="s">
        <v>423</v>
      </c>
      <c r="B1144" s="25" t="s">
        <v>426</v>
      </c>
      <c r="C1144" s="25"/>
      <c r="D1144" s="25">
        <v>3</v>
      </c>
      <c r="E1144" s="3" t="s">
        <v>175</v>
      </c>
      <c r="F1144" s="3" t="s">
        <v>178</v>
      </c>
    </row>
    <row r="1145" customHeight="1" spans="1:6">
      <c r="A1145" s="76" t="s">
        <v>423</v>
      </c>
      <c r="B1145" s="25" t="s">
        <v>426</v>
      </c>
      <c r="C1145" s="25"/>
      <c r="D1145" s="25">
        <v>4</v>
      </c>
      <c r="E1145" s="3" t="s">
        <v>175</v>
      </c>
      <c r="F1145" s="3" t="s">
        <v>178</v>
      </c>
    </row>
    <row r="1146" customHeight="1" spans="1:6">
      <c r="A1146" s="76" t="s">
        <v>423</v>
      </c>
      <c r="B1146" s="25" t="s">
        <v>426</v>
      </c>
      <c r="C1146" s="25"/>
      <c r="D1146" s="25">
        <v>5</v>
      </c>
      <c r="E1146" s="3" t="s">
        <v>175</v>
      </c>
      <c r="F1146" s="3" t="s">
        <v>178</v>
      </c>
    </row>
    <row r="1147" customHeight="1" spans="1:6">
      <c r="A1147" s="76" t="s">
        <v>423</v>
      </c>
      <c r="B1147" s="23" t="s">
        <v>427</v>
      </c>
      <c r="C1147" s="23"/>
      <c r="D1147" s="23">
        <v>1</v>
      </c>
      <c r="E1147" s="3" t="s">
        <v>175</v>
      </c>
      <c r="F1147" s="3" t="s">
        <v>180</v>
      </c>
    </row>
    <row r="1148" customHeight="1" spans="1:6">
      <c r="A1148" s="76" t="s">
        <v>423</v>
      </c>
      <c r="B1148" s="23" t="s">
        <v>427</v>
      </c>
      <c r="C1148" s="23"/>
      <c r="D1148" s="23">
        <v>2</v>
      </c>
      <c r="E1148" s="3" t="s">
        <v>175</v>
      </c>
      <c r="F1148" s="3" t="s">
        <v>180</v>
      </c>
    </row>
    <row r="1149" customHeight="1" spans="1:6">
      <c r="A1149" s="76" t="s">
        <v>423</v>
      </c>
      <c r="B1149" s="23" t="s">
        <v>427</v>
      </c>
      <c r="C1149" s="23"/>
      <c r="D1149" s="23">
        <v>3</v>
      </c>
      <c r="E1149" s="3" t="s">
        <v>175</v>
      </c>
      <c r="F1149" s="3" t="s">
        <v>180</v>
      </c>
    </row>
    <row r="1150" customHeight="1" spans="1:6">
      <c r="A1150" s="76" t="s">
        <v>423</v>
      </c>
      <c r="B1150" s="23" t="s">
        <v>427</v>
      </c>
      <c r="C1150" s="23"/>
      <c r="D1150" s="23">
        <v>4</v>
      </c>
      <c r="E1150" s="3" t="s">
        <v>175</v>
      </c>
      <c r="F1150" s="3" t="s">
        <v>180</v>
      </c>
    </row>
    <row r="1151" customHeight="1" spans="1:6">
      <c r="A1151" s="76" t="s">
        <v>423</v>
      </c>
      <c r="B1151" s="23" t="s">
        <v>427</v>
      </c>
      <c r="C1151" s="23"/>
      <c r="D1151" s="23">
        <v>5</v>
      </c>
      <c r="E1151" s="3" t="s">
        <v>175</v>
      </c>
      <c r="F1151" s="3" t="s">
        <v>180</v>
      </c>
    </row>
    <row r="1152" customHeight="1" spans="1:6">
      <c r="A1152" s="76" t="s">
        <v>423</v>
      </c>
      <c r="B1152" s="23" t="s">
        <v>427</v>
      </c>
      <c r="C1152" s="23"/>
      <c r="D1152" s="23">
        <v>6</v>
      </c>
      <c r="E1152" s="3" t="s">
        <v>175</v>
      </c>
      <c r="F1152" s="3" t="s">
        <v>180</v>
      </c>
    </row>
    <row r="1153" customHeight="1" spans="1:6">
      <c r="A1153" s="76" t="s">
        <v>423</v>
      </c>
      <c r="B1153" s="23" t="s">
        <v>427</v>
      </c>
      <c r="C1153" s="23"/>
      <c r="D1153" s="23">
        <v>7</v>
      </c>
      <c r="E1153" s="3" t="s">
        <v>175</v>
      </c>
      <c r="F1153" s="3" t="s">
        <v>180</v>
      </c>
    </row>
    <row r="1154" customHeight="1" spans="1:6">
      <c r="A1154" s="76" t="s">
        <v>423</v>
      </c>
      <c r="B1154" s="23" t="s">
        <v>427</v>
      </c>
      <c r="C1154" s="23"/>
      <c r="D1154" s="23">
        <v>8</v>
      </c>
      <c r="E1154" s="3" t="s">
        <v>175</v>
      </c>
      <c r="F1154" s="3" t="s">
        <v>180</v>
      </c>
    </row>
    <row r="1155" customHeight="1" spans="1:6">
      <c r="A1155" s="74" t="s">
        <v>428</v>
      </c>
      <c r="B1155" s="25" t="s">
        <v>429</v>
      </c>
      <c r="C1155" s="25"/>
      <c r="D1155" s="25">
        <v>1</v>
      </c>
      <c r="E1155" s="3" t="s">
        <v>172</v>
      </c>
      <c r="F1155" s="3" t="s">
        <v>173</v>
      </c>
    </row>
    <row r="1156" customHeight="1" spans="1:6">
      <c r="A1156" s="74" t="s">
        <v>428</v>
      </c>
      <c r="B1156" s="25" t="s">
        <v>429</v>
      </c>
      <c r="C1156" s="25"/>
      <c r="D1156" s="25">
        <v>2</v>
      </c>
      <c r="E1156" s="3" t="s">
        <v>172</v>
      </c>
      <c r="F1156" s="3" t="s">
        <v>173</v>
      </c>
    </row>
    <row r="1157" customHeight="1" spans="1:6">
      <c r="A1157" s="74" t="s">
        <v>428</v>
      </c>
      <c r="B1157" s="25" t="s">
        <v>429</v>
      </c>
      <c r="C1157" s="25"/>
      <c r="D1157" s="25">
        <v>3</v>
      </c>
      <c r="E1157" s="3" t="s">
        <v>172</v>
      </c>
      <c r="F1157" s="3" t="s">
        <v>173</v>
      </c>
    </row>
    <row r="1158" customHeight="1" spans="1:6">
      <c r="A1158" s="74" t="s">
        <v>428</v>
      </c>
      <c r="B1158" s="25" t="s">
        <v>429</v>
      </c>
      <c r="C1158" s="25"/>
      <c r="D1158" s="25">
        <v>4</v>
      </c>
      <c r="E1158" s="3" t="s">
        <v>172</v>
      </c>
      <c r="F1158" s="3" t="s">
        <v>173</v>
      </c>
    </row>
    <row r="1159" customHeight="1" spans="1:6">
      <c r="A1159" s="74" t="s">
        <v>428</v>
      </c>
      <c r="B1159" s="25" t="s">
        <v>429</v>
      </c>
      <c r="C1159" s="25"/>
      <c r="D1159" s="25">
        <v>5</v>
      </c>
      <c r="E1159" s="3" t="s">
        <v>172</v>
      </c>
      <c r="F1159" s="3" t="s">
        <v>173</v>
      </c>
    </row>
    <row r="1160" customHeight="1" spans="1:6">
      <c r="A1160" s="74" t="s">
        <v>428</v>
      </c>
      <c r="B1160" s="23" t="s">
        <v>430</v>
      </c>
      <c r="C1160" s="23"/>
      <c r="D1160" s="23">
        <v>1</v>
      </c>
      <c r="E1160" s="3" t="s">
        <v>175</v>
      </c>
      <c r="F1160" s="3" t="s">
        <v>176</v>
      </c>
    </row>
    <row r="1161" customHeight="1" spans="1:6">
      <c r="A1161" s="74" t="s">
        <v>428</v>
      </c>
      <c r="B1161" s="23" t="s">
        <v>430</v>
      </c>
      <c r="C1161" s="23"/>
      <c r="D1161" s="23">
        <v>2</v>
      </c>
      <c r="E1161" s="3" t="s">
        <v>175</v>
      </c>
      <c r="F1161" s="3" t="s">
        <v>176</v>
      </c>
    </row>
    <row r="1162" customHeight="1" spans="1:6">
      <c r="A1162" s="74" t="s">
        <v>428</v>
      </c>
      <c r="B1162" s="23" t="s">
        <v>430</v>
      </c>
      <c r="C1162" s="23"/>
      <c r="D1162" s="23">
        <v>3</v>
      </c>
      <c r="E1162" s="3" t="s">
        <v>175</v>
      </c>
      <c r="F1162" s="3" t="s">
        <v>176</v>
      </c>
    </row>
    <row r="1163" customHeight="1" spans="1:6">
      <c r="A1163" s="74" t="s">
        <v>428</v>
      </c>
      <c r="B1163" s="23" t="s">
        <v>430</v>
      </c>
      <c r="C1163" s="23"/>
      <c r="D1163" s="23">
        <v>4</v>
      </c>
      <c r="E1163" s="3" t="s">
        <v>175</v>
      </c>
      <c r="F1163" s="3" t="s">
        <v>176</v>
      </c>
    </row>
    <row r="1164" customHeight="1" spans="1:6">
      <c r="A1164" s="74" t="s">
        <v>428</v>
      </c>
      <c r="B1164" s="23" t="s">
        <v>430</v>
      </c>
      <c r="C1164" s="23"/>
      <c r="D1164" s="23">
        <v>5</v>
      </c>
      <c r="E1164" s="3" t="s">
        <v>175</v>
      </c>
      <c r="F1164" s="3" t="s">
        <v>176</v>
      </c>
    </row>
    <row r="1165" customHeight="1" spans="1:6">
      <c r="A1165" s="74" t="s">
        <v>428</v>
      </c>
      <c r="B1165" s="25" t="s">
        <v>431</v>
      </c>
      <c r="C1165" s="25"/>
      <c r="D1165" s="25">
        <v>1</v>
      </c>
      <c r="E1165" s="3" t="s">
        <v>175</v>
      </c>
      <c r="F1165" s="3" t="s">
        <v>178</v>
      </c>
    </row>
    <row r="1166" customHeight="1" spans="1:6">
      <c r="A1166" s="74" t="s">
        <v>428</v>
      </c>
      <c r="B1166" s="25" t="s">
        <v>431</v>
      </c>
      <c r="C1166" s="25"/>
      <c r="D1166" s="25">
        <v>2</v>
      </c>
      <c r="E1166" s="3" t="s">
        <v>175</v>
      </c>
      <c r="F1166" s="3" t="s">
        <v>178</v>
      </c>
    </row>
    <row r="1167" customHeight="1" spans="1:6">
      <c r="A1167" s="74" t="s">
        <v>428</v>
      </c>
      <c r="B1167" s="25" t="s">
        <v>431</v>
      </c>
      <c r="C1167" s="25"/>
      <c r="D1167" s="25">
        <v>3</v>
      </c>
      <c r="E1167" s="3" t="s">
        <v>175</v>
      </c>
      <c r="F1167" s="3" t="s">
        <v>178</v>
      </c>
    </row>
    <row r="1168" customHeight="1" spans="1:6">
      <c r="A1168" s="74" t="s">
        <v>428</v>
      </c>
      <c r="B1168" s="25" t="s">
        <v>431</v>
      </c>
      <c r="C1168" s="25"/>
      <c r="D1168" s="25">
        <v>4</v>
      </c>
      <c r="E1168" s="3" t="s">
        <v>175</v>
      </c>
      <c r="F1168" s="3" t="s">
        <v>178</v>
      </c>
    </row>
    <row r="1169" customHeight="1" spans="1:6">
      <c r="A1169" s="74" t="s">
        <v>428</v>
      </c>
      <c r="B1169" s="25" t="s">
        <v>431</v>
      </c>
      <c r="C1169" s="25"/>
      <c r="D1169" s="25">
        <v>5</v>
      </c>
      <c r="E1169" s="3" t="s">
        <v>175</v>
      </c>
      <c r="F1169" s="3" t="s">
        <v>178</v>
      </c>
    </row>
    <row r="1170" customHeight="1" spans="1:6">
      <c r="A1170" s="74" t="s">
        <v>428</v>
      </c>
      <c r="B1170" s="23" t="s">
        <v>432</v>
      </c>
      <c r="C1170" s="23"/>
      <c r="D1170" s="23">
        <v>1</v>
      </c>
      <c r="E1170" s="3" t="s">
        <v>175</v>
      </c>
      <c r="F1170" s="3" t="s">
        <v>180</v>
      </c>
    </row>
    <row r="1171" customHeight="1" spans="1:6">
      <c r="A1171" s="74" t="s">
        <v>428</v>
      </c>
      <c r="B1171" s="23" t="s">
        <v>432</v>
      </c>
      <c r="C1171" s="23"/>
      <c r="D1171" s="23">
        <v>2</v>
      </c>
      <c r="E1171" s="3" t="s">
        <v>175</v>
      </c>
      <c r="F1171" s="3" t="s">
        <v>180</v>
      </c>
    </row>
    <row r="1172" customHeight="1" spans="1:6">
      <c r="A1172" s="74" t="s">
        <v>428</v>
      </c>
      <c r="B1172" s="23" t="s">
        <v>432</v>
      </c>
      <c r="C1172" s="23"/>
      <c r="D1172" s="23">
        <v>3</v>
      </c>
      <c r="E1172" s="3" t="s">
        <v>175</v>
      </c>
      <c r="F1172" s="3" t="s">
        <v>180</v>
      </c>
    </row>
    <row r="1173" customHeight="1" spans="1:6">
      <c r="A1173" s="74" t="s">
        <v>428</v>
      </c>
      <c r="B1173" s="23" t="s">
        <v>432</v>
      </c>
      <c r="C1173" s="23"/>
      <c r="D1173" s="23">
        <v>4</v>
      </c>
      <c r="E1173" s="3" t="s">
        <v>175</v>
      </c>
      <c r="F1173" s="3" t="s">
        <v>180</v>
      </c>
    </row>
    <row r="1174" customHeight="1" spans="1:6">
      <c r="A1174" s="74" t="s">
        <v>428</v>
      </c>
      <c r="B1174" s="23" t="s">
        <v>432</v>
      </c>
      <c r="C1174" s="23"/>
      <c r="D1174" s="23">
        <v>5</v>
      </c>
      <c r="E1174" s="3" t="s">
        <v>175</v>
      </c>
      <c r="F1174" s="3" t="s">
        <v>180</v>
      </c>
    </row>
    <row r="1175" customHeight="1" spans="1:6">
      <c r="A1175" s="74" t="s">
        <v>428</v>
      </c>
      <c r="B1175" s="23" t="s">
        <v>432</v>
      </c>
      <c r="C1175" s="23"/>
      <c r="D1175" s="23">
        <v>6</v>
      </c>
      <c r="E1175" s="3" t="s">
        <v>175</v>
      </c>
      <c r="F1175" s="3" t="s">
        <v>180</v>
      </c>
    </row>
    <row r="1176" customHeight="1" spans="1:6">
      <c r="A1176" s="74" t="s">
        <v>428</v>
      </c>
      <c r="B1176" s="23" t="s">
        <v>432</v>
      </c>
      <c r="C1176" s="23"/>
      <c r="D1176" s="23">
        <v>7</v>
      </c>
      <c r="E1176" s="3" t="s">
        <v>175</v>
      </c>
      <c r="F1176" s="3" t="s">
        <v>180</v>
      </c>
    </row>
    <row r="1177" customHeight="1" spans="1:6">
      <c r="A1177" s="74" t="s">
        <v>428</v>
      </c>
      <c r="B1177" s="23" t="s">
        <v>432</v>
      </c>
      <c r="C1177" s="23"/>
      <c r="D1177" s="23">
        <v>8</v>
      </c>
      <c r="E1177" s="3" t="s">
        <v>175</v>
      </c>
      <c r="F1177" s="3" t="s">
        <v>180</v>
      </c>
    </row>
    <row r="1178" customHeight="1" spans="1:6">
      <c r="A1178" s="76" t="s">
        <v>433</v>
      </c>
      <c r="B1178" s="25" t="s">
        <v>434</v>
      </c>
      <c r="C1178" s="25"/>
      <c r="D1178" s="25">
        <v>1</v>
      </c>
      <c r="E1178" s="3" t="s">
        <v>172</v>
      </c>
      <c r="F1178" s="3" t="s">
        <v>173</v>
      </c>
    </row>
    <row r="1179" customHeight="1" spans="1:6">
      <c r="A1179" s="76" t="s">
        <v>433</v>
      </c>
      <c r="B1179" s="25" t="s">
        <v>434</v>
      </c>
      <c r="C1179" s="25"/>
      <c r="D1179" s="25">
        <v>2</v>
      </c>
      <c r="E1179" s="3" t="s">
        <v>172</v>
      </c>
      <c r="F1179" s="3" t="s">
        <v>173</v>
      </c>
    </row>
    <row r="1180" customHeight="1" spans="1:6">
      <c r="A1180" s="76" t="s">
        <v>433</v>
      </c>
      <c r="B1180" s="25" t="s">
        <v>434</v>
      </c>
      <c r="C1180" s="25"/>
      <c r="D1180" s="25">
        <v>3</v>
      </c>
      <c r="E1180" s="3" t="s">
        <v>172</v>
      </c>
      <c r="F1180" s="3" t="s">
        <v>173</v>
      </c>
    </row>
    <row r="1181" customHeight="1" spans="1:6">
      <c r="A1181" s="76" t="s">
        <v>433</v>
      </c>
      <c r="B1181" s="25" t="s">
        <v>434</v>
      </c>
      <c r="C1181" s="25"/>
      <c r="D1181" s="25">
        <v>4</v>
      </c>
      <c r="E1181" s="3" t="s">
        <v>172</v>
      </c>
      <c r="F1181" s="3" t="s">
        <v>173</v>
      </c>
    </row>
    <row r="1182" customHeight="1" spans="1:6">
      <c r="A1182" s="76" t="s">
        <v>433</v>
      </c>
      <c r="B1182" s="25" t="s">
        <v>434</v>
      </c>
      <c r="C1182" s="25"/>
      <c r="D1182" s="25">
        <v>5</v>
      </c>
      <c r="E1182" s="3" t="s">
        <v>172</v>
      </c>
      <c r="F1182" s="3" t="s">
        <v>173</v>
      </c>
    </row>
    <row r="1183" customHeight="1" spans="1:6">
      <c r="A1183" s="76" t="s">
        <v>433</v>
      </c>
      <c r="B1183" s="23" t="s">
        <v>435</v>
      </c>
      <c r="C1183" s="23"/>
      <c r="D1183" s="23">
        <v>1</v>
      </c>
      <c r="E1183" s="3" t="s">
        <v>175</v>
      </c>
      <c r="F1183" s="3" t="s">
        <v>176</v>
      </c>
    </row>
    <row r="1184" customHeight="1" spans="1:6">
      <c r="A1184" s="76" t="s">
        <v>433</v>
      </c>
      <c r="B1184" s="23" t="s">
        <v>435</v>
      </c>
      <c r="C1184" s="23"/>
      <c r="D1184" s="23">
        <v>2</v>
      </c>
      <c r="E1184" s="3" t="s">
        <v>175</v>
      </c>
      <c r="F1184" s="3" t="s">
        <v>176</v>
      </c>
    </row>
    <row r="1185" customHeight="1" spans="1:6">
      <c r="A1185" s="76" t="s">
        <v>433</v>
      </c>
      <c r="B1185" s="23" t="s">
        <v>435</v>
      </c>
      <c r="C1185" s="23"/>
      <c r="D1185" s="23">
        <v>3</v>
      </c>
      <c r="E1185" s="3" t="s">
        <v>175</v>
      </c>
      <c r="F1185" s="3" t="s">
        <v>176</v>
      </c>
    </row>
    <row r="1186" customHeight="1" spans="1:6">
      <c r="A1186" s="76" t="s">
        <v>433</v>
      </c>
      <c r="B1186" s="23" t="s">
        <v>435</v>
      </c>
      <c r="C1186" s="23"/>
      <c r="D1186" s="23">
        <v>4</v>
      </c>
      <c r="E1186" s="3" t="s">
        <v>175</v>
      </c>
      <c r="F1186" s="3" t="s">
        <v>176</v>
      </c>
    </row>
    <row r="1187" customHeight="1" spans="1:6">
      <c r="A1187" s="76" t="s">
        <v>433</v>
      </c>
      <c r="B1187" s="23" t="s">
        <v>435</v>
      </c>
      <c r="C1187" s="23"/>
      <c r="D1187" s="23">
        <v>5</v>
      </c>
      <c r="E1187" s="3" t="s">
        <v>175</v>
      </c>
      <c r="F1187" s="3" t="s">
        <v>176</v>
      </c>
    </row>
    <row r="1188" customHeight="1" spans="1:6">
      <c r="A1188" s="76" t="s">
        <v>433</v>
      </c>
      <c r="B1188" s="25" t="s">
        <v>436</v>
      </c>
      <c r="C1188" s="25"/>
      <c r="D1188" s="25">
        <v>1</v>
      </c>
      <c r="E1188" s="3" t="s">
        <v>175</v>
      </c>
      <c r="F1188" s="3" t="s">
        <v>178</v>
      </c>
    </row>
    <row r="1189" customHeight="1" spans="1:6">
      <c r="A1189" s="76" t="s">
        <v>433</v>
      </c>
      <c r="B1189" s="25" t="s">
        <v>436</v>
      </c>
      <c r="C1189" s="25"/>
      <c r="D1189" s="25">
        <v>2</v>
      </c>
      <c r="E1189" s="3" t="s">
        <v>175</v>
      </c>
      <c r="F1189" s="3" t="s">
        <v>178</v>
      </c>
    </row>
    <row r="1190" customHeight="1" spans="1:6">
      <c r="A1190" s="76" t="s">
        <v>433</v>
      </c>
      <c r="B1190" s="25" t="s">
        <v>436</v>
      </c>
      <c r="C1190" s="25"/>
      <c r="D1190" s="25">
        <v>3</v>
      </c>
      <c r="E1190" s="3" t="s">
        <v>175</v>
      </c>
      <c r="F1190" s="3" t="s">
        <v>178</v>
      </c>
    </row>
    <row r="1191" customHeight="1" spans="1:6">
      <c r="A1191" s="76" t="s">
        <v>433</v>
      </c>
      <c r="B1191" s="25" t="s">
        <v>436</v>
      </c>
      <c r="C1191" s="25"/>
      <c r="D1191" s="25">
        <v>4</v>
      </c>
      <c r="E1191" s="3" t="s">
        <v>175</v>
      </c>
      <c r="F1191" s="3" t="s">
        <v>178</v>
      </c>
    </row>
    <row r="1192" customHeight="1" spans="1:6">
      <c r="A1192" s="76" t="s">
        <v>433</v>
      </c>
      <c r="B1192" s="25" t="s">
        <v>436</v>
      </c>
      <c r="C1192" s="25"/>
      <c r="D1192" s="25">
        <v>5</v>
      </c>
      <c r="E1192" s="3" t="s">
        <v>175</v>
      </c>
      <c r="F1192" s="3" t="s">
        <v>178</v>
      </c>
    </row>
    <row r="1193" customHeight="1" spans="1:6">
      <c r="A1193" s="76" t="s">
        <v>433</v>
      </c>
      <c r="B1193" s="23" t="s">
        <v>437</v>
      </c>
      <c r="C1193" s="23"/>
      <c r="D1193" s="23">
        <v>1</v>
      </c>
      <c r="E1193" s="3" t="s">
        <v>175</v>
      </c>
      <c r="F1193" s="3" t="s">
        <v>180</v>
      </c>
    </row>
    <row r="1194" customHeight="1" spans="1:6">
      <c r="A1194" s="76" t="s">
        <v>433</v>
      </c>
      <c r="B1194" s="23" t="s">
        <v>437</v>
      </c>
      <c r="C1194" s="23"/>
      <c r="D1194" s="23">
        <v>2</v>
      </c>
      <c r="E1194" s="3" t="s">
        <v>175</v>
      </c>
      <c r="F1194" s="3" t="s">
        <v>180</v>
      </c>
    </row>
    <row r="1195" customHeight="1" spans="1:6">
      <c r="A1195" s="76" t="s">
        <v>433</v>
      </c>
      <c r="B1195" s="23" t="s">
        <v>437</v>
      </c>
      <c r="C1195" s="23"/>
      <c r="D1195" s="23">
        <v>3</v>
      </c>
      <c r="E1195" s="3" t="s">
        <v>175</v>
      </c>
      <c r="F1195" s="3" t="s">
        <v>180</v>
      </c>
    </row>
    <row r="1196" customHeight="1" spans="1:6">
      <c r="A1196" s="76" t="s">
        <v>433</v>
      </c>
      <c r="B1196" s="23" t="s">
        <v>437</v>
      </c>
      <c r="C1196" s="23"/>
      <c r="D1196" s="23">
        <v>4</v>
      </c>
      <c r="E1196" s="3" t="s">
        <v>175</v>
      </c>
      <c r="F1196" s="3" t="s">
        <v>180</v>
      </c>
    </row>
    <row r="1197" customHeight="1" spans="1:6">
      <c r="A1197" s="76" t="s">
        <v>433</v>
      </c>
      <c r="B1197" s="23" t="s">
        <v>437</v>
      </c>
      <c r="C1197" s="23"/>
      <c r="D1197" s="23">
        <v>5</v>
      </c>
      <c r="E1197" s="3" t="s">
        <v>175</v>
      </c>
      <c r="F1197" s="3" t="s">
        <v>180</v>
      </c>
    </row>
    <row r="1198" customHeight="1" spans="1:6">
      <c r="A1198" s="76" t="s">
        <v>433</v>
      </c>
      <c r="B1198" s="23" t="s">
        <v>437</v>
      </c>
      <c r="C1198" s="23"/>
      <c r="D1198" s="23">
        <v>6</v>
      </c>
      <c r="E1198" s="3" t="s">
        <v>175</v>
      </c>
      <c r="F1198" s="3" t="s">
        <v>180</v>
      </c>
    </row>
    <row r="1199" customHeight="1" spans="1:6">
      <c r="A1199" s="76" t="s">
        <v>433</v>
      </c>
      <c r="B1199" s="23" t="s">
        <v>437</v>
      </c>
      <c r="C1199" s="23"/>
      <c r="D1199" s="23">
        <v>7</v>
      </c>
      <c r="E1199" s="3" t="s">
        <v>175</v>
      </c>
      <c r="F1199" s="3" t="s">
        <v>180</v>
      </c>
    </row>
    <row r="1200" customHeight="1" spans="1:6">
      <c r="A1200" s="76" t="s">
        <v>433</v>
      </c>
      <c r="B1200" s="23" t="s">
        <v>437</v>
      </c>
      <c r="C1200" s="23"/>
      <c r="D1200" s="23">
        <v>8</v>
      </c>
      <c r="E1200" s="3" t="s">
        <v>175</v>
      </c>
      <c r="F1200" s="3" t="s">
        <v>180</v>
      </c>
    </row>
    <row r="1201" customHeight="1" spans="1:6">
      <c r="A1201" s="74" t="s">
        <v>438</v>
      </c>
      <c r="B1201" s="25" t="s">
        <v>439</v>
      </c>
      <c r="C1201" s="25"/>
      <c r="D1201" s="25">
        <v>1</v>
      </c>
      <c r="E1201" s="3" t="s">
        <v>172</v>
      </c>
      <c r="F1201" s="3" t="s">
        <v>173</v>
      </c>
    </row>
    <row r="1202" customHeight="1" spans="1:6">
      <c r="A1202" s="74" t="s">
        <v>438</v>
      </c>
      <c r="B1202" s="25" t="s">
        <v>439</v>
      </c>
      <c r="C1202" s="25"/>
      <c r="D1202" s="25">
        <v>2</v>
      </c>
      <c r="E1202" s="3" t="s">
        <v>172</v>
      </c>
      <c r="F1202" s="3" t="s">
        <v>173</v>
      </c>
    </row>
    <row r="1203" customHeight="1" spans="1:6">
      <c r="A1203" s="74" t="s">
        <v>438</v>
      </c>
      <c r="B1203" s="25" t="s">
        <v>439</v>
      </c>
      <c r="C1203" s="25"/>
      <c r="D1203" s="25">
        <v>3</v>
      </c>
      <c r="E1203" s="3" t="s">
        <v>172</v>
      </c>
      <c r="F1203" s="3" t="s">
        <v>173</v>
      </c>
    </row>
    <row r="1204" customHeight="1" spans="1:6">
      <c r="A1204" s="74" t="s">
        <v>438</v>
      </c>
      <c r="B1204" s="25" t="s">
        <v>439</v>
      </c>
      <c r="C1204" s="25"/>
      <c r="D1204" s="25">
        <v>4</v>
      </c>
      <c r="E1204" s="3" t="s">
        <v>172</v>
      </c>
      <c r="F1204" s="3" t="s">
        <v>173</v>
      </c>
    </row>
    <row r="1205" customHeight="1" spans="1:6">
      <c r="A1205" s="74" t="s">
        <v>438</v>
      </c>
      <c r="B1205" s="25" t="s">
        <v>439</v>
      </c>
      <c r="C1205" s="25"/>
      <c r="D1205" s="25">
        <v>5</v>
      </c>
      <c r="E1205" s="3" t="s">
        <v>172</v>
      </c>
      <c r="F1205" s="3" t="s">
        <v>173</v>
      </c>
    </row>
    <row r="1206" customHeight="1" spans="1:6">
      <c r="A1206" s="74" t="s">
        <v>438</v>
      </c>
      <c r="B1206" s="23" t="s">
        <v>440</v>
      </c>
      <c r="C1206" s="23"/>
      <c r="D1206" s="23">
        <v>1</v>
      </c>
      <c r="E1206" s="3" t="s">
        <v>175</v>
      </c>
      <c r="F1206" s="3" t="s">
        <v>176</v>
      </c>
    </row>
    <row r="1207" customHeight="1" spans="1:6">
      <c r="A1207" s="74" t="s">
        <v>438</v>
      </c>
      <c r="B1207" s="23" t="s">
        <v>440</v>
      </c>
      <c r="C1207" s="23"/>
      <c r="D1207" s="23">
        <v>2</v>
      </c>
      <c r="E1207" s="3" t="s">
        <v>175</v>
      </c>
      <c r="F1207" s="3" t="s">
        <v>176</v>
      </c>
    </row>
    <row r="1208" customHeight="1" spans="1:6">
      <c r="A1208" s="74" t="s">
        <v>438</v>
      </c>
      <c r="B1208" s="23" t="s">
        <v>440</v>
      </c>
      <c r="C1208" s="23"/>
      <c r="D1208" s="23">
        <v>3</v>
      </c>
      <c r="E1208" s="3" t="s">
        <v>175</v>
      </c>
      <c r="F1208" s="3" t="s">
        <v>176</v>
      </c>
    </row>
    <row r="1209" customHeight="1" spans="1:6">
      <c r="A1209" s="74" t="s">
        <v>438</v>
      </c>
      <c r="B1209" s="23" t="s">
        <v>440</v>
      </c>
      <c r="C1209" s="23"/>
      <c r="D1209" s="23">
        <v>4</v>
      </c>
      <c r="E1209" s="3" t="s">
        <v>175</v>
      </c>
      <c r="F1209" s="3" t="s">
        <v>176</v>
      </c>
    </row>
    <row r="1210" customHeight="1" spans="1:6">
      <c r="A1210" s="74" t="s">
        <v>438</v>
      </c>
      <c r="B1210" s="23" t="s">
        <v>440</v>
      </c>
      <c r="C1210" s="23"/>
      <c r="D1210" s="23">
        <v>5</v>
      </c>
      <c r="E1210" s="3" t="s">
        <v>175</v>
      </c>
      <c r="F1210" s="3" t="s">
        <v>176</v>
      </c>
    </row>
    <row r="1211" customHeight="1" spans="1:6">
      <c r="A1211" s="74" t="s">
        <v>438</v>
      </c>
      <c r="B1211" s="25" t="s">
        <v>441</v>
      </c>
      <c r="C1211" s="25"/>
      <c r="D1211" s="25">
        <v>1</v>
      </c>
      <c r="E1211" s="3" t="s">
        <v>175</v>
      </c>
      <c r="F1211" s="3" t="s">
        <v>178</v>
      </c>
    </row>
    <row r="1212" customHeight="1" spans="1:6">
      <c r="A1212" s="74" t="s">
        <v>438</v>
      </c>
      <c r="B1212" s="25" t="s">
        <v>441</v>
      </c>
      <c r="C1212" s="25"/>
      <c r="D1212" s="25">
        <v>2</v>
      </c>
      <c r="E1212" s="3" t="s">
        <v>175</v>
      </c>
      <c r="F1212" s="3" t="s">
        <v>178</v>
      </c>
    </row>
    <row r="1213" customHeight="1" spans="1:6">
      <c r="A1213" s="74" t="s">
        <v>438</v>
      </c>
      <c r="B1213" s="25" t="s">
        <v>441</v>
      </c>
      <c r="C1213" s="25"/>
      <c r="D1213" s="25">
        <v>3</v>
      </c>
      <c r="E1213" s="3" t="s">
        <v>175</v>
      </c>
      <c r="F1213" s="3" t="s">
        <v>178</v>
      </c>
    </row>
    <row r="1214" customHeight="1" spans="1:6">
      <c r="A1214" s="74" t="s">
        <v>438</v>
      </c>
      <c r="B1214" s="25" t="s">
        <v>441</v>
      </c>
      <c r="C1214" s="25"/>
      <c r="D1214" s="25">
        <v>4</v>
      </c>
      <c r="E1214" s="3" t="s">
        <v>175</v>
      </c>
      <c r="F1214" s="3" t="s">
        <v>178</v>
      </c>
    </row>
    <row r="1215" customHeight="1" spans="1:6">
      <c r="A1215" s="74" t="s">
        <v>438</v>
      </c>
      <c r="B1215" s="25" t="s">
        <v>441</v>
      </c>
      <c r="C1215" s="25"/>
      <c r="D1215" s="25">
        <v>5</v>
      </c>
      <c r="E1215" s="3" t="s">
        <v>175</v>
      </c>
      <c r="F1215" s="3" t="s">
        <v>178</v>
      </c>
    </row>
    <row r="1216" customHeight="1" spans="1:6">
      <c r="A1216" s="74" t="s">
        <v>438</v>
      </c>
      <c r="B1216" s="23" t="s">
        <v>442</v>
      </c>
      <c r="C1216" s="23"/>
      <c r="D1216" s="23">
        <v>1</v>
      </c>
      <c r="E1216" s="3" t="s">
        <v>175</v>
      </c>
      <c r="F1216" s="3" t="s">
        <v>180</v>
      </c>
    </row>
    <row r="1217" customHeight="1" spans="1:6">
      <c r="A1217" s="74" t="s">
        <v>438</v>
      </c>
      <c r="B1217" s="23" t="s">
        <v>442</v>
      </c>
      <c r="C1217" s="23"/>
      <c r="D1217" s="23">
        <v>2</v>
      </c>
      <c r="E1217" s="3" t="s">
        <v>175</v>
      </c>
      <c r="F1217" s="3" t="s">
        <v>180</v>
      </c>
    </row>
    <row r="1218" customHeight="1" spans="1:6">
      <c r="A1218" s="74" t="s">
        <v>438</v>
      </c>
      <c r="B1218" s="23" t="s">
        <v>442</v>
      </c>
      <c r="C1218" s="23"/>
      <c r="D1218" s="23">
        <v>3</v>
      </c>
      <c r="E1218" s="3" t="s">
        <v>175</v>
      </c>
      <c r="F1218" s="3" t="s">
        <v>180</v>
      </c>
    </row>
    <row r="1219" customHeight="1" spans="1:6">
      <c r="A1219" s="74" t="s">
        <v>438</v>
      </c>
      <c r="B1219" s="23" t="s">
        <v>442</v>
      </c>
      <c r="C1219" s="23"/>
      <c r="D1219" s="23">
        <v>4</v>
      </c>
      <c r="E1219" s="3" t="s">
        <v>175</v>
      </c>
      <c r="F1219" s="3" t="s">
        <v>180</v>
      </c>
    </row>
    <row r="1220" customHeight="1" spans="1:6">
      <c r="A1220" s="74" t="s">
        <v>438</v>
      </c>
      <c r="B1220" s="23" t="s">
        <v>442</v>
      </c>
      <c r="C1220" s="23"/>
      <c r="D1220" s="23">
        <v>5</v>
      </c>
      <c r="E1220" s="3" t="s">
        <v>175</v>
      </c>
      <c r="F1220" s="3" t="s">
        <v>180</v>
      </c>
    </row>
    <row r="1221" customHeight="1" spans="1:6">
      <c r="A1221" s="74" t="s">
        <v>438</v>
      </c>
      <c r="B1221" s="23" t="s">
        <v>442</v>
      </c>
      <c r="C1221" s="23"/>
      <c r="D1221" s="23">
        <v>6</v>
      </c>
      <c r="E1221" s="3" t="s">
        <v>175</v>
      </c>
      <c r="F1221" s="3" t="s">
        <v>180</v>
      </c>
    </row>
    <row r="1222" customHeight="1" spans="1:6">
      <c r="A1222" s="74" t="s">
        <v>438</v>
      </c>
      <c r="B1222" s="23" t="s">
        <v>442</v>
      </c>
      <c r="C1222" s="23"/>
      <c r="D1222" s="23">
        <v>7</v>
      </c>
      <c r="E1222" s="3" t="s">
        <v>175</v>
      </c>
      <c r="F1222" s="3" t="s">
        <v>180</v>
      </c>
    </row>
    <row r="1223" customHeight="1" spans="1:6">
      <c r="A1223" s="74" t="s">
        <v>438</v>
      </c>
      <c r="B1223" s="23" t="s">
        <v>442</v>
      </c>
      <c r="C1223" s="23"/>
      <c r="D1223" s="23">
        <v>8</v>
      </c>
      <c r="E1223" s="3" t="s">
        <v>175</v>
      </c>
      <c r="F1223" s="3" t="s">
        <v>180</v>
      </c>
    </row>
    <row r="1224" customHeight="1" spans="1:6">
      <c r="A1224" s="76" t="s">
        <v>443</v>
      </c>
      <c r="B1224" s="25" t="s">
        <v>444</v>
      </c>
      <c r="C1224" s="25"/>
      <c r="D1224" s="25">
        <v>1</v>
      </c>
      <c r="E1224" s="3" t="s">
        <v>172</v>
      </c>
      <c r="F1224" s="3" t="s">
        <v>173</v>
      </c>
    </row>
    <row r="1225" customHeight="1" spans="1:6">
      <c r="A1225" s="76" t="s">
        <v>443</v>
      </c>
      <c r="B1225" s="25" t="s">
        <v>444</v>
      </c>
      <c r="C1225" s="25"/>
      <c r="D1225" s="25">
        <v>2</v>
      </c>
      <c r="E1225" s="3" t="s">
        <v>172</v>
      </c>
      <c r="F1225" s="3" t="s">
        <v>173</v>
      </c>
    </row>
    <row r="1226" customHeight="1" spans="1:6">
      <c r="A1226" s="76" t="s">
        <v>443</v>
      </c>
      <c r="B1226" s="25" t="s">
        <v>444</v>
      </c>
      <c r="C1226" s="25"/>
      <c r="D1226" s="25">
        <v>3</v>
      </c>
      <c r="E1226" s="3" t="s">
        <v>172</v>
      </c>
      <c r="F1226" s="3" t="s">
        <v>173</v>
      </c>
    </row>
    <row r="1227" customHeight="1" spans="1:6">
      <c r="A1227" s="76" t="s">
        <v>443</v>
      </c>
      <c r="B1227" s="25" t="s">
        <v>444</v>
      </c>
      <c r="C1227" s="25"/>
      <c r="D1227" s="25">
        <v>4</v>
      </c>
      <c r="E1227" s="3" t="s">
        <v>172</v>
      </c>
      <c r="F1227" s="3" t="s">
        <v>173</v>
      </c>
    </row>
    <row r="1228" customHeight="1" spans="1:6">
      <c r="A1228" s="76" t="s">
        <v>443</v>
      </c>
      <c r="B1228" s="25" t="s">
        <v>444</v>
      </c>
      <c r="C1228" s="25"/>
      <c r="D1228" s="25">
        <v>5</v>
      </c>
      <c r="E1228" s="3" t="s">
        <v>172</v>
      </c>
      <c r="F1228" s="3" t="s">
        <v>173</v>
      </c>
    </row>
    <row r="1229" customHeight="1" spans="1:6">
      <c r="A1229" s="76" t="s">
        <v>443</v>
      </c>
      <c r="B1229" s="23" t="s">
        <v>445</v>
      </c>
      <c r="C1229" s="23"/>
      <c r="D1229" s="23">
        <v>1</v>
      </c>
      <c r="E1229" s="3" t="s">
        <v>175</v>
      </c>
      <c r="F1229" s="3" t="s">
        <v>176</v>
      </c>
    </row>
    <row r="1230" customHeight="1" spans="1:6">
      <c r="A1230" s="76" t="s">
        <v>443</v>
      </c>
      <c r="B1230" s="23" t="s">
        <v>445</v>
      </c>
      <c r="C1230" s="23"/>
      <c r="D1230" s="23">
        <v>2</v>
      </c>
      <c r="E1230" s="3" t="s">
        <v>175</v>
      </c>
      <c r="F1230" s="3" t="s">
        <v>176</v>
      </c>
    </row>
    <row r="1231" customHeight="1" spans="1:6">
      <c r="A1231" s="76" t="s">
        <v>443</v>
      </c>
      <c r="B1231" s="23" t="s">
        <v>445</v>
      </c>
      <c r="C1231" s="23"/>
      <c r="D1231" s="23">
        <v>3</v>
      </c>
      <c r="E1231" s="3" t="s">
        <v>175</v>
      </c>
      <c r="F1231" s="3" t="s">
        <v>176</v>
      </c>
    </row>
    <row r="1232" customHeight="1" spans="1:6">
      <c r="A1232" s="76" t="s">
        <v>443</v>
      </c>
      <c r="B1232" s="23" t="s">
        <v>445</v>
      </c>
      <c r="C1232" s="23"/>
      <c r="D1232" s="23">
        <v>4</v>
      </c>
      <c r="E1232" s="3" t="s">
        <v>175</v>
      </c>
      <c r="F1232" s="3" t="s">
        <v>176</v>
      </c>
    </row>
    <row r="1233" customHeight="1" spans="1:6">
      <c r="A1233" s="76" t="s">
        <v>443</v>
      </c>
      <c r="B1233" s="23" t="s">
        <v>445</v>
      </c>
      <c r="C1233" s="23"/>
      <c r="D1233" s="23">
        <v>5</v>
      </c>
      <c r="E1233" s="3" t="s">
        <v>175</v>
      </c>
      <c r="F1233" s="3" t="s">
        <v>176</v>
      </c>
    </row>
    <row r="1234" customHeight="1" spans="1:6">
      <c r="A1234" s="76" t="s">
        <v>443</v>
      </c>
      <c r="B1234" s="25" t="s">
        <v>446</v>
      </c>
      <c r="C1234" s="25"/>
      <c r="D1234" s="25">
        <v>1</v>
      </c>
      <c r="E1234" s="3" t="s">
        <v>175</v>
      </c>
      <c r="F1234" s="3" t="s">
        <v>178</v>
      </c>
    </row>
    <row r="1235" customHeight="1" spans="1:6">
      <c r="A1235" s="76" t="s">
        <v>443</v>
      </c>
      <c r="B1235" s="25" t="s">
        <v>446</v>
      </c>
      <c r="C1235" s="25"/>
      <c r="D1235" s="25">
        <v>2</v>
      </c>
      <c r="E1235" s="3" t="s">
        <v>175</v>
      </c>
      <c r="F1235" s="3" t="s">
        <v>178</v>
      </c>
    </row>
    <row r="1236" customHeight="1" spans="1:6">
      <c r="A1236" s="76" t="s">
        <v>443</v>
      </c>
      <c r="B1236" s="25" t="s">
        <v>446</v>
      </c>
      <c r="C1236" s="25"/>
      <c r="D1236" s="25">
        <v>3</v>
      </c>
      <c r="E1236" s="3" t="s">
        <v>175</v>
      </c>
      <c r="F1236" s="3" t="s">
        <v>178</v>
      </c>
    </row>
    <row r="1237" customHeight="1" spans="1:6">
      <c r="A1237" s="76" t="s">
        <v>443</v>
      </c>
      <c r="B1237" s="25" t="s">
        <v>446</v>
      </c>
      <c r="C1237" s="25"/>
      <c r="D1237" s="25">
        <v>4</v>
      </c>
      <c r="E1237" s="3" t="s">
        <v>175</v>
      </c>
      <c r="F1237" s="3" t="s">
        <v>178</v>
      </c>
    </row>
    <row r="1238" customHeight="1" spans="1:6">
      <c r="A1238" s="76" t="s">
        <v>443</v>
      </c>
      <c r="B1238" s="25" t="s">
        <v>446</v>
      </c>
      <c r="C1238" s="25"/>
      <c r="D1238" s="25">
        <v>5</v>
      </c>
      <c r="E1238" s="3" t="s">
        <v>175</v>
      </c>
      <c r="F1238" s="3" t="s">
        <v>178</v>
      </c>
    </row>
    <row r="1239" customHeight="1" spans="1:6">
      <c r="A1239" s="76" t="s">
        <v>443</v>
      </c>
      <c r="B1239" s="23" t="s">
        <v>447</v>
      </c>
      <c r="C1239" s="23"/>
      <c r="D1239" s="23">
        <v>1</v>
      </c>
      <c r="E1239" s="3" t="s">
        <v>175</v>
      </c>
      <c r="F1239" s="3" t="s">
        <v>180</v>
      </c>
    </row>
    <row r="1240" customHeight="1" spans="1:6">
      <c r="A1240" s="76" t="s">
        <v>443</v>
      </c>
      <c r="B1240" s="23" t="s">
        <v>447</v>
      </c>
      <c r="C1240" s="23"/>
      <c r="D1240" s="23">
        <v>2</v>
      </c>
      <c r="E1240" s="3" t="s">
        <v>175</v>
      </c>
      <c r="F1240" s="3" t="s">
        <v>180</v>
      </c>
    </row>
    <row r="1241" customHeight="1" spans="1:6">
      <c r="A1241" s="76" t="s">
        <v>443</v>
      </c>
      <c r="B1241" s="23" t="s">
        <v>447</v>
      </c>
      <c r="C1241" s="23"/>
      <c r="D1241" s="23">
        <v>3</v>
      </c>
      <c r="E1241" s="3" t="s">
        <v>175</v>
      </c>
      <c r="F1241" s="3" t="s">
        <v>180</v>
      </c>
    </row>
    <row r="1242" customHeight="1" spans="1:6">
      <c r="A1242" s="76" t="s">
        <v>443</v>
      </c>
      <c r="B1242" s="23" t="s">
        <v>447</v>
      </c>
      <c r="C1242" s="23"/>
      <c r="D1242" s="23">
        <v>4</v>
      </c>
      <c r="E1242" s="3" t="s">
        <v>175</v>
      </c>
      <c r="F1242" s="3" t="s">
        <v>180</v>
      </c>
    </row>
    <row r="1243" customHeight="1" spans="1:6">
      <c r="A1243" s="76" t="s">
        <v>443</v>
      </c>
      <c r="B1243" s="23" t="s">
        <v>447</v>
      </c>
      <c r="C1243" s="23"/>
      <c r="D1243" s="23">
        <v>5</v>
      </c>
      <c r="E1243" s="3" t="s">
        <v>175</v>
      </c>
      <c r="F1243" s="3" t="s">
        <v>180</v>
      </c>
    </row>
    <row r="1244" customHeight="1" spans="1:6">
      <c r="A1244" s="76" t="s">
        <v>443</v>
      </c>
      <c r="B1244" s="23" t="s">
        <v>447</v>
      </c>
      <c r="C1244" s="23"/>
      <c r="D1244" s="23">
        <v>6</v>
      </c>
      <c r="E1244" s="3" t="s">
        <v>175</v>
      </c>
      <c r="F1244" s="3" t="s">
        <v>180</v>
      </c>
    </row>
    <row r="1245" customHeight="1" spans="1:6">
      <c r="A1245" s="76" t="s">
        <v>443</v>
      </c>
      <c r="B1245" s="23" t="s">
        <v>447</v>
      </c>
      <c r="C1245" s="23"/>
      <c r="D1245" s="23">
        <v>7</v>
      </c>
      <c r="E1245" s="3" t="s">
        <v>175</v>
      </c>
      <c r="F1245" s="3" t="s">
        <v>180</v>
      </c>
    </row>
    <row r="1246" customHeight="1" spans="1:6">
      <c r="A1246" s="76" t="s">
        <v>443</v>
      </c>
      <c r="B1246" s="23" t="s">
        <v>447</v>
      </c>
      <c r="C1246" s="23"/>
      <c r="D1246" s="23">
        <v>8</v>
      </c>
      <c r="E1246" s="3" t="s">
        <v>175</v>
      </c>
      <c r="F1246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540" activePane="bottomRight" state="frozen"/>
      <selection/>
      <selection pane="topRight"/>
      <selection pane="bottomLeft"/>
      <selection pane="bottomRight" activeCell="H566" sqref="H566:H567"/>
    </sheetView>
  </sheetViews>
  <sheetFormatPr defaultColWidth="9" defaultRowHeight="19.95" customHeight="1"/>
  <cols>
    <col min="1" max="1" width="26.2916666666667" style="3" customWidth="1"/>
    <col min="2" max="2" width="27.35" style="3" customWidth="1"/>
    <col min="3" max="3" width="5.64166666666667" style="3" customWidth="1"/>
    <col min="4" max="4" width="10.175" style="39" customWidth="1"/>
    <col min="5" max="5" width="12.525" style="39" customWidth="1"/>
    <col min="6" max="6" width="8.81666666666667" style="3" customWidth="1"/>
    <col min="7" max="7" width="3.46666666666667" style="3" customWidth="1"/>
    <col min="8" max="8" width="8.81666666666667" style="3" customWidth="1"/>
    <col min="9" max="9" width="3.46666666666667" style="3" customWidth="1"/>
    <col min="10" max="10" width="8.81666666666667" style="3" customWidth="1"/>
    <col min="11" max="11" width="3.46666666666667" style="3" customWidth="1"/>
    <col min="12" max="12" width="5.64166666666667" style="40" customWidth="1"/>
    <col min="13" max="13" width="5.64166666666667" style="41" customWidth="1"/>
    <col min="14" max="14" width="5.64166666666667" style="3" customWidth="1"/>
    <col min="15" max="15" width="6.875" style="3" customWidth="1"/>
    <col min="16" max="16" width="4.05833333333333" style="3" customWidth="1"/>
    <col min="17" max="17" width="6.875" style="3" customWidth="1"/>
    <col min="18" max="18" width="4.05833333333333" style="3" customWidth="1"/>
    <col min="19" max="19" width="6.875" style="3" customWidth="1"/>
    <col min="20" max="20" width="4.05833333333333" style="3" customWidth="1"/>
    <col min="21" max="21" width="5.64166666666667" style="3" customWidth="1"/>
    <col min="22" max="22" width="10.875" style="3" customWidth="1"/>
    <col min="23" max="23" width="3.46666666666667" style="3" customWidth="1"/>
    <col min="24" max="24" width="6.81666666666667" style="3" customWidth="1"/>
    <col min="25" max="25" width="3.46666666666667" style="3" customWidth="1"/>
    <col min="26" max="26" width="5.64166666666667" style="3" customWidth="1"/>
    <col min="27" max="27" width="38.5833333333333" style="42" customWidth="1"/>
    <col min="28" max="28" width="32.7583333333333" style="3" customWidth="1"/>
    <col min="29" max="29" width="14.0583333333333" style="3" customWidth="1"/>
    <col min="30" max="30" width="6.05833333333333" style="43" customWidth="1"/>
    <col min="31" max="31" width="8.05833333333333" style="3" customWidth="1"/>
    <col min="32" max="32" width="5.64166666666667" style="18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44"/>
      <c r="B1" s="45"/>
      <c r="C1" s="46"/>
      <c r="D1" s="3"/>
      <c r="E1" s="3"/>
      <c r="L1" s="3"/>
      <c r="M1" s="3"/>
      <c r="O1" s="56" t="s">
        <v>448</v>
      </c>
      <c r="P1" s="56"/>
      <c r="Q1" s="56"/>
      <c r="R1" s="56"/>
      <c r="S1" s="56"/>
      <c r="T1" s="56"/>
      <c r="AA1" s="23"/>
      <c r="AF1" s="59" t="s">
        <v>449</v>
      </c>
      <c r="BB1" s="69" t="s">
        <v>449</v>
      </c>
    </row>
    <row r="2" ht="23.45" customHeight="1" spans="1:54">
      <c r="A2" s="47"/>
      <c r="B2" s="48"/>
      <c r="C2" s="49"/>
      <c r="D2" s="3"/>
      <c r="E2" s="3"/>
      <c r="L2" s="3"/>
      <c r="M2" s="3"/>
      <c r="O2" s="56"/>
      <c r="P2" s="56"/>
      <c r="Q2" s="56"/>
      <c r="R2" s="56"/>
      <c r="S2" s="56"/>
      <c r="T2" s="56"/>
      <c r="AA2" s="25"/>
      <c r="AF2" s="60"/>
      <c r="BB2" s="70"/>
    </row>
    <row r="3" customHeight="1" spans="1:54">
      <c r="A3" s="50"/>
      <c r="B3" s="51"/>
      <c r="C3" s="52"/>
      <c r="D3" s="3"/>
      <c r="E3" s="3"/>
      <c r="L3" s="3"/>
      <c r="M3" s="3"/>
      <c r="O3" s="56"/>
      <c r="P3" s="56"/>
      <c r="Q3" s="56"/>
      <c r="R3" s="56"/>
      <c r="S3" s="56"/>
      <c r="T3" s="56"/>
      <c r="AF3" s="60"/>
      <c r="BB3" s="70"/>
    </row>
    <row r="4" ht="60" customHeight="1" spans="1:54">
      <c r="A4" s="7" t="s">
        <v>167</v>
      </c>
      <c r="B4" s="7" t="s">
        <v>168</v>
      </c>
      <c r="C4" s="21" t="s">
        <v>450</v>
      </c>
      <c r="D4" s="53" t="s">
        <v>83</v>
      </c>
      <c r="E4" s="53" t="s">
        <v>451</v>
      </c>
      <c r="F4" s="22" t="s">
        <v>452</v>
      </c>
      <c r="G4" s="54" t="s">
        <v>453</v>
      </c>
      <c r="H4" s="22" t="s">
        <v>454</v>
      </c>
      <c r="I4" s="54" t="s">
        <v>453</v>
      </c>
      <c r="J4" s="22" t="s">
        <v>455</v>
      </c>
      <c r="K4" s="54" t="s">
        <v>453</v>
      </c>
      <c r="L4" s="54" t="s">
        <v>456</v>
      </c>
      <c r="M4" s="54" t="s">
        <v>457</v>
      </c>
      <c r="N4" s="54" t="s">
        <v>458</v>
      </c>
      <c r="O4" s="7" t="s">
        <v>459</v>
      </c>
      <c r="P4" s="30" t="s">
        <v>453</v>
      </c>
      <c r="Q4" s="7" t="s">
        <v>460</v>
      </c>
      <c r="R4" s="30" t="s">
        <v>453</v>
      </c>
      <c r="S4" s="7" t="s">
        <v>461</v>
      </c>
      <c r="T4" s="30" t="s">
        <v>453</v>
      </c>
      <c r="U4" s="57" t="s">
        <v>462</v>
      </c>
      <c r="V4" s="27" t="s">
        <v>463</v>
      </c>
      <c r="W4" s="58" t="s">
        <v>453</v>
      </c>
      <c r="X4" s="27" t="s">
        <v>464</v>
      </c>
      <c r="Y4" s="58" t="s">
        <v>453</v>
      </c>
      <c r="Z4" s="58" t="s">
        <v>465</v>
      </c>
      <c r="AA4" s="61" t="s">
        <v>466</v>
      </c>
      <c r="AB4" s="30" t="s">
        <v>467</v>
      </c>
      <c r="AC4" s="27" t="s">
        <v>468</v>
      </c>
      <c r="AD4" s="62" t="s">
        <v>469</v>
      </c>
      <c r="AE4" s="63" t="s">
        <v>470</v>
      </c>
      <c r="AF4" s="64"/>
      <c r="AG4" s="68" t="s">
        <v>452</v>
      </c>
      <c r="AH4" s="22" t="s">
        <v>454</v>
      </c>
      <c r="AI4" s="68" t="s">
        <v>455</v>
      </c>
      <c r="AJ4" s="7" t="s">
        <v>459</v>
      </c>
      <c r="AK4" s="7" t="s">
        <v>460</v>
      </c>
      <c r="AL4" s="7" t="s">
        <v>461</v>
      </c>
      <c r="AM4" s="27" t="s">
        <v>463</v>
      </c>
      <c r="AN4" s="27" t="s">
        <v>464</v>
      </c>
      <c r="AO4" s="22" t="s">
        <v>471</v>
      </c>
      <c r="AP4" s="22" t="s">
        <v>472</v>
      </c>
      <c r="AQ4" s="22" t="s">
        <v>473</v>
      </c>
      <c r="AR4" s="54" t="s">
        <v>474</v>
      </c>
      <c r="AS4" s="54" t="s">
        <v>475</v>
      </c>
      <c r="AT4" s="7" t="s">
        <v>471</v>
      </c>
      <c r="AU4" s="7" t="s">
        <v>472</v>
      </c>
      <c r="AV4" s="7" t="s">
        <v>473</v>
      </c>
      <c r="AW4" s="27" t="s">
        <v>471</v>
      </c>
      <c r="AX4" s="27" t="s">
        <v>472</v>
      </c>
      <c r="AY4" s="54" t="s">
        <v>476</v>
      </c>
      <c r="AZ4" s="30" t="s">
        <v>477</v>
      </c>
      <c r="BA4" s="58" t="s">
        <v>478</v>
      </c>
      <c r="BB4" s="70"/>
    </row>
    <row r="5" customHeight="1" spans="1:53">
      <c r="A5" s="23" t="s">
        <v>171</v>
      </c>
      <c r="B5" s="20" t="s">
        <v>479</v>
      </c>
      <c r="C5" s="23">
        <v>1</v>
      </c>
      <c r="D5" s="39" t="s">
        <v>172</v>
      </c>
      <c r="E5" s="39" t="s">
        <v>173</v>
      </c>
      <c r="F5" s="3" t="s">
        <v>2</v>
      </c>
      <c r="G5" s="3">
        <v>30</v>
      </c>
      <c r="H5" s="55"/>
      <c r="J5" s="55"/>
      <c r="L5" s="40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42" t="str">
        <f>IF(AG5="","",AG5)&amp;IF(AH5="","",","&amp;AH5)&amp;IF(AI5="","",","&amp;AI5)&amp;IF(AR5=0,"",",运力*"&amp;AR5)&amp;IF(AS5=0,"",",交易*"&amp;AS5)</f>
        <v>谷物*11,运力*3</v>
      </c>
      <c r="AB5" s="65" t="str">
        <f t="shared" ref="AB5" si="0">IF(AJ5="","",AJ5)&amp;IF(AK5="","",","&amp;AK5)&amp;IF(AL5="","",","&amp;AL5)</f>
        <v>劳工*4525</v>
      </c>
      <c r="AC5" s="65" t="str">
        <f t="shared" ref="AC5" si="1">IF(AM5="","",AM5)&amp;IF(AN5="","",","&amp;AN5)</f>
        <v>食品*17</v>
      </c>
      <c r="AD5" s="43" t="str">
        <f t="shared" ref="AD5" si="2">IFERROR(ROUND(((Z5/N5)-1)*100,0)&amp;"%","")</f>
        <v>73%</v>
      </c>
      <c r="AE5" s="3">
        <f t="shared" ref="AE5" si="3">IF(Z5-U5-N5=0,"",Z5-U5-N5)</f>
        <v>120</v>
      </c>
      <c r="AF5" s="66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customHeight="1" spans="1:53">
      <c r="A6" s="23" t="s">
        <v>171</v>
      </c>
      <c r="B6" s="20" t="s">
        <v>480</v>
      </c>
      <c r="C6" s="23">
        <v>3</v>
      </c>
      <c r="D6" s="39" t="s">
        <v>172</v>
      </c>
      <c r="E6" s="39" t="s">
        <v>173</v>
      </c>
      <c r="F6" s="3" t="s">
        <v>2</v>
      </c>
      <c r="G6" s="3">
        <v>30</v>
      </c>
      <c r="H6" s="3" t="s">
        <v>4</v>
      </c>
      <c r="I6" s="3">
        <v>10</v>
      </c>
      <c r="L6" s="40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42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65" t="str">
        <f t="shared" ref="AB6:AB69" si="13">IF(AJ6="","",AJ6)&amp;IF(AK6="","",","&amp;AK6)&amp;IF(AL6="","",","&amp;AL6)</f>
        <v>劳工*4309,工程师*72</v>
      </c>
      <c r="AC6" s="65" t="str">
        <f t="shared" ref="AC6:AC69" si="14">IF(AM6="","",AM6)&amp;IF(AN6="","",","&amp;AN6)</f>
        <v>食品*68</v>
      </c>
      <c r="AD6" s="43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66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customHeight="1" spans="1:53">
      <c r="A7" s="23" t="s">
        <v>171</v>
      </c>
      <c r="B7" s="3" t="s">
        <v>481</v>
      </c>
      <c r="C7" s="23">
        <v>5</v>
      </c>
      <c r="D7" s="39" t="s">
        <v>172</v>
      </c>
      <c r="E7" s="39" t="s">
        <v>173</v>
      </c>
      <c r="F7" s="3" t="s">
        <v>2</v>
      </c>
      <c r="G7" s="3">
        <v>30</v>
      </c>
      <c r="H7" s="3" t="s">
        <v>4</v>
      </c>
      <c r="I7" s="3">
        <v>15</v>
      </c>
      <c r="L7" s="40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42" t="str">
        <f t="shared" si="12"/>
        <v>谷物*65,糖*16,运力*14</v>
      </c>
      <c r="AB7" s="65" t="str">
        <f t="shared" si="13"/>
        <v>劳工*4114,工程师*137</v>
      </c>
      <c r="AC7" s="65" t="str">
        <f t="shared" si="14"/>
        <v>食品*104</v>
      </c>
      <c r="AD7" s="43" t="str">
        <f t="shared" si="15"/>
        <v>32%</v>
      </c>
      <c r="AE7" s="3">
        <f t="shared" si="16"/>
        <v>655</v>
      </c>
      <c r="AF7" s="66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customHeight="1" spans="1:53">
      <c r="A8" s="25" t="s">
        <v>482</v>
      </c>
      <c r="B8" s="3" t="s">
        <v>483</v>
      </c>
      <c r="C8" s="25">
        <v>1</v>
      </c>
      <c r="D8" s="39" t="s">
        <v>172</v>
      </c>
      <c r="E8" s="39" t="s">
        <v>484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42" t="str">
        <f t="shared" si="12"/>
        <v/>
      </c>
      <c r="AB8" s="65" t="str">
        <f t="shared" si="13"/>
        <v/>
      </c>
      <c r="AC8" s="65" t="str">
        <f t="shared" si="14"/>
        <v/>
      </c>
      <c r="AD8" s="43" t="str">
        <f t="shared" si="15"/>
        <v>73%</v>
      </c>
      <c r="AE8" s="3">
        <f t="shared" si="16"/>
        <v>120</v>
      </c>
      <c r="AF8" s="66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customHeight="1" spans="1:53">
      <c r="A9" s="25" t="s">
        <v>482</v>
      </c>
      <c r="B9" s="3" t="s">
        <v>485</v>
      </c>
      <c r="C9" s="25">
        <v>3</v>
      </c>
      <c r="D9" s="39" t="s">
        <v>172</v>
      </c>
      <c r="E9" s="39" t="s">
        <v>484</v>
      </c>
      <c r="F9" s="55" t="s">
        <v>2</v>
      </c>
      <c r="G9" s="3">
        <v>30</v>
      </c>
      <c r="H9" s="55" t="s">
        <v>16</v>
      </c>
      <c r="I9" s="3">
        <v>10</v>
      </c>
      <c r="L9" s="40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42" t="str">
        <f t="shared" si="12"/>
        <v>谷物*57,铁*10,运力*13</v>
      </c>
      <c r="AB9" s="65" t="str">
        <f t="shared" si="13"/>
        <v>劳工*-1508,工程师*1006</v>
      </c>
      <c r="AC9" s="65" t="str">
        <f t="shared" si="14"/>
        <v>食品*83</v>
      </c>
      <c r="AD9" s="43" t="str">
        <f t="shared" si="15"/>
        <v>32%</v>
      </c>
      <c r="AE9" s="3">
        <f t="shared" si="16"/>
        <v>500</v>
      </c>
      <c r="AF9" s="66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customHeight="1" spans="1:53">
      <c r="A10" s="25" t="s">
        <v>482</v>
      </c>
      <c r="B10" s="3" t="s">
        <v>486</v>
      </c>
      <c r="C10" s="25">
        <v>5</v>
      </c>
      <c r="D10" s="39" t="s">
        <v>172</v>
      </c>
      <c r="E10" s="39" t="s">
        <v>484</v>
      </c>
      <c r="F10" s="55" t="s">
        <v>2</v>
      </c>
      <c r="G10" s="3">
        <v>30</v>
      </c>
      <c r="H10" s="55" t="s">
        <v>16</v>
      </c>
      <c r="I10" s="3">
        <v>20</v>
      </c>
      <c r="L10" s="40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42" t="str">
        <f t="shared" si="12"/>
        <v>谷物*88,铁*29,运力*19</v>
      </c>
      <c r="AB10" s="65" t="str">
        <f t="shared" si="13"/>
        <v>劳工*-1131,工程师*1131</v>
      </c>
      <c r="AC10" s="65" t="str">
        <f t="shared" si="14"/>
        <v>食品*149</v>
      </c>
      <c r="AD10" s="43" t="str">
        <f t="shared" si="15"/>
        <v>28%</v>
      </c>
      <c r="AE10" s="3">
        <f t="shared" si="16"/>
        <v>880</v>
      </c>
      <c r="AF10" s="66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customHeight="1" spans="1:53">
      <c r="A11" s="23" t="s">
        <v>487</v>
      </c>
      <c r="B11" s="3" t="s">
        <v>488</v>
      </c>
      <c r="C11" s="23">
        <v>1</v>
      </c>
      <c r="D11" s="39" t="s">
        <v>175</v>
      </c>
      <c r="E11" s="39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42" t="str">
        <f t="shared" si="12"/>
        <v/>
      </c>
      <c r="AB11" s="65" t="str">
        <f t="shared" si="13"/>
        <v/>
      </c>
      <c r="AC11" s="65" t="str">
        <f t="shared" si="14"/>
        <v/>
      </c>
      <c r="AD11" s="43" t="str">
        <f t="shared" si="15"/>
        <v/>
      </c>
      <c r="AE11" s="3" t="str">
        <f t="shared" si="16"/>
        <v/>
      </c>
      <c r="AF11" s="67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customHeight="1" spans="1:53">
      <c r="A12" s="23" t="s">
        <v>487</v>
      </c>
      <c r="B12" s="3" t="s">
        <v>489</v>
      </c>
      <c r="C12" s="23">
        <v>2</v>
      </c>
      <c r="D12" s="39" t="s">
        <v>175</v>
      </c>
      <c r="E12" s="39" t="s">
        <v>176</v>
      </c>
      <c r="F12" s="55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42" t="str">
        <f t="shared" si="12"/>
        <v>煤*4,工具*3</v>
      </c>
      <c r="AB12" s="65" t="str">
        <f t="shared" si="13"/>
        <v>劳工*-302,工程师*50</v>
      </c>
      <c r="AC12" s="65" t="str">
        <f t="shared" si="14"/>
        <v/>
      </c>
      <c r="AD12" s="43" t="str">
        <f t="shared" si="15"/>
        <v>-100%</v>
      </c>
      <c r="AE12" s="3">
        <f t="shared" si="16"/>
        <v>-235</v>
      </c>
      <c r="AF12" s="67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customHeight="1" spans="1:53">
      <c r="A13" s="23" t="s">
        <v>487</v>
      </c>
      <c r="B13" s="3" t="s">
        <v>490</v>
      </c>
      <c r="C13" s="23">
        <v>3</v>
      </c>
      <c r="D13" s="39" t="s">
        <v>175</v>
      </c>
      <c r="E13" s="39" t="s">
        <v>176</v>
      </c>
      <c r="F13" s="55" t="s">
        <v>19</v>
      </c>
      <c r="G13" s="3">
        <v>10</v>
      </c>
      <c r="H13" s="55" t="s">
        <v>41</v>
      </c>
      <c r="I13" s="3">
        <v>10</v>
      </c>
      <c r="J13" s="55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42" t="str">
        <f t="shared" si="12"/>
        <v>煤*4,工具*3,树胶*2</v>
      </c>
      <c r="AB13" s="65" t="str">
        <f t="shared" si="13"/>
        <v>劳工*-603,工程师*101</v>
      </c>
      <c r="AC13" s="65" t="str">
        <f t="shared" si="14"/>
        <v/>
      </c>
      <c r="AD13" s="43" t="str">
        <f t="shared" si="15"/>
        <v>-100%</v>
      </c>
      <c r="AE13" s="3">
        <f t="shared" si="16"/>
        <v>-320</v>
      </c>
      <c r="AF13" s="67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customHeight="1" spans="1:53">
      <c r="A14" s="23" t="s">
        <v>487</v>
      </c>
      <c r="B14" s="3" t="s">
        <v>491</v>
      </c>
      <c r="C14" s="23">
        <v>4</v>
      </c>
      <c r="D14" s="39" t="s">
        <v>175</v>
      </c>
      <c r="E14" s="39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5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42" t="str">
        <f t="shared" si="12"/>
        <v>科学引擎*2,煤*6,树胶*2</v>
      </c>
      <c r="AB14" s="65" t="str">
        <f t="shared" si="13"/>
        <v>劳工*-905,工程师*151</v>
      </c>
      <c r="AC14" s="65" t="str">
        <f t="shared" si="14"/>
        <v/>
      </c>
      <c r="AD14" s="43" t="str">
        <f t="shared" si="15"/>
        <v>-100%</v>
      </c>
      <c r="AE14" s="3">
        <f t="shared" si="16"/>
        <v>-405</v>
      </c>
      <c r="AF14" s="67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customHeight="1" spans="1:53">
      <c r="A15" s="23" t="s">
        <v>487</v>
      </c>
      <c r="B15" s="3" t="s">
        <v>492</v>
      </c>
      <c r="C15" s="23">
        <v>5</v>
      </c>
      <c r="D15" s="39" t="s">
        <v>175</v>
      </c>
      <c r="E15" s="39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5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42" t="str">
        <f t="shared" si="12"/>
        <v>魔导引擎*1,灵能水晶*4,树胶*3</v>
      </c>
      <c r="AB15" s="65" t="str">
        <f t="shared" si="13"/>
        <v>劳工*-1207,工程师*201</v>
      </c>
      <c r="AC15" s="65" t="str">
        <f t="shared" si="14"/>
        <v/>
      </c>
      <c r="AD15" s="43" t="str">
        <f t="shared" si="15"/>
        <v>-100%</v>
      </c>
      <c r="AE15" s="3">
        <f t="shared" si="16"/>
        <v>-490</v>
      </c>
      <c r="AF15" s="67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customHeight="1" spans="1:53">
      <c r="A16" s="25" t="s">
        <v>487</v>
      </c>
      <c r="B16" s="3" t="s">
        <v>488</v>
      </c>
      <c r="C16" s="25">
        <v>1</v>
      </c>
      <c r="D16" s="39" t="s">
        <v>175</v>
      </c>
      <c r="E16" s="39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42" t="str">
        <f t="shared" si="12"/>
        <v/>
      </c>
      <c r="AB16" s="65" t="str">
        <f t="shared" si="13"/>
        <v/>
      </c>
      <c r="AC16" s="65" t="str">
        <f t="shared" si="14"/>
        <v/>
      </c>
      <c r="AD16" s="43" t="str">
        <f t="shared" si="15"/>
        <v/>
      </c>
      <c r="AE16" s="3" t="str">
        <f t="shared" si="16"/>
        <v/>
      </c>
      <c r="AF16" s="66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customHeight="1" spans="1:53">
      <c r="A17" s="25" t="s">
        <v>487</v>
      </c>
      <c r="B17" s="3" t="s">
        <v>493</v>
      </c>
      <c r="C17" s="25">
        <v>2</v>
      </c>
      <c r="D17" s="39" t="s">
        <v>175</v>
      </c>
      <c r="E17" s="39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42" t="str">
        <f t="shared" si="12"/>
        <v>魔偶*2,灵能水晶*4</v>
      </c>
      <c r="AB17" s="65" t="str">
        <f t="shared" si="13"/>
        <v>劳工*-582,法士*24</v>
      </c>
      <c r="AC17" s="65" t="str">
        <f t="shared" si="14"/>
        <v/>
      </c>
      <c r="AD17" s="43" t="str">
        <f t="shared" si="15"/>
        <v>-100%</v>
      </c>
      <c r="AE17" s="3">
        <f t="shared" si="16"/>
        <v>-345</v>
      </c>
      <c r="AF17" s="66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customHeight="1" spans="1:53">
      <c r="A18" s="25" t="s">
        <v>487</v>
      </c>
      <c r="B18" s="3" t="s">
        <v>494</v>
      </c>
      <c r="C18" s="25">
        <v>3</v>
      </c>
      <c r="D18" s="39" t="s">
        <v>175</v>
      </c>
      <c r="E18" s="39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42" t="str">
        <f t="shared" si="12"/>
        <v>魔偶*3,灵能水晶*5</v>
      </c>
      <c r="AB18" s="65" t="str">
        <f t="shared" si="13"/>
        <v>劳工*-1131,法士*57</v>
      </c>
      <c r="AC18" s="65" t="str">
        <f t="shared" si="14"/>
        <v/>
      </c>
      <c r="AD18" s="43" t="str">
        <f t="shared" si="15"/>
        <v>-100%</v>
      </c>
      <c r="AE18" s="3">
        <f t="shared" si="16"/>
        <v>-470</v>
      </c>
      <c r="AF18" s="66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customHeight="1" spans="1:53">
      <c r="A19" s="25" t="s">
        <v>487</v>
      </c>
      <c r="B19" s="3" t="s">
        <v>495</v>
      </c>
      <c r="C19" s="25">
        <v>4</v>
      </c>
      <c r="D19" s="39" t="s">
        <v>175</v>
      </c>
      <c r="E19" s="39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5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42" t="str">
        <f t="shared" si="12"/>
        <v>魔偶*3,灵能水晶*5,秘银*1</v>
      </c>
      <c r="AB19" s="65" t="str">
        <f t="shared" si="13"/>
        <v>劳工*-1608,法士*107</v>
      </c>
      <c r="AC19" s="65" t="str">
        <f t="shared" si="14"/>
        <v/>
      </c>
      <c r="AD19" s="43" t="str">
        <f t="shared" si="15"/>
        <v>-100%</v>
      </c>
      <c r="AE19" s="3">
        <f t="shared" si="16"/>
        <v>-595</v>
      </c>
      <c r="AF19" s="66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customHeight="1" spans="1:53">
      <c r="A20" s="25" t="s">
        <v>487</v>
      </c>
      <c r="B20" s="3" t="s">
        <v>496</v>
      </c>
      <c r="C20" s="25">
        <v>5</v>
      </c>
      <c r="D20" s="39" t="s">
        <v>175</v>
      </c>
      <c r="E20" s="39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5" t="s">
        <v>46</v>
      </c>
      <c r="K20" s="3">
        <v>5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42" t="str">
        <f t="shared" si="12"/>
        <v>魔偶*3,灵能水晶*6,魔导引擎*2</v>
      </c>
      <c r="AB20" s="65" t="str">
        <f t="shared" si="13"/>
        <v>劳工*-2088,法士*157</v>
      </c>
      <c r="AC20" s="65" t="str">
        <f t="shared" si="14"/>
        <v/>
      </c>
      <c r="AD20" s="43" t="str">
        <f t="shared" si="15"/>
        <v>-100%</v>
      </c>
      <c r="AE20" s="3">
        <f t="shared" si="16"/>
        <v>-720</v>
      </c>
      <c r="AF20" s="66">
        <f t="shared" si="31"/>
        <v>5</v>
      </c>
      <c r="AG20" t="str">
        <f t="shared" si="24"/>
        <v>魔偶*3</v>
      </c>
      <c r="AH20" t="str">
        <f t="shared" si="25"/>
        <v>灵能水晶*6</v>
      </c>
      <c r="AI20" t="str">
        <f t="shared" si="17"/>
        <v>魔导引擎*2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20</v>
      </c>
      <c r="AZ20">
        <f t="shared" si="10"/>
        <v>39</v>
      </c>
      <c r="BA20">
        <f t="shared" si="11"/>
        <v>0</v>
      </c>
    </row>
    <row r="21" customHeight="1" spans="1:53">
      <c r="A21" s="23" t="s">
        <v>179</v>
      </c>
      <c r="B21" s="55" t="s">
        <v>497</v>
      </c>
      <c r="C21" s="23">
        <v>1</v>
      </c>
      <c r="D21" s="39" t="s">
        <v>175</v>
      </c>
      <c r="E21" s="39" t="s">
        <v>180</v>
      </c>
      <c r="N21" s="25">
        <f>IFERROR(VLOOKUP($D21&amp;$C21,生产方式定位!$A$2:$E$38,2,FALSE)+VLOOKUP($E21&amp;$C21,生产方式定位!$F$3:$J$38,2,FALSE),0)</f>
        <v>0</v>
      </c>
      <c r="O21" s="55" t="s">
        <v>77</v>
      </c>
      <c r="P21" s="3">
        <v>3</v>
      </c>
      <c r="Q21" s="55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42" t="str">
        <f t="shared" si="12"/>
        <v/>
      </c>
      <c r="AB21" s="65" t="str">
        <f t="shared" si="13"/>
        <v>职员*424,贵族*47</v>
      </c>
      <c r="AC21" s="65" t="str">
        <f t="shared" si="14"/>
        <v/>
      </c>
      <c r="AD21" s="43" t="str">
        <f t="shared" si="15"/>
        <v/>
      </c>
      <c r="AE21" s="3" t="str">
        <f t="shared" si="16"/>
        <v/>
      </c>
      <c r="AF21" s="67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customHeight="1" spans="1:53">
      <c r="A22" s="23" t="s">
        <v>179</v>
      </c>
      <c r="B22" s="3" t="s">
        <v>498</v>
      </c>
      <c r="C22" s="23">
        <v>2</v>
      </c>
      <c r="D22" s="39" t="s">
        <v>175</v>
      </c>
      <c r="E22" s="39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42" t="str">
        <f t="shared" si="12"/>
        <v/>
      </c>
      <c r="AB22" s="65" t="str">
        <f t="shared" si="13"/>
        <v>教士*528</v>
      </c>
      <c r="AC22" s="65" t="str">
        <f t="shared" si="14"/>
        <v/>
      </c>
      <c r="AD22" s="43" t="str">
        <f t="shared" si="15"/>
        <v/>
      </c>
      <c r="AE22" s="3" t="str">
        <f t="shared" si="16"/>
        <v/>
      </c>
      <c r="AF22" s="67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customHeight="1" spans="1:53">
      <c r="A23" s="23" t="s">
        <v>179</v>
      </c>
      <c r="B23" s="3" t="s">
        <v>499</v>
      </c>
      <c r="C23" s="23">
        <v>3</v>
      </c>
      <c r="D23" s="39" t="s">
        <v>175</v>
      </c>
      <c r="E23" s="39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5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42" t="str">
        <f t="shared" si="12"/>
        <v/>
      </c>
      <c r="AB23" s="65" t="str">
        <f t="shared" si="13"/>
        <v>资本家*135,职员*365</v>
      </c>
      <c r="AC23" s="65" t="str">
        <f t="shared" si="14"/>
        <v/>
      </c>
      <c r="AD23" s="43" t="str">
        <f t="shared" si="15"/>
        <v/>
      </c>
      <c r="AE23" s="3" t="str">
        <f t="shared" si="16"/>
        <v/>
      </c>
      <c r="AF23" s="67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customHeight="1" spans="1:53">
      <c r="A24" s="23" t="s">
        <v>179</v>
      </c>
      <c r="B24" s="3" t="s">
        <v>500</v>
      </c>
      <c r="C24" s="23">
        <v>4</v>
      </c>
      <c r="D24" s="39" t="s">
        <v>175</v>
      </c>
      <c r="E24" s="39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5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42" t="str">
        <f t="shared" si="12"/>
        <v/>
      </c>
      <c r="AB24" s="65" t="str">
        <f t="shared" si="13"/>
        <v>资本家*68,职员*183</v>
      </c>
      <c r="AC24" s="65" t="str">
        <f t="shared" si="14"/>
        <v/>
      </c>
      <c r="AD24" s="43" t="str">
        <f t="shared" si="15"/>
        <v/>
      </c>
      <c r="AE24" s="3" t="str">
        <f t="shared" si="16"/>
        <v/>
      </c>
      <c r="AF24" s="67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customHeight="1" spans="1:53">
      <c r="A25" s="23" t="s">
        <v>179</v>
      </c>
      <c r="B25" s="3" t="s">
        <v>501</v>
      </c>
      <c r="C25" s="23">
        <v>5</v>
      </c>
      <c r="D25" s="39" t="s">
        <v>175</v>
      </c>
      <c r="E25" s="39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42" t="str">
        <f t="shared" si="12"/>
        <v/>
      </c>
      <c r="AB25" s="65" t="str">
        <f t="shared" si="13"/>
        <v>官僚*603</v>
      </c>
      <c r="AC25" s="65" t="str">
        <f t="shared" si="14"/>
        <v/>
      </c>
      <c r="AD25" s="43" t="str">
        <f t="shared" si="15"/>
        <v/>
      </c>
      <c r="AE25" s="3" t="str">
        <f t="shared" si="16"/>
        <v/>
      </c>
      <c r="AF25" s="67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customHeight="1" spans="1:53">
      <c r="A26" s="23" t="s">
        <v>179</v>
      </c>
      <c r="B26" s="3" t="s">
        <v>502</v>
      </c>
      <c r="C26" s="23">
        <v>6</v>
      </c>
      <c r="D26" s="39" t="s">
        <v>175</v>
      </c>
      <c r="E26" s="39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42" t="str">
        <f t="shared" si="12"/>
        <v/>
      </c>
      <c r="AB26" s="65" t="str">
        <f t="shared" si="13"/>
        <v>劳工*302,工程师*201</v>
      </c>
      <c r="AC26" s="65" t="str">
        <f t="shared" si="14"/>
        <v/>
      </c>
      <c r="AD26" s="43" t="str">
        <f t="shared" si="15"/>
        <v/>
      </c>
      <c r="AE26" s="3" t="str">
        <f t="shared" si="16"/>
        <v/>
      </c>
      <c r="AF26" s="66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customHeight="1" spans="1:53">
      <c r="A27" s="23" t="s">
        <v>179</v>
      </c>
      <c r="B27" s="3" t="s">
        <v>503</v>
      </c>
      <c r="C27" s="23">
        <v>7</v>
      </c>
      <c r="D27" s="39" t="s">
        <v>175</v>
      </c>
      <c r="E27" s="39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5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42" t="str">
        <f t="shared" si="12"/>
        <v/>
      </c>
      <c r="AB27" s="65" t="str">
        <f t="shared" si="13"/>
        <v>劳工*151,工程师*126,法士*94</v>
      </c>
      <c r="AC27" s="65" t="str">
        <f t="shared" si="14"/>
        <v/>
      </c>
      <c r="AD27" s="43" t="str">
        <f t="shared" si="15"/>
        <v/>
      </c>
      <c r="AE27" s="3" t="str">
        <f t="shared" si="16"/>
        <v/>
      </c>
      <c r="AF27" s="66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customHeight="1" spans="1:53">
      <c r="A28" s="23" t="s">
        <v>179</v>
      </c>
      <c r="B28" s="3" t="s">
        <v>504</v>
      </c>
      <c r="C28" s="23">
        <v>8</v>
      </c>
      <c r="D28" s="39" t="s">
        <v>175</v>
      </c>
      <c r="E28" s="39" t="s">
        <v>180</v>
      </c>
      <c r="N28" s="25">
        <f>IFERROR(VLOOKUP($D28&amp;$C28,生产方式定位!$A$2:$E$38,2,FALSE)+VLOOKUP($E28&amp;$C28,生产方式定位!$F$3:$J$38,2,FALSE),0)</f>
        <v>0</v>
      </c>
      <c r="O28" s="55" t="s">
        <v>66</v>
      </c>
      <c r="P28" s="3">
        <v>4</v>
      </c>
      <c r="Q28" s="55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42" t="str">
        <f t="shared" si="12"/>
        <v/>
      </c>
      <c r="AB28" s="65" t="str">
        <f t="shared" si="13"/>
        <v>法师*50,法士*314</v>
      </c>
      <c r="AC28" s="65" t="str">
        <f t="shared" si="14"/>
        <v/>
      </c>
      <c r="AD28" s="43" t="str">
        <f t="shared" si="15"/>
        <v/>
      </c>
      <c r="AE28" s="3" t="str">
        <f t="shared" si="16"/>
        <v/>
      </c>
      <c r="AF28" s="66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customHeight="1" spans="1:53">
      <c r="A29" s="25" t="s">
        <v>182</v>
      </c>
      <c r="B29" s="3" t="s">
        <v>505</v>
      </c>
      <c r="C29" s="25">
        <v>1</v>
      </c>
      <c r="D29" s="39" t="s">
        <v>172</v>
      </c>
      <c r="E29" s="39" t="s">
        <v>173</v>
      </c>
      <c r="F29" s="3" t="s">
        <v>2</v>
      </c>
      <c r="G29" s="3">
        <v>30</v>
      </c>
      <c r="L29" s="40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42" t="str">
        <f t="shared" si="12"/>
        <v>谷物*10,运力*3</v>
      </c>
      <c r="AB29" s="65" t="str">
        <f t="shared" si="13"/>
        <v>劳工*4525</v>
      </c>
      <c r="AC29" s="65" t="str">
        <f t="shared" si="14"/>
        <v>饮品*17</v>
      </c>
      <c r="AD29" s="43" t="str">
        <f t="shared" si="15"/>
        <v>73%</v>
      </c>
      <c r="AE29" s="3">
        <f t="shared" si="16"/>
        <v>120</v>
      </c>
      <c r="AF29" s="66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customHeight="1" spans="1:53">
      <c r="A30" s="25" t="s">
        <v>182</v>
      </c>
      <c r="B30" s="3" t="s">
        <v>506</v>
      </c>
      <c r="C30" s="25">
        <v>3</v>
      </c>
      <c r="D30" s="39" t="s">
        <v>172</v>
      </c>
      <c r="E30" s="39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40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42" t="str">
        <f t="shared" si="12"/>
        <v>谷物*38,玻璃*10,运力*13</v>
      </c>
      <c r="AB30" s="65" t="str">
        <f t="shared" si="13"/>
        <v>劳工*4309,工程师*72</v>
      </c>
      <c r="AC30" s="65" t="str">
        <f t="shared" si="14"/>
        <v>饮品*68</v>
      </c>
      <c r="AD30" s="43" t="str">
        <f t="shared" si="15"/>
        <v>34%</v>
      </c>
      <c r="AE30" s="3">
        <f t="shared" si="16"/>
        <v>425</v>
      </c>
      <c r="AF30" s="66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customHeight="1" spans="1:53">
      <c r="A31" s="23" t="s">
        <v>182</v>
      </c>
      <c r="B31" s="3" t="s">
        <v>507</v>
      </c>
      <c r="C31" s="23">
        <v>1</v>
      </c>
      <c r="D31" s="39" t="s">
        <v>172</v>
      </c>
      <c r="E31" s="39" t="s">
        <v>484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42" t="str">
        <f t="shared" si="12"/>
        <v>铁*8</v>
      </c>
      <c r="AB31" s="65" t="str">
        <f t="shared" si="13"/>
        <v>劳工*4114,工程师*137</v>
      </c>
      <c r="AC31" s="65" t="str">
        <f t="shared" si="14"/>
        <v>饮品*17</v>
      </c>
      <c r="AD31" s="43" t="str">
        <f t="shared" si="15"/>
        <v>73%</v>
      </c>
      <c r="AE31" s="3">
        <f t="shared" si="16"/>
        <v>120</v>
      </c>
      <c r="AF31" s="66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customHeight="1" spans="1:53">
      <c r="A32" s="23" t="s">
        <v>182</v>
      </c>
      <c r="B32" s="3" t="s">
        <v>508</v>
      </c>
      <c r="C32" s="23">
        <v>2</v>
      </c>
      <c r="D32" s="39" t="s">
        <v>172</v>
      </c>
      <c r="E32" s="39" t="s">
        <v>484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42" t="str">
        <f t="shared" si="12"/>
        <v>玻璃*28</v>
      </c>
      <c r="AB32" s="65" t="str">
        <f t="shared" si="13"/>
        <v>劳工*3935,工程师*197</v>
      </c>
      <c r="AC32" s="65" t="str">
        <f t="shared" si="14"/>
        <v>饮品*50</v>
      </c>
      <c r="AD32" s="43" t="str">
        <f t="shared" si="15"/>
        <v>37%</v>
      </c>
      <c r="AE32" s="3">
        <f t="shared" si="16"/>
        <v>310</v>
      </c>
      <c r="AF32" s="66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customHeight="1" spans="1:53">
      <c r="A33" s="25" t="s">
        <v>509</v>
      </c>
      <c r="B33" s="3" t="s">
        <v>510</v>
      </c>
      <c r="C33" s="25">
        <v>1</v>
      </c>
      <c r="D33" s="39" t="s">
        <v>175</v>
      </c>
      <c r="E33" s="39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42" t="str">
        <f t="shared" si="12"/>
        <v/>
      </c>
      <c r="AB33" s="65" t="str">
        <f t="shared" si="13"/>
        <v/>
      </c>
      <c r="AC33" s="65" t="str">
        <f t="shared" si="14"/>
        <v/>
      </c>
      <c r="AD33" s="43" t="str">
        <f t="shared" si="15"/>
        <v/>
      </c>
      <c r="AE33" s="3" t="str">
        <f t="shared" si="16"/>
        <v/>
      </c>
      <c r="AF33" s="67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customHeight="1" spans="1:53">
      <c r="A34" s="25" t="s">
        <v>509</v>
      </c>
      <c r="B34" s="3" t="s">
        <v>511</v>
      </c>
      <c r="C34" s="25">
        <v>2</v>
      </c>
      <c r="D34" s="39" t="s">
        <v>175</v>
      </c>
      <c r="E34" s="39" t="s">
        <v>176</v>
      </c>
      <c r="F34" s="55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42" t="str">
        <f t="shared" si="12"/>
        <v>煤*4,工具*3</v>
      </c>
      <c r="AB34" s="65" t="str">
        <f t="shared" si="13"/>
        <v>劳工*-302,工程师*50</v>
      </c>
      <c r="AC34" s="65" t="str">
        <f t="shared" si="14"/>
        <v>饮品*0</v>
      </c>
      <c r="AD34" s="43" t="str">
        <f t="shared" si="15"/>
        <v>-100%</v>
      </c>
      <c r="AE34" s="3">
        <f t="shared" si="16"/>
        <v>-235</v>
      </c>
      <c r="AF34" s="67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customHeight="1" spans="1:53">
      <c r="A35" s="25" t="s">
        <v>509</v>
      </c>
      <c r="B35" s="3" t="s">
        <v>512</v>
      </c>
      <c r="C35" s="25">
        <v>3</v>
      </c>
      <c r="D35" s="39" t="s">
        <v>175</v>
      </c>
      <c r="E35" s="39" t="s">
        <v>176</v>
      </c>
      <c r="F35" s="55" t="s">
        <v>19</v>
      </c>
      <c r="G35" s="3">
        <v>10</v>
      </c>
      <c r="H35" s="55" t="s">
        <v>41</v>
      </c>
      <c r="I35" s="3">
        <v>10</v>
      </c>
      <c r="J35" s="55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42" t="str">
        <f t="shared" si="12"/>
        <v>煤*4,工具*3,树胶*2</v>
      </c>
      <c r="AB35" s="65" t="str">
        <f t="shared" si="13"/>
        <v>劳工*-603,工程师*101</v>
      </c>
      <c r="AC35" s="65" t="str">
        <f t="shared" si="14"/>
        <v>饮品*0</v>
      </c>
      <c r="AD35" s="43" t="str">
        <f t="shared" si="15"/>
        <v>-100%</v>
      </c>
      <c r="AE35" s="3">
        <f t="shared" si="16"/>
        <v>-320</v>
      </c>
      <c r="AF35" s="67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customHeight="1" spans="1:53">
      <c r="A36" s="25" t="s">
        <v>509</v>
      </c>
      <c r="B36" s="3" t="s">
        <v>513</v>
      </c>
      <c r="C36" s="25">
        <v>4</v>
      </c>
      <c r="D36" s="39" t="s">
        <v>175</v>
      </c>
      <c r="E36" s="39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5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42" t="str">
        <f t="shared" si="12"/>
        <v>科学引擎*2,煤*6,树胶*2</v>
      </c>
      <c r="AB36" s="65" t="str">
        <f t="shared" si="13"/>
        <v>劳工*-905,工程师*151</v>
      </c>
      <c r="AC36" s="65" t="str">
        <f t="shared" si="14"/>
        <v>饮品*0</v>
      </c>
      <c r="AD36" s="43" t="str">
        <f t="shared" si="15"/>
        <v>-100%</v>
      </c>
      <c r="AE36" s="3">
        <f t="shared" si="16"/>
        <v>-405</v>
      </c>
      <c r="AF36" s="67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customHeight="1" spans="1:53">
      <c r="A37" s="25" t="s">
        <v>509</v>
      </c>
      <c r="B37" s="3" t="s">
        <v>514</v>
      </c>
      <c r="C37" s="25">
        <v>5</v>
      </c>
      <c r="D37" s="39" t="s">
        <v>175</v>
      </c>
      <c r="E37" s="39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5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42" t="str">
        <f t="shared" si="12"/>
        <v>魔导引擎*1,灵能水晶*4,树胶*3</v>
      </c>
      <c r="AB37" s="65" t="str">
        <f t="shared" si="13"/>
        <v>劳工*-1207,工程师*201</v>
      </c>
      <c r="AC37" s="65" t="str">
        <f t="shared" si="14"/>
        <v>饮品*0</v>
      </c>
      <c r="AD37" s="43" t="str">
        <f t="shared" si="15"/>
        <v>-100%</v>
      </c>
      <c r="AE37" s="3">
        <f t="shared" si="16"/>
        <v>-490</v>
      </c>
      <c r="AF37" s="67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customHeight="1" spans="1:53">
      <c r="A38" s="23" t="s">
        <v>509</v>
      </c>
      <c r="B38" s="3" t="s">
        <v>510</v>
      </c>
      <c r="C38" s="23">
        <v>1</v>
      </c>
      <c r="D38" s="39" t="s">
        <v>175</v>
      </c>
      <c r="E38" s="39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42" t="str">
        <f t="shared" si="12"/>
        <v/>
      </c>
      <c r="AB38" s="65" t="str">
        <f t="shared" si="13"/>
        <v/>
      </c>
      <c r="AC38" s="65" t="str">
        <f t="shared" si="14"/>
        <v/>
      </c>
      <c r="AD38" s="43" t="str">
        <f t="shared" si="15"/>
        <v/>
      </c>
      <c r="AE38" s="3" t="str">
        <f t="shared" si="16"/>
        <v/>
      </c>
      <c r="AF38" s="66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customHeight="1" spans="1:53">
      <c r="A39" s="23" t="s">
        <v>509</v>
      </c>
      <c r="B39" s="3" t="s">
        <v>515</v>
      </c>
      <c r="C39" s="23">
        <v>2</v>
      </c>
      <c r="D39" s="39" t="s">
        <v>175</v>
      </c>
      <c r="E39" s="39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42" t="str">
        <f t="shared" si="12"/>
        <v>魔偶*2,灵能水晶*4</v>
      </c>
      <c r="AB39" s="65" t="str">
        <f t="shared" si="13"/>
        <v>劳工*-582,法士*24</v>
      </c>
      <c r="AC39" s="65" t="str">
        <f t="shared" si="14"/>
        <v>饮品*0</v>
      </c>
      <c r="AD39" s="43" t="str">
        <f t="shared" si="15"/>
        <v>-100%</v>
      </c>
      <c r="AE39" s="3">
        <f t="shared" si="16"/>
        <v>-345</v>
      </c>
      <c r="AF39" s="66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customHeight="1" spans="1:53">
      <c r="A40" s="23" t="s">
        <v>509</v>
      </c>
      <c r="B40" s="3" t="s">
        <v>516</v>
      </c>
      <c r="C40" s="23">
        <v>3</v>
      </c>
      <c r="D40" s="39" t="s">
        <v>175</v>
      </c>
      <c r="E40" s="39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42" t="str">
        <f t="shared" si="12"/>
        <v>魔偶*3,灵能水晶*5</v>
      </c>
      <c r="AB40" s="65" t="str">
        <f t="shared" si="13"/>
        <v>劳工*-1131,法士*57</v>
      </c>
      <c r="AC40" s="65" t="str">
        <f t="shared" si="14"/>
        <v>饮品*0</v>
      </c>
      <c r="AD40" s="43" t="str">
        <f t="shared" si="15"/>
        <v>-100%</v>
      </c>
      <c r="AE40" s="3">
        <f t="shared" si="16"/>
        <v>-470</v>
      </c>
      <c r="AF40" s="66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customHeight="1" spans="1:53">
      <c r="A41" s="23" t="s">
        <v>509</v>
      </c>
      <c r="B41" s="3" t="s">
        <v>517</v>
      </c>
      <c r="C41" s="23">
        <v>4</v>
      </c>
      <c r="D41" s="39" t="s">
        <v>175</v>
      </c>
      <c r="E41" s="39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5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42" t="str">
        <f t="shared" si="12"/>
        <v>魔偶*3,灵能水晶*5,秘银*1</v>
      </c>
      <c r="AB41" s="65" t="str">
        <f t="shared" si="13"/>
        <v>劳工*-1608,法士*107</v>
      </c>
      <c r="AC41" s="65" t="str">
        <f t="shared" si="14"/>
        <v>饮品*0</v>
      </c>
      <c r="AD41" s="43" t="str">
        <f t="shared" si="15"/>
        <v>-100%</v>
      </c>
      <c r="AE41" s="3">
        <f t="shared" si="16"/>
        <v>-595</v>
      </c>
      <c r="AF41" s="66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customHeight="1" spans="1:53">
      <c r="A42" s="23" t="s">
        <v>509</v>
      </c>
      <c r="B42" s="3" t="s">
        <v>518</v>
      </c>
      <c r="C42" s="23">
        <v>5</v>
      </c>
      <c r="D42" s="39" t="s">
        <v>175</v>
      </c>
      <c r="E42" s="39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5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42" t="str">
        <f t="shared" si="12"/>
        <v>魔偶*4,灵能水晶*6,秘银*1</v>
      </c>
      <c r="AB42" s="65" t="str">
        <f t="shared" si="13"/>
        <v>劳工*-2088,法士*157</v>
      </c>
      <c r="AC42" s="65" t="str">
        <f t="shared" si="14"/>
        <v>饮品*0</v>
      </c>
      <c r="AD42" s="43" t="str">
        <f t="shared" si="15"/>
        <v>-100%</v>
      </c>
      <c r="AE42" s="3">
        <f t="shared" si="16"/>
        <v>-720</v>
      </c>
      <c r="AF42" s="66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customHeight="1" spans="1:53">
      <c r="A43" s="25" t="s">
        <v>185</v>
      </c>
      <c r="B43" s="3" t="s">
        <v>519</v>
      </c>
      <c r="C43" s="25">
        <v>1</v>
      </c>
      <c r="D43" s="39" t="s">
        <v>175</v>
      </c>
      <c r="E43" s="39" t="s">
        <v>180</v>
      </c>
      <c r="N43" s="25">
        <f>IFERROR(VLOOKUP($D43&amp;$C43,生产方式定位!$A$2:$E$38,2,FALSE)+VLOOKUP($E43&amp;$C43,生产方式定位!$F$3:$J$38,2,FALSE),0)</f>
        <v>0</v>
      </c>
      <c r="O43" s="55" t="s">
        <v>77</v>
      </c>
      <c r="P43" s="3">
        <v>3</v>
      </c>
      <c r="Q43" s="55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42" t="str">
        <f t="shared" si="12"/>
        <v/>
      </c>
      <c r="AB43" s="65" t="str">
        <f t="shared" si="13"/>
        <v>职员*424,贵族*47</v>
      </c>
      <c r="AC43" s="65" t="str">
        <f t="shared" si="14"/>
        <v/>
      </c>
      <c r="AD43" s="43" t="str">
        <f t="shared" si="15"/>
        <v/>
      </c>
      <c r="AE43" s="3" t="str">
        <f t="shared" si="16"/>
        <v/>
      </c>
      <c r="AF43" s="67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customHeight="1" spans="1:53">
      <c r="A44" s="25" t="s">
        <v>185</v>
      </c>
      <c r="B44" s="3" t="s">
        <v>520</v>
      </c>
      <c r="C44" s="25">
        <v>2</v>
      </c>
      <c r="D44" s="39" t="s">
        <v>175</v>
      </c>
      <c r="E44" s="39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42" t="str">
        <f t="shared" si="12"/>
        <v/>
      </c>
      <c r="AB44" s="65" t="str">
        <f t="shared" si="13"/>
        <v>教士*528</v>
      </c>
      <c r="AC44" s="65" t="str">
        <f t="shared" si="14"/>
        <v/>
      </c>
      <c r="AD44" s="43" t="str">
        <f t="shared" si="15"/>
        <v/>
      </c>
      <c r="AE44" s="3" t="str">
        <f t="shared" si="16"/>
        <v/>
      </c>
      <c r="AF44" s="67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customHeight="1" spans="1:53">
      <c r="A45" s="25" t="s">
        <v>185</v>
      </c>
      <c r="B45" s="3" t="s">
        <v>521</v>
      </c>
      <c r="C45" s="25">
        <v>3</v>
      </c>
      <c r="D45" s="39" t="s">
        <v>175</v>
      </c>
      <c r="E45" s="39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5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42" t="str">
        <f t="shared" si="12"/>
        <v/>
      </c>
      <c r="AB45" s="65" t="str">
        <f t="shared" si="13"/>
        <v>资本家*135,职员*365</v>
      </c>
      <c r="AC45" s="65" t="str">
        <f t="shared" si="14"/>
        <v/>
      </c>
      <c r="AD45" s="43" t="str">
        <f t="shared" si="15"/>
        <v/>
      </c>
      <c r="AE45" s="3" t="str">
        <f t="shared" si="16"/>
        <v/>
      </c>
      <c r="AF45" s="67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customHeight="1" spans="1:53">
      <c r="A46" s="25" t="s">
        <v>185</v>
      </c>
      <c r="B46" s="3" t="s">
        <v>522</v>
      </c>
      <c r="C46" s="25">
        <v>4</v>
      </c>
      <c r="D46" s="39" t="s">
        <v>175</v>
      </c>
      <c r="E46" s="39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5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42" t="str">
        <f t="shared" si="12"/>
        <v/>
      </c>
      <c r="AB46" s="65" t="str">
        <f t="shared" si="13"/>
        <v>资本家*68,职员*183</v>
      </c>
      <c r="AC46" s="65" t="str">
        <f t="shared" si="14"/>
        <v/>
      </c>
      <c r="AD46" s="43" t="str">
        <f t="shared" si="15"/>
        <v/>
      </c>
      <c r="AE46" s="3" t="str">
        <f t="shared" si="16"/>
        <v/>
      </c>
      <c r="AF46" s="67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customHeight="1" spans="1:53">
      <c r="A47" s="25" t="s">
        <v>185</v>
      </c>
      <c r="B47" s="3" t="s">
        <v>523</v>
      </c>
      <c r="C47" s="25">
        <v>5</v>
      </c>
      <c r="D47" s="39" t="s">
        <v>175</v>
      </c>
      <c r="E47" s="39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42" t="str">
        <f t="shared" si="12"/>
        <v/>
      </c>
      <c r="AB47" s="65" t="str">
        <f t="shared" si="13"/>
        <v>官僚*603</v>
      </c>
      <c r="AC47" s="65" t="str">
        <f t="shared" si="14"/>
        <v/>
      </c>
      <c r="AD47" s="43" t="str">
        <f t="shared" si="15"/>
        <v/>
      </c>
      <c r="AE47" s="3" t="str">
        <f t="shared" si="16"/>
        <v/>
      </c>
      <c r="AF47" s="67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customHeight="1" spans="1:53">
      <c r="A48" s="25" t="s">
        <v>185</v>
      </c>
      <c r="B48" s="3" t="s">
        <v>524</v>
      </c>
      <c r="C48" s="25">
        <v>6</v>
      </c>
      <c r="D48" s="39" t="s">
        <v>175</v>
      </c>
      <c r="E48" s="39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42" t="str">
        <f t="shared" si="12"/>
        <v/>
      </c>
      <c r="AB48" s="65" t="str">
        <f t="shared" si="13"/>
        <v>劳工*302,工程师*201</v>
      </c>
      <c r="AC48" s="65" t="str">
        <f t="shared" si="14"/>
        <v/>
      </c>
      <c r="AD48" s="43" t="str">
        <f t="shared" si="15"/>
        <v/>
      </c>
      <c r="AE48" s="3" t="str">
        <f t="shared" si="16"/>
        <v/>
      </c>
      <c r="AF48" s="66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customHeight="1" spans="1:53">
      <c r="A49" s="25" t="s">
        <v>185</v>
      </c>
      <c r="B49" s="3" t="s">
        <v>525</v>
      </c>
      <c r="C49" s="25">
        <v>7</v>
      </c>
      <c r="D49" s="39" t="s">
        <v>175</v>
      </c>
      <c r="E49" s="39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5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42" t="str">
        <f t="shared" si="12"/>
        <v/>
      </c>
      <c r="AB49" s="65" t="str">
        <f t="shared" si="13"/>
        <v>劳工*151,工程师*126,法士*94</v>
      </c>
      <c r="AC49" s="65" t="str">
        <f t="shared" si="14"/>
        <v/>
      </c>
      <c r="AD49" s="43" t="str">
        <f t="shared" si="15"/>
        <v/>
      </c>
      <c r="AE49" s="3" t="str">
        <f t="shared" si="16"/>
        <v/>
      </c>
      <c r="AF49" s="66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customHeight="1" spans="1:53">
      <c r="A50" s="25" t="s">
        <v>185</v>
      </c>
      <c r="B50" s="3" t="s">
        <v>526</v>
      </c>
      <c r="C50" s="25">
        <v>8</v>
      </c>
      <c r="D50" s="39" t="s">
        <v>175</v>
      </c>
      <c r="E50" s="39" t="s">
        <v>180</v>
      </c>
      <c r="N50" s="25">
        <f>IFERROR(VLOOKUP($D50&amp;$C50,生产方式定位!$A$2:$E$38,2,FALSE)+VLOOKUP($E50&amp;$C50,生产方式定位!$F$3:$J$38,2,FALSE),0)</f>
        <v>0</v>
      </c>
      <c r="O50" s="55" t="s">
        <v>66</v>
      </c>
      <c r="P50" s="3">
        <v>4</v>
      </c>
      <c r="Q50" s="55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42" t="str">
        <f t="shared" si="12"/>
        <v/>
      </c>
      <c r="AB50" s="65" t="str">
        <f t="shared" si="13"/>
        <v>法师*50,法士*314</v>
      </c>
      <c r="AC50" s="65" t="str">
        <f t="shared" si="14"/>
        <v/>
      </c>
      <c r="AD50" s="43" t="str">
        <f t="shared" si="15"/>
        <v/>
      </c>
      <c r="AE50" s="3" t="str">
        <f t="shared" si="16"/>
        <v/>
      </c>
      <c r="AF50" s="66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customHeight="1" spans="1:53">
      <c r="A51" s="23" t="s">
        <v>187</v>
      </c>
      <c r="B51" s="55" t="s">
        <v>527</v>
      </c>
      <c r="C51" s="23">
        <v>1</v>
      </c>
      <c r="D51" s="39" t="s">
        <v>172</v>
      </c>
      <c r="E51" s="39" t="s">
        <v>173</v>
      </c>
      <c r="F51" s="3" t="s">
        <v>11</v>
      </c>
      <c r="G51" s="3">
        <v>30</v>
      </c>
      <c r="L51" s="40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42" t="str">
        <f t="shared" si="12"/>
        <v>木材*13,运力*1</v>
      </c>
      <c r="AB51" s="65" t="str">
        <f t="shared" si="13"/>
        <v>劳工*4525</v>
      </c>
      <c r="AC51" s="65" t="str">
        <f t="shared" si="14"/>
        <v>纸张*17</v>
      </c>
      <c r="AD51" s="43" t="str">
        <f t="shared" si="15"/>
        <v>73%</v>
      </c>
      <c r="AE51" s="3">
        <f t="shared" si="16"/>
        <v>120</v>
      </c>
      <c r="AF51" s="66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customHeight="1" spans="1:53">
      <c r="A52" s="23" t="s">
        <v>187</v>
      </c>
      <c r="B52" s="55" t="s">
        <v>528</v>
      </c>
      <c r="C52" s="23">
        <v>2</v>
      </c>
      <c r="D52" s="39" t="s">
        <v>172</v>
      </c>
      <c r="E52" s="39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42" t="str">
        <f t="shared" si="12"/>
        <v>木材*55</v>
      </c>
      <c r="AB52" s="65" t="str">
        <f t="shared" si="13"/>
        <v>劳工*4309,工程师*72</v>
      </c>
      <c r="AC52" s="65" t="str">
        <f t="shared" si="14"/>
        <v>纸张*50</v>
      </c>
      <c r="AD52" s="43" t="str">
        <f t="shared" si="15"/>
        <v>37%</v>
      </c>
      <c r="AE52" s="3">
        <f t="shared" si="16"/>
        <v>310</v>
      </c>
      <c r="AF52" s="66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customHeight="1" spans="1:53">
      <c r="A53" s="23" t="s">
        <v>187</v>
      </c>
      <c r="B53" s="55" t="s">
        <v>529</v>
      </c>
      <c r="C53" s="23">
        <v>3</v>
      </c>
      <c r="D53" s="39" t="s">
        <v>172</v>
      </c>
      <c r="E53" s="39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5" t="s">
        <v>18</v>
      </c>
      <c r="K53" s="3">
        <v>10</v>
      </c>
      <c r="L53" s="40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42" t="str">
        <f t="shared" si="12"/>
        <v>木材*42,染料*7,硫*6,运力*5</v>
      </c>
      <c r="AB53" s="65" t="str">
        <f t="shared" si="13"/>
        <v>劳工*4114,工程师*137</v>
      </c>
      <c r="AC53" s="65" t="str">
        <f t="shared" si="14"/>
        <v>纸张*68</v>
      </c>
      <c r="AD53" s="43" t="str">
        <f t="shared" si="15"/>
        <v>34%</v>
      </c>
      <c r="AE53" s="3">
        <f t="shared" si="16"/>
        <v>425</v>
      </c>
      <c r="AF53" s="67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customHeight="1" spans="1:53">
      <c r="A54" s="23" t="s">
        <v>187</v>
      </c>
      <c r="B54" s="55"/>
      <c r="C54" s="23">
        <v>4</v>
      </c>
      <c r="D54" s="39" t="s">
        <v>172</v>
      </c>
      <c r="E54" s="39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5" t="s">
        <v>18</v>
      </c>
      <c r="K54" s="3">
        <v>15</v>
      </c>
      <c r="L54" s="40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42" t="str">
        <f t="shared" si="12"/>
        <v>木材*41,染料*14,硫*8,运力*6</v>
      </c>
      <c r="AB54" s="65" t="str">
        <f t="shared" si="13"/>
        <v>劳工*3935,工程师*197</v>
      </c>
      <c r="AC54" s="65" t="str">
        <f t="shared" si="14"/>
        <v>纸张*86</v>
      </c>
      <c r="AD54" s="43" t="str">
        <f t="shared" si="15"/>
        <v>33%</v>
      </c>
      <c r="AE54" s="3">
        <f t="shared" si="16"/>
        <v>540</v>
      </c>
      <c r="AF54" s="67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customHeight="1" spans="1:53">
      <c r="A55" s="23" t="s">
        <v>187</v>
      </c>
      <c r="B55" s="55" t="s">
        <v>530</v>
      </c>
      <c r="C55" s="23">
        <v>5</v>
      </c>
      <c r="D55" s="39" t="s">
        <v>172</v>
      </c>
      <c r="E55" s="39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5" t="s">
        <v>18</v>
      </c>
      <c r="K55" s="3">
        <v>20</v>
      </c>
      <c r="L55" s="40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42" t="str">
        <f t="shared" si="12"/>
        <v>木材*40,染料*20,硫*11,运力*9</v>
      </c>
      <c r="AB55" s="65" t="str">
        <f t="shared" si="13"/>
        <v>劳工*3771,工程师*251</v>
      </c>
      <c r="AC55" s="65" t="str">
        <f t="shared" si="14"/>
        <v>纸张*104</v>
      </c>
      <c r="AD55" s="43" t="str">
        <f t="shared" si="15"/>
        <v>32%</v>
      </c>
      <c r="AE55" s="3">
        <f t="shared" si="16"/>
        <v>655</v>
      </c>
      <c r="AF55" s="67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customHeight="1" spans="1:53">
      <c r="A56" s="25" t="s">
        <v>531</v>
      </c>
      <c r="B56" s="3" t="s">
        <v>532</v>
      </c>
      <c r="C56" s="25">
        <v>1</v>
      </c>
      <c r="D56" s="39" t="s">
        <v>175</v>
      </c>
      <c r="E56" s="39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42" t="str">
        <f t="shared" si="12"/>
        <v/>
      </c>
      <c r="AB56" s="65" t="str">
        <f t="shared" si="13"/>
        <v/>
      </c>
      <c r="AC56" s="65" t="str">
        <f t="shared" si="14"/>
        <v/>
      </c>
      <c r="AD56" s="43" t="str">
        <f t="shared" si="15"/>
        <v/>
      </c>
      <c r="AE56" s="3" t="str">
        <f t="shared" si="16"/>
        <v/>
      </c>
      <c r="AF56" s="67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customHeight="1" spans="1:53">
      <c r="A57" s="25" t="s">
        <v>531</v>
      </c>
      <c r="B57" s="3" t="s">
        <v>533</v>
      </c>
      <c r="C57" s="25">
        <v>2</v>
      </c>
      <c r="D57" s="39" t="s">
        <v>175</v>
      </c>
      <c r="E57" s="39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42" t="str">
        <f t="shared" si="12"/>
        <v>工具*6</v>
      </c>
      <c r="AB57" s="65" t="str">
        <f t="shared" si="13"/>
        <v>劳工*-302,工程师*50</v>
      </c>
      <c r="AC57" s="65" t="str">
        <f t="shared" si="14"/>
        <v/>
      </c>
      <c r="AD57" s="43" t="str">
        <f t="shared" si="15"/>
        <v>-100%</v>
      </c>
      <c r="AE57" s="3">
        <f t="shared" si="16"/>
        <v>-235</v>
      </c>
      <c r="AF57" s="67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customHeight="1" spans="1:53">
      <c r="A58" s="25" t="s">
        <v>531</v>
      </c>
      <c r="B58" s="3" t="s">
        <v>534</v>
      </c>
      <c r="C58" s="25">
        <v>3</v>
      </c>
      <c r="D58" s="39" t="s">
        <v>175</v>
      </c>
      <c r="E58" s="39" t="s">
        <v>176</v>
      </c>
      <c r="F58" s="55" t="s">
        <v>19</v>
      </c>
      <c r="G58" s="3">
        <v>10</v>
      </c>
      <c r="H58" s="55" t="s">
        <v>41</v>
      </c>
      <c r="I58" s="3">
        <v>10</v>
      </c>
      <c r="J58" s="55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42" t="str">
        <f t="shared" si="12"/>
        <v>煤*4,工具*3,树胶*2</v>
      </c>
      <c r="AB58" s="65" t="str">
        <f t="shared" si="13"/>
        <v>劳工*-603,工程师*101</v>
      </c>
      <c r="AC58" s="65" t="str">
        <f t="shared" si="14"/>
        <v/>
      </c>
      <c r="AD58" s="43" t="str">
        <f t="shared" si="15"/>
        <v>-100%</v>
      </c>
      <c r="AE58" s="3">
        <f t="shared" si="16"/>
        <v>-320</v>
      </c>
      <c r="AF58" s="67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customHeight="1" spans="1:53">
      <c r="A59" s="25" t="s">
        <v>531</v>
      </c>
      <c r="B59" s="3" t="s">
        <v>535</v>
      </c>
      <c r="C59" s="25">
        <v>4</v>
      </c>
      <c r="D59" s="39" t="s">
        <v>175</v>
      </c>
      <c r="E59" s="39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5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42" t="str">
        <f t="shared" si="12"/>
        <v>科学引擎*2,煤*6,树胶*2</v>
      </c>
      <c r="AB59" s="65" t="str">
        <f t="shared" si="13"/>
        <v>劳工*-905,工程师*151</v>
      </c>
      <c r="AC59" s="65" t="str">
        <f t="shared" si="14"/>
        <v/>
      </c>
      <c r="AD59" s="43" t="str">
        <f t="shared" si="15"/>
        <v>-100%</v>
      </c>
      <c r="AE59" s="3">
        <f t="shared" si="16"/>
        <v>-405</v>
      </c>
      <c r="AF59" s="67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customHeight="1" spans="1:53">
      <c r="A60" s="25" t="s">
        <v>531</v>
      </c>
      <c r="B60" s="3" t="s">
        <v>536</v>
      </c>
      <c r="C60" s="25">
        <v>5</v>
      </c>
      <c r="D60" s="39" t="s">
        <v>175</v>
      </c>
      <c r="E60" s="39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5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42" t="str">
        <f t="shared" si="12"/>
        <v>魔导引擎*1,灵能水晶*4,树胶*3</v>
      </c>
      <c r="AB60" s="65" t="str">
        <f t="shared" si="13"/>
        <v>劳工*-1207,工程师*201</v>
      </c>
      <c r="AC60" s="65" t="str">
        <f t="shared" si="14"/>
        <v/>
      </c>
      <c r="AD60" s="43" t="str">
        <f t="shared" si="15"/>
        <v>-100%</v>
      </c>
      <c r="AE60" s="3">
        <f t="shared" si="16"/>
        <v>-490</v>
      </c>
      <c r="AF60" s="67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customHeight="1" spans="1:53">
      <c r="A61" s="23" t="s">
        <v>531</v>
      </c>
      <c r="B61" s="3" t="s">
        <v>532</v>
      </c>
      <c r="C61" s="23">
        <v>1</v>
      </c>
      <c r="D61" s="39" t="s">
        <v>175</v>
      </c>
      <c r="E61" s="39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42" t="str">
        <f t="shared" si="12"/>
        <v/>
      </c>
      <c r="AB61" s="65" t="str">
        <f t="shared" si="13"/>
        <v/>
      </c>
      <c r="AC61" s="65" t="str">
        <f t="shared" si="14"/>
        <v/>
      </c>
      <c r="AD61" s="43" t="str">
        <f t="shared" si="15"/>
        <v/>
      </c>
      <c r="AE61" s="3" t="str">
        <f t="shared" si="16"/>
        <v/>
      </c>
      <c r="AF61" s="66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customHeight="1" spans="1:53">
      <c r="A62" s="23" t="s">
        <v>531</v>
      </c>
      <c r="B62" s="3" t="s">
        <v>537</v>
      </c>
      <c r="C62" s="23">
        <v>2</v>
      </c>
      <c r="D62" s="39" t="s">
        <v>175</v>
      </c>
      <c r="E62" s="39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42" t="str">
        <f t="shared" si="12"/>
        <v>魔偶*2,灵能水晶*4</v>
      </c>
      <c r="AB62" s="65" t="str">
        <f t="shared" si="13"/>
        <v>劳工*-582,法士*24</v>
      </c>
      <c r="AC62" s="65" t="str">
        <f t="shared" si="14"/>
        <v/>
      </c>
      <c r="AD62" s="43" t="str">
        <f t="shared" si="15"/>
        <v>-100%</v>
      </c>
      <c r="AE62" s="3">
        <f t="shared" si="16"/>
        <v>-345</v>
      </c>
      <c r="AF62" s="66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customHeight="1" spans="1:53">
      <c r="A63" s="23" t="s">
        <v>531</v>
      </c>
      <c r="B63" s="3" t="s">
        <v>538</v>
      </c>
      <c r="C63" s="23">
        <v>3</v>
      </c>
      <c r="D63" s="39" t="s">
        <v>175</v>
      </c>
      <c r="E63" s="39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42" t="str">
        <f t="shared" si="12"/>
        <v>魔偶*3,灵能水晶*5</v>
      </c>
      <c r="AB63" s="65" t="str">
        <f t="shared" si="13"/>
        <v>劳工*-1131,法士*57</v>
      </c>
      <c r="AC63" s="65" t="str">
        <f t="shared" si="14"/>
        <v/>
      </c>
      <c r="AD63" s="43" t="str">
        <f t="shared" si="15"/>
        <v>-100%</v>
      </c>
      <c r="AE63" s="3">
        <f t="shared" si="16"/>
        <v>-470</v>
      </c>
      <c r="AF63" s="66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customHeight="1" spans="1:53">
      <c r="A64" s="23" t="s">
        <v>531</v>
      </c>
      <c r="B64" s="3" t="s">
        <v>539</v>
      </c>
      <c r="C64" s="23">
        <v>4</v>
      </c>
      <c r="D64" s="39" t="s">
        <v>175</v>
      </c>
      <c r="E64" s="39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5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42" t="str">
        <f t="shared" si="12"/>
        <v>魔偶*3,灵能水晶*5,秘银*1</v>
      </c>
      <c r="AB64" s="65" t="str">
        <f t="shared" si="13"/>
        <v>劳工*-1608,法士*107</v>
      </c>
      <c r="AC64" s="65" t="str">
        <f t="shared" si="14"/>
        <v/>
      </c>
      <c r="AD64" s="43" t="str">
        <f t="shared" si="15"/>
        <v>-100%</v>
      </c>
      <c r="AE64" s="3">
        <f t="shared" si="16"/>
        <v>-595</v>
      </c>
      <c r="AF64" s="66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customHeight="1" spans="1:53">
      <c r="A65" s="23" t="s">
        <v>531</v>
      </c>
      <c r="B65" s="3" t="s">
        <v>540</v>
      </c>
      <c r="C65" s="23">
        <v>5</v>
      </c>
      <c r="D65" s="39" t="s">
        <v>175</v>
      </c>
      <c r="E65" s="39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5" t="s">
        <v>46</v>
      </c>
      <c r="K65" s="3">
        <v>5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42" t="str">
        <f t="shared" si="12"/>
        <v>魔偶*3,灵能水晶*6,魔导引擎*2</v>
      </c>
      <c r="AB65" s="65" t="str">
        <f t="shared" si="13"/>
        <v>劳工*-2088,法士*157</v>
      </c>
      <c r="AC65" s="65" t="str">
        <f t="shared" si="14"/>
        <v/>
      </c>
      <c r="AD65" s="43" t="str">
        <f t="shared" si="15"/>
        <v>-100%</v>
      </c>
      <c r="AE65" s="3">
        <f t="shared" si="16"/>
        <v>-720</v>
      </c>
      <c r="AF65" s="66">
        <f t="shared" si="32"/>
        <v>5</v>
      </c>
      <c r="AG65" t="str">
        <f t="shared" si="24"/>
        <v>魔偶*3</v>
      </c>
      <c r="AH65" t="str">
        <f t="shared" si="25"/>
        <v>灵能水晶*6</v>
      </c>
      <c r="AI65" t="str">
        <f t="shared" si="17"/>
        <v>魔导引擎*2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20</v>
      </c>
      <c r="AZ65">
        <f t="shared" si="10"/>
        <v>39</v>
      </c>
      <c r="BA65">
        <f t="shared" si="11"/>
        <v>0</v>
      </c>
    </row>
    <row r="66" customHeight="1" spans="1:53">
      <c r="A66" s="25" t="s">
        <v>190</v>
      </c>
      <c r="B66" s="55" t="s">
        <v>497</v>
      </c>
      <c r="C66" s="25">
        <v>1</v>
      </c>
      <c r="D66" s="39" t="s">
        <v>175</v>
      </c>
      <c r="E66" s="39" t="s">
        <v>180</v>
      </c>
      <c r="N66" s="25">
        <f>IFERROR(VLOOKUP($D66&amp;$C66,生产方式定位!$A$2:$E$38,2,FALSE)+VLOOKUP($E66&amp;$C66,生产方式定位!$F$3:$J$38,2,FALSE),0)</f>
        <v>0</v>
      </c>
      <c r="O66" s="55" t="s">
        <v>77</v>
      </c>
      <c r="P66" s="3">
        <v>3</v>
      </c>
      <c r="Q66" s="55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42" t="str">
        <f t="shared" si="12"/>
        <v/>
      </c>
      <c r="AB66" s="65" t="str">
        <f t="shared" si="13"/>
        <v>职员*424,贵族*47</v>
      </c>
      <c r="AC66" s="65" t="str">
        <f t="shared" si="14"/>
        <v/>
      </c>
      <c r="AD66" s="43" t="str">
        <f t="shared" si="15"/>
        <v/>
      </c>
      <c r="AE66" s="3" t="str">
        <f t="shared" si="16"/>
        <v/>
      </c>
      <c r="AF66" s="67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customHeight="1" spans="1:53">
      <c r="A67" s="25" t="s">
        <v>190</v>
      </c>
      <c r="B67" s="3" t="s">
        <v>498</v>
      </c>
      <c r="C67" s="25">
        <v>2</v>
      </c>
      <c r="D67" s="39" t="s">
        <v>175</v>
      </c>
      <c r="E67" s="39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42" t="str">
        <f t="shared" si="12"/>
        <v/>
      </c>
      <c r="AB67" s="65" t="str">
        <f t="shared" si="13"/>
        <v>教士*528</v>
      </c>
      <c r="AC67" s="65" t="str">
        <f t="shared" si="14"/>
        <v/>
      </c>
      <c r="AD67" s="43" t="str">
        <f t="shared" si="15"/>
        <v/>
      </c>
      <c r="AE67" s="3" t="str">
        <f t="shared" si="16"/>
        <v/>
      </c>
      <c r="AF67" s="67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customHeight="1" spans="1:53">
      <c r="A68" s="25" t="s">
        <v>190</v>
      </c>
      <c r="B68" s="3" t="s">
        <v>499</v>
      </c>
      <c r="C68" s="25">
        <v>3</v>
      </c>
      <c r="D68" s="39" t="s">
        <v>175</v>
      </c>
      <c r="E68" s="39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5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42" t="str">
        <f t="shared" si="12"/>
        <v/>
      </c>
      <c r="AB68" s="65" t="str">
        <f t="shared" si="13"/>
        <v>资本家*135,职员*365</v>
      </c>
      <c r="AC68" s="65" t="str">
        <f t="shared" si="14"/>
        <v/>
      </c>
      <c r="AD68" s="43" t="str">
        <f t="shared" si="15"/>
        <v/>
      </c>
      <c r="AE68" s="3" t="str">
        <f t="shared" si="16"/>
        <v/>
      </c>
      <c r="AF68" s="67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customHeight="1" spans="1:53">
      <c r="A69" s="25" t="s">
        <v>190</v>
      </c>
      <c r="B69" s="3" t="s">
        <v>500</v>
      </c>
      <c r="C69" s="25">
        <v>4</v>
      </c>
      <c r="D69" s="39" t="s">
        <v>175</v>
      </c>
      <c r="E69" s="39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5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42" t="str">
        <f t="shared" si="12"/>
        <v/>
      </c>
      <c r="AB69" s="65" t="str">
        <f t="shared" si="13"/>
        <v>资本家*68,职员*183</v>
      </c>
      <c r="AC69" s="65" t="str">
        <f t="shared" si="14"/>
        <v/>
      </c>
      <c r="AD69" s="43" t="str">
        <f t="shared" si="15"/>
        <v/>
      </c>
      <c r="AE69" s="3" t="str">
        <f t="shared" si="16"/>
        <v/>
      </c>
      <c r="AF69" s="67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customHeight="1" spans="1:53">
      <c r="A70" s="25" t="s">
        <v>190</v>
      </c>
      <c r="B70" s="3" t="s">
        <v>501</v>
      </c>
      <c r="C70" s="25">
        <v>5</v>
      </c>
      <c r="D70" s="39" t="s">
        <v>175</v>
      </c>
      <c r="E70" s="39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42" t="str">
        <f t="shared" ref="AA70:AA104" si="36">IF(AG70="","",AG70)&amp;IF(AH70="","",","&amp;AH70)&amp;IF(AI70="","",","&amp;AI70)&amp;IF(AR70=0,"",",运力*"&amp;AR70)&amp;IF(AS70=0,"",",交易*"&amp;AS70)</f>
        <v/>
      </c>
      <c r="AB70" s="65" t="str">
        <f t="shared" ref="AB70:AB104" si="37">IF(AJ70="","",AJ70)&amp;IF(AK70="","",","&amp;AK70)&amp;IF(AL70="","",","&amp;AL70)</f>
        <v>官僚*603</v>
      </c>
      <c r="AC70" s="65" t="str">
        <f t="shared" ref="AC70:AC104" si="38">IF(AM70="","",AM70)&amp;IF(AN70="","",","&amp;AN70)</f>
        <v/>
      </c>
      <c r="AD70" s="43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67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customHeight="1" spans="1:53">
      <c r="A71" s="25" t="s">
        <v>190</v>
      </c>
      <c r="B71" s="3" t="s">
        <v>502</v>
      </c>
      <c r="C71" s="25">
        <v>6</v>
      </c>
      <c r="D71" s="39" t="s">
        <v>175</v>
      </c>
      <c r="E71" s="39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42" t="str">
        <f t="shared" si="36"/>
        <v/>
      </c>
      <c r="AB71" s="65" t="str">
        <f t="shared" si="37"/>
        <v>劳工*302,工程师*201</v>
      </c>
      <c r="AC71" s="65" t="str">
        <f t="shared" si="38"/>
        <v/>
      </c>
      <c r="AD71" s="43" t="str">
        <f t="shared" si="39"/>
        <v/>
      </c>
      <c r="AE71" s="3" t="str">
        <f t="shared" si="40"/>
        <v/>
      </c>
      <c r="AF71" s="66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customHeight="1" spans="1:53">
      <c r="A72" s="25" t="s">
        <v>190</v>
      </c>
      <c r="B72" s="3" t="s">
        <v>503</v>
      </c>
      <c r="C72" s="25">
        <v>7</v>
      </c>
      <c r="D72" s="39" t="s">
        <v>175</v>
      </c>
      <c r="E72" s="39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5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42" t="str">
        <f t="shared" si="36"/>
        <v/>
      </c>
      <c r="AB72" s="65" t="str">
        <f t="shared" si="37"/>
        <v>劳工*151,工程师*126,法士*94</v>
      </c>
      <c r="AC72" s="65" t="str">
        <f t="shared" si="38"/>
        <v/>
      </c>
      <c r="AD72" s="43" t="str">
        <f t="shared" si="39"/>
        <v/>
      </c>
      <c r="AE72" s="3" t="str">
        <f t="shared" si="40"/>
        <v/>
      </c>
      <c r="AF72" s="66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customHeight="1" spans="1:53">
      <c r="A73" s="25" t="s">
        <v>190</v>
      </c>
      <c r="B73" s="3" t="s">
        <v>504</v>
      </c>
      <c r="C73" s="25">
        <v>8</v>
      </c>
      <c r="D73" s="39" t="s">
        <v>175</v>
      </c>
      <c r="E73" s="39" t="s">
        <v>180</v>
      </c>
      <c r="N73" s="25">
        <f>IFERROR(VLOOKUP($D73&amp;$C73,生产方式定位!$A$2:$E$38,2,FALSE)+VLOOKUP($E73&amp;$C73,生产方式定位!$F$3:$J$38,2,FALSE),0)</f>
        <v>0</v>
      </c>
      <c r="O73" s="55" t="s">
        <v>66</v>
      </c>
      <c r="P73" s="3">
        <v>4</v>
      </c>
      <c r="Q73" s="55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42" t="str">
        <f t="shared" si="36"/>
        <v/>
      </c>
      <c r="AB73" s="65" t="str">
        <f t="shared" si="37"/>
        <v>法师*50,法士*314</v>
      </c>
      <c r="AC73" s="65" t="str">
        <f t="shared" si="38"/>
        <v/>
      </c>
      <c r="AD73" s="43" t="str">
        <f t="shared" si="39"/>
        <v/>
      </c>
      <c r="AE73" s="3" t="str">
        <f t="shared" si="40"/>
        <v/>
      </c>
      <c r="AF73" s="66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customHeight="1" spans="1:53">
      <c r="A74" s="23" t="s">
        <v>192</v>
      </c>
      <c r="B74" s="3" t="s">
        <v>541</v>
      </c>
      <c r="C74" s="23">
        <v>1</v>
      </c>
      <c r="D74" s="39" t="s">
        <v>172</v>
      </c>
      <c r="E74" s="39" t="s">
        <v>173</v>
      </c>
      <c r="F74" s="3" t="s">
        <v>12</v>
      </c>
      <c r="G74" s="3">
        <v>40</v>
      </c>
      <c r="L74" s="40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42" t="str">
        <f t="shared" si="36"/>
        <v>布料*12,运力*2</v>
      </c>
      <c r="AB74" s="65" t="str">
        <f t="shared" si="37"/>
        <v>劳工*4525</v>
      </c>
      <c r="AC74" s="65" t="str">
        <f t="shared" si="38"/>
        <v>衣物*17</v>
      </c>
      <c r="AD74" s="43" t="str">
        <f t="shared" si="39"/>
        <v>73%</v>
      </c>
      <c r="AE74" s="3">
        <f t="shared" si="40"/>
        <v>120</v>
      </c>
      <c r="AF74" s="66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customHeight="1" spans="1:53">
      <c r="A75" s="23" t="s">
        <v>192</v>
      </c>
      <c r="B75" s="3" t="s">
        <v>542</v>
      </c>
      <c r="C75" s="23">
        <v>2</v>
      </c>
      <c r="D75" s="39" t="s">
        <v>172</v>
      </c>
      <c r="E75" s="39" t="s">
        <v>173</v>
      </c>
      <c r="F75" s="3" t="s">
        <v>12</v>
      </c>
      <c r="G75" s="3">
        <v>40</v>
      </c>
      <c r="H75" s="55" t="s">
        <v>13</v>
      </c>
      <c r="I75" s="3">
        <v>20</v>
      </c>
      <c r="L75" s="40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42" t="str">
        <f t="shared" si="36"/>
        <v>布料*31,染料*8,运力*5</v>
      </c>
      <c r="AB75" s="65" t="str">
        <f t="shared" si="37"/>
        <v>劳工*4309,工程师*72</v>
      </c>
      <c r="AC75" s="65" t="str">
        <f t="shared" si="38"/>
        <v>衣物*50</v>
      </c>
      <c r="AD75" s="43" t="str">
        <f t="shared" si="39"/>
        <v>37%</v>
      </c>
      <c r="AE75" s="3">
        <f t="shared" si="40"/>
        <v>310</v>
      </c>
      <c r="AF75" s="66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customHeight="1" spans="1:53">
      <c r="A76" s="23" t="s">
        <v>192</v>
      </c>
      <c r="B76" s="55" t="s">
        <v>543</v>
      </c>
      <c r="C76" s="23">
        <v>3</v>
      </c>
      <c r="D76" s="39" t="s">
        <v>172</v>
      </c>
      <c r="E76" s="39" t="s">
        <v>173</v>
      </c>
      <c r="F76" s="3" t="s">
        <v>12</v>
      </c>
      <c r="G76" s="3">
        <v>40</v>
      </c>
      <c r="H76" s="55" t="s">
        <v>13</v>
      </c>
      <c r="I76" s="3">
        <v>30</v>
      </c>
      <c r="J76" s="55"/>
      <c r="L76" s="40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42" t="str">
        <f t="shared" si="36"/>
        <v>布料*38,染料*14,运力*6</v>
      </c>
      <c r="AB76" s="65" t="str">
        <f t="shared" si="37"/>
        <v>劳工*4114,工程师*137</v>
      </c>
      <c r="AC76" s="65" t="str">
        <f t="shared" si="38"/>
        <v>衣物*68</v>
      </c>
      <c r="AD76" s="43" t="str">
        <f t="shared" si="39"/>
        <v>34%</v>
      </c>
      <c r="AE76" s="3">
        <f t="shared" si="40"/>
        <v>425</v>
      </c>
      <c r="AF76" s="67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customHeight="1" spans="1:53">
      <c r="A77" s="23" t="s">
        <v>192</v>
      </c>
      <c r="B77" s="55" t="s">
        <v>544</v>
      </c>
      <c r="C77" s="23">
        <v>4</v>
      </c>
      <c r="D77" s="39" t="s">
        <v>172</v>
      </c>
      <c r="E77" s="39" t="s">
        <v>173</v>
      </c>
      <c r="F77" s="3" t="s">
        <v>12</v>
      </c>
      <c r="G77" s="3">
        <v>40</v>
      </c>
      <c r="H77" s="55" t="s">
        <v>13</v>
      </c>
      <c r="I77" s="3">
        <v>40</v>
      </c>
      <c r="J77" s="55" t="s">
        <v>22</v>
      </c>
      <c r="K77" s="3">
        <v>20</v>
      </c>
      <c r="L77" s="40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55" t="s">
        <v>74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42" t="str">
        <f t="shared" si="36"/>
        <v>布料*35,染料*18,泽洛*8,运力*6</v>
      </c>
      <c r="AB77" s="65" t="str">
        <f t="shared" si="37"/>
        <v>劳工*3935,工程师*131,法士*49</v>
      </c>
      <c r="AC77" s="65" t="str">
        <f t="shared" si="38"/>
        <v>衣物*86</v>
      </c>
      <c r="AD77" s="43" t="str">
        <f t="shared" si="39"/>
        <v>33%</v>
      </c>
      <c r="AE77" s="3">
        <f t="shared" si="40"/>
        <v>540</v>
      </c>
      <c r="AF77" s="67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customHeight="1" spans="1:53">
      <c r="A78" s="23" t="s">
        <v>192</v>
      </c>
      <c r="B78" s="55" t="s">
        <v>545</v>
      </c>
      <c r="C78" s="23">
        <v>5</v>
      </c>
      <c r="D78" s="39" t="s">
        <v>172</v>
      </c>
      <c r="E78" s="39" t="s">
        <v>173</v>
      </c>
      <c r="F78" s="3" t="s">
        <v>12</v>
      </c>
      <c r="G78" s="3">
        <v>40</v>
      </c>
      <c r="H78" s="55" t="s">
        <v>13</v>
      </c>
      <c r="I78" s="3">
        <v>50</v>
      </c>
      <c r="J78" s="55" t="s">
        <v>20</v>
      </c>
      <c r="K78" s="3">
        <v>20</v>
      </c>
      <c r="L78" s="40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55" t="s">
        <v>74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42" t="str">
        <f t="shared" si="36"/>
        <v>布料*40,染料*25,灵能水晶*7,运力*7</v>
      </c>
      <c r="AB78" s="65" t="str">
        <f t="shared" si="37"/>
        <v>劳工*3771,工程师*189,法士*47</v>
      </c>
      <c r="AC78" s="65" t="str">
        <f t="shared" si="38"/>
        <v>衣物*104</v>
      </c>
      <c r="AD78" s="43" t="str">
        <f t="shared" si="39"/>
        <v>32%</v>
      </c>
      <c r="AE78" s="3">
        <f t="shared" si="40"/>
        <v>655</v>
      </c>
      <c r="AF78" s="67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customHeight="1" spans="1:53">
      <c r="A79" s="25" t="s">
        <v>193</v>
      </c>
      <c r="B79" s="3" t="s">
        <v>546</v>
      </c>
      <c r="C79" s="25">
        <v>1</v>
      </c>
      <c r="D79" s="39" t="s">
        <v>172</v>
      </c>
      <c r="E79" s="39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42" t="str">
        <f t="shared" si="36"/>
        <v/>
      </c>
      <c r="AB79" s="65" t="str">
        <f t="shared" si="37"/>
        <v/>
      </c>
      <c r="AC79" s="65" t="str">
        <f t="shared" si="38"/>
        <v/>
      </c>
      <c r="AD79" s="43" t="str">
        <f t="shared" si="39"/>
        <v>73%</v>
      </c>
      <c r="AE79" s="3">
        <f t="shared" si="40"/>
        <v>120</v>
      </c>
      <c r="AF79" s="67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customHeight="1" spans="1:53">
      <c r="A80" s="25" t="s">
        <v>193</v>
      </c>
      <c r="B80" s="3" t="s">
        <v>547</v>
      </c>
      <c r="C80" s="25">
        <v>2</v>
      </c>
      <c r="D80" s="39" t="s">
        <v>172</v>
      </c>
      <c r="E80" s="39" t="s">
        <v>194</v>
      </c>
      <c r="F80" s="55" t="s">
        <v>10</v>
      </c>
      <c r="G80" s="3">
        <v>40</v>
      </c>
      <c r="L80" s="40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1273</v>
      </c>
      <c r="AA80" s="42" t="str">
        <f t="shared" si="36"/>
        <v>丝绸*13,运力*7</v>
      </c>
      <c r="AB80" s="65" t="str">
        <f t="shared" si="37"/>
        <v>工程师*452</v>
      </c>
      <c r="AC80" s="65" t="str">
        <f t="shared" si="38"/>
        <v>奢侈服装*21</v>
      </c>
      <c r="AD80" s="43" t="str">
        <f t="shared" si="39"/>
        <v>27%</v>
      </c>
      <c r="AE80" s="3">
        <f t="shared" si="40"/>
        <v>243</v>
      </c>
      <c r="AF80" s="67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工程师*452</v>
      </c>
      <c r="AK80" t="str">
        <f t="shared" si="46"/>
        <v/>
      </c>
      <c r="AL80" t="str">
        <f t="shared" si="47"/>
        <v/>
      </c>
      <c r="AM80" t="str">
        <f t="shared" si="48"/>
        <v>奢侈服装*21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customHeight="1" spans="1:53">
      <c r="A81" s="25" t="s">
        <v>193</v>
      </c>
      <c r="B81" s="3" t="s">
        <v>548</v>
      </c>
      <c r="C81" s="25">
        <v>3</v>
      </c>
      <c r="D81" s="39" t="s">
        <v>172</v>
      </c>
      <c r="E81" s="39" t="s">
        <v>194</v>
      </c>
      <c r="F81" s="55" t="s">
        <v>10</v>
      </c>
      <c r="G81" s="3">
        <v>40</v>
      </c>
      <c r="H81" s="55" t="s">
        <v>15</v>
      </c>
      <c r="I81" s="3">
        <v>20</v>
      </c>
      <c r="L81" s="40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1779</v>
      </c>
      <c r="AA81" s="42" t="str">
        <f t="shared" si="36"/>
        <v>丝绸*13,树胶*10,运力*7</v>
      </c>
      <c r="AB81" s="65" t="str">
        <f t="shared" si="37"/>
        <v>工程师*528</v>
      </c>
      <c r="AC81" s="65" t="str">
        <f t="shared" si="38"/>
        <v>奢侈服装*30</v>
      </c>
      <c r="AD81" s="43" t="str">
        <f t="shared" si="39"/>
        <v>27%</v>
      </c>
      <c r="AE81" s="3">
        <f t="shared" si="40"/>
        <v>344</v>
      </c>
      <c r="AF81" s="67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工程师*528</v>
      </c>
      <c r="AK81" t="str">
        <f t="shared" si="46"/>
        <v/>
      </c>
      <c r="AL81" t="str">
        <f t="shared" si="47"/>
        <v/>
      </c>
      <c r="AM81" t="str">
        <f t="shared" si="48"/>
        <v>奢侈服装*30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customHeight="1" spans="1:53">
      <c r="A82" s="25" t="s">
        <v>193</v>
      </c>
      <c r="B82" s="55" t="s">
        <v>549</v>
      </c>
      <c r="C82" s="25">
        <v>4</v>
      </c>
      <c r="D82" s="39" t="s">
        <v>172</v>
      </c>
      <c r="E82" s="39" t="s">
        <v>194</v>
      </c>
      <c r="F82" s="55" t="s">
        <v>10</v>
      </c>
      <c r="G82" s="3">
        <v>40</v>
      </c>
      <c r="H82" s="55" t="s">
        <v>15</v>
      </c>
      <c r="I82" s="3">
        <v>20</v>
      </c>
      <c r="J82" s="55" t="s">
        <v>22</v>
      </c>
      <c r="K82" s="3">
        <v>20</v>
      </c>
      <c r="L82" s="40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2284</v>
      </c>
      <c r="AA82" s="42" t="str">
        <f t="shared" si="36"/>
        <v>丝绸*13,树胶*10,泽洛*9,运力*7</v>
      </c>
      <c r="AB82" s="65" t="str">
        <f t="shared" si="37"/>
        <v>工程师*603</v>
      </c>
      <c r="AC82" s="65" t="str">
        <f t="shared" si="38"/>
        <v>奢侈服装*38</v>
      </c>
      <c r="AD82" s="43" t="str">
        <f t="shared" si="39"/>
        <v>27%</v>
      </c>
      <c r="AE82" s="3">
        <f t="shared" si="40"/>
        <v>444</v>
      </c>
      <c r="AF82" s="67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工程师*603</v>
      </c>
      <c r="AK82" t="str">
        <f t="shared" si="46"/>
        <v/>
      </c>
      <c r="AL82" t="str">
        <f t="shared" si="47"/>
        <v/>
      </c>
      <c r="AM82" t="str">
        <f t="shared" si="48"/>
        <v>奢侈服装*38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customHeight="1" spans="1:53">
      <c r="A83" s="25" t="s">
        <v>193</v>
      </c>
      <c r="B83" s="55" t="s">
        <v>550</v>
      </c>
      <c r="C83" s="25">
        <v>5</v>
      </c>
      <c r="D83" s="39" t="s">
        <v>172</v>
      </c>
      <c r="E83" s="39" t="s">
        <v>194</v>
      </c>
      <c r="F83" s="55" t="s">
        <v>10</v>
      </c>
      <c r="G83" s="3">
        <v>40</v>
      </c>
      <c r="H83" s="55" t="s">
        <v>15</v>
      </c>
      <c r="I83" s="3">
        <v>20</v>
      </c>
      <c r="J83" s="55" t="s">
        <v>20</v>
      </c>
      <c r="K83" s="3">
        <v>20</v>
      </c>
      <c r="L83" s="40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2790</v>
      </c>
      <c r="AA83" s="42" t="str">
        <f t="shared" si="36"/>
        <v>丝绸*16,树胶*12,灵能水晶*8,运力*8</v>
      </c>
      <c r="AB83" s="65" t="str">
        <f t="shared" si="37"/>
        <v>工程师*679</v>
      </c>
      <c r="AC83" s="65" t="str">
        <f t="shared" si="38"/>
        <v>奢侈服装*47</v>
      </c>
      <c r="AD83" s="43" t="str">
        <f t="shared" si="39"/>
        <v>27%</v>
      </c>
      <c r="AE83" s="3">
        <f t="shared" si="40"/>
        <v>545</v>
      </c>
      <c r="AF83" s="67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工程师*679</v>
      </c>
      <c r="AK83" t="str">
        <f t="shared" si="46"/>
        <v/>
      </c>
      <c r="AL83" t="str">
        <f t="shared" si="47"/>
        <v/>
      </c>
      <c r="AM83" t="str">
        <f t="shared" si="48"/>
        <v>奢侈服装*47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customHeight="1" spans="1:53">
      <c r="A84" s="23" t="s">
        <v>551</v>
      </c>
      <c r="B84" s="55" t="s">
        <v>541</v>
      </c>
      <c r="C84" s="23">
        <v>1</v>
      </c>
      <c r="D84" s="39" t="s">
        <v>175</v>
      </c>
      <c r="E84" s="39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42" t="str">
        <f t="shared" si="36"/>
        <v/>
      </c>
      <c r="AB84" s="65" t="str">
        <f t="shared" si="37"/>
        <v/>
      </c>
      <c r="AC84" s="65" t="str">
        <f t="shared" si="38"/>
        <v/>
      </c>
      <c r="AD84" s="43" t="str">
        <f t="shared" si="39"/>
        <v/>
      </c>
      <c r="AE84" s="3" t="str">
        <f t="shared" si="40"/>
        <v/>
      </c>
      <c r="AF84" s="66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customHeight="1" spans="1:53">
      <c r="A85" s="23" t="s">
        <v>551</v>
      </c>
      <c r="B85" s="55" t="s">
        <v>552</v>
      </c>
      <c r="C85" s="23">
        <v>2</v>
      </c>
      <c r="D85" s="39" t="s">
        <v>175</v>
      </c>
      <c r="E85" s="39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42" t="str">
        <f t="shared" si="36"/>
        <v>工具*6</v>
      </c>
      <c r="AB85" s="65" t="str">
        <f t="shared" si="37"/>
        <v>劳工*-362,工程师*30</v>
      </c>
      <c r="AC85" s="65" t="str">
        <f t="shared" si="38"/>
        <v/>
      </c>
      <c r="AD85" s="43" t="str">
        <f t="shared" si="39"/>
        <v>-100%</v>
      </c>
      <c r="AE85" s="3">
        <f t="shared" si="40"/>
        <v>-235</v>
      </c>
      <c r="AF85" s="66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customHeight="1" spans="1:53">
      <c r="A86" s="23" t="s">
        <v>551</v>
      </c>
      <c r="B86" s="55" t="s">
        <v>553</v>
      </c>
      <c r="C86" s="23">
        <v>3</v>
      </c>
      <c r="D86" s="39" t="s">
        <v>175</v>
      </c>
      <c r="E86" s="39" t="s">
        <v>176</v>
      </c>
      <c r="F86" s="55" t="s">
        <v>19</v>
      </c>
      <c r="G86" s="3">
        <v>10</v>
      </c>
      <c r="H86" s="55" t="s">
        <v>41</v>
      </c>
      <c r="I86" s="3">
        <v>10</v>
      </c>
      <c r="J86" s="55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42" t="str">
        <f t="shared" si="36"/>
        <v>煤*4,工具*3,树胶*2</v>
      </c>
      <c r="AB86" s="65" t="str">
        <f t="shared" si="37"/>
        <v>劳工*-670,工程师*78</v>
      </c>
      <c r="AC86" s="65" t="str">
        <f t="shared" si="38"/>
        <v/>
      </c>
      <c r="AD86" s="43" t="str">
        <f t="shared" si="39"/>
        <v>-100%</v>
      </c>
      <c r="AE86" s="3">
        <f t="shared" si="40"/>
        <v>-320</v>
      </c>
      <c r="AF86" s="66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customHeight="1" spans="1:53">
      <c r="A87" s="23" t="s">
        <v>551</v>
      </c>
      <c r="B87" s="3" t="s">
        <v>554</v>
      </c>
      <c r="C87" s="23">
        <v>4</v>
      </c>
      <c r="D87" s="39" t="s">
        <v>175</v>
      </c>
      <c r="E87" s="39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55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42" t="str">
        <f t="shared" si="36"/>
        <v>科学引擎*2,煤*6,树胶*2</v>
      </c>
      <c r="AB87" s="65" t="str">
        <f t="shared" si="37"/>
        <v>劳工*-936,工程师*140</v>
      </c>
      <c r="AC87" s="65" t="str">
        <f t="shared" si="38"/>
        <v/>
      </c>
      <c r="AD87" s="43" t="str">
        <f t="shared" si="39"/>
        <v>-100%</v>
      </c>
      <c r="AE87" s="3">
        <f t="shared" si="40"/>
        <v>-405</v>
      </c>
      <c r="AF87" s="66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customHeight="1" spans="1:53">
      <c r="A88" s="23" t="s">
        <v>551</v>
      </c>
      <c r="B88" s="3" t="s">
        <v>555</v>
      </c>
      <c r="C88" s="23">
        <v>5</v>
      </c>
      <c r="D88" s="39" t="s">
        <v>175</v>
      </c>
      <c r="E88" s="39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55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42" t="str">
        <f t="shared" si="36"/>
        <v>魔导引擎*1,灵能水晶*4,树胶*3</v>
      </c>
      <c r="AB88" s="65" t="str">
        <f t="shared" si="37"/>
        <v>劳工*-1168,工程师*214</v>
      </c>
      <c r="AC88" s="65" t="str">
        <f t="shared" si="38"/>
        <v/>
      </c>
      <c r="AD88" s="43" t="str">
        <f t="shared" si="39"/>
        <v>-100%</v>
      </c>
      <c r="AE88" s="3">
        <f t="shared" si="40"/>
        <v>-490</v>
      </c>
      <c r="AF88" s="66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customHeight="1" spans="1:53">
      <c r="A89" s="25" t="s">
        <v>551</v>
      </c>
      <c r="B89" s="55" t="s">
        <v>541</v>
      </c>
      <c r="C89" s="25">
        <v>1</v>
      </c>
      <c r="D89" s="39" t="s">
        <v>175</v>
      </c>
      <c r="E89" s="39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42" t="str">
        <f t="shared" si="36"/>
        <v/>
      </c>
      <c r="AB89" s="65" t="str">
        <f t="shared" si="37"/>
        <v/>
      </c>
      <c r="AC89" s="65" t="str">
        <f t="shared" si="38"/>
        <v/>
      </c>
      <c r="AD89" s="43" t="str">
        <f t="shared" si="39"/>
        <v/>
      </c>
      <c r="AE89" s="3" t="str">
        <f t="shared" si="40"/>
        <v/>
      </c>
      <c r="AF89" s="67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customHeight="1" spans="1:53">
      <c r="A90" s="25" t="s">
        <v>551</v>
      </c>
      <c r="B90" s="3" t="s">
        <v>556</v>
      </c>
      <c r="C90" s="25">
        <v>2</v>
      </c>
      <c r="D90" s="39" t="s">
        <v>175</v>
      </c>
      <c r="E90" s="39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42" t="str">
        <f t="shared" si="36"/>
        <v>魔偶*2,灵能水晶*4</v>
      </c>
      <c r="AB90" s="65" t="str">
        <f t="shared" si="37"/>
        <v>劳工*-543,法士*34</v>
      </c>
      <c r="AC90" s="65" t="str">
        <f t="shared" si="38"/>
        <v/>
      </c>
      <c r="AD90" s="43" t="str">
        <f t="shared" si="39"/>
        <v>-100%</v>
      </c>
      <c r="AE90" s="3">
        <f t="shared" si="40"/>
        <v>-345</v>
      </c>
      <c r="AF90" s="67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customHeight="1" spans="1:53">
      <c r="A91" s="25" t="s">
        <v>551</v>
      </c>
      <c r="B91" s="3" t="s">
        <v>557</v>
      </c>
      <c r="C91" s="25">
        <v>3</v>
      </c>
      <c r="D91" s="39" t="s">
        <v>175</v>
      </c>
      <c r="E91" s="39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42" t="str">
        <f t="shared" si="36"/>
        <v>魔偶*3,灵能水晶*5</v>
      </c>
      <c r="AB91" s="65" t="str">
        <f t="shared" si="37"/>
        <v>劳工*-1006,法士*88</v>
      </c>
      <c r="AC91" s="65" t="str">
        <f t="shared" si="38"/>
        <v/>
      </c>
      <c r="AD91" s="43" t="str">
        <f t="shared" si="39"/>
        <v>-100%</v>
      </c>
      <c r="AE91" s="3">
        <f t="shared" si="40"/>
        <v>-470</v>
      </c>
      <c r="AF91" s="67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customHeight="1" spans="1:53">
      <c r="A92" s="25" t="s">
        <v>551</v>
      </c>
      <c r="B92" s="3" t="s">
        <v>558</v>
      </c>
      <c r="C92" s="25">
        <v>4</v>
      </c>
      <c r="D92" s="39" t="s">
        <v>175</v>
      </c>
      <c r="E92" s="39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55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42" t="str">
        <f t="shared" si="36"/>
        <v>魔偶*3,灵能水晶*5,秘银*1</v>
      </c>
      <c r="AB92" s="65" t="str">
        <f t="shared" si="37"/>
        <v>劳工*-1404,法士*158</v>
      </c>
      <c r="AC92" s="65" t="str">
        <f t="shared" si="38"/>
        <v/>
      </c>
      <c r="AD92" s="43" t="str">
        <f t="shared" si="39"/>
        <v>-100%</v>
      </c>
      <c r="AE92" s="3">
        <f t="shared" si="40"/>
        <v>-595</v>
      </c>
      <c r="AF92" s="67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customHeight="1" spans="1:53">
      <c r="A93" s="25" t="s">
        <v>551</v>
      </c>
      <c r="B93" s="3" t="s">
        <v>559</v>
      </c>
      <c r="C93" s="25">
        <v>5</v>
      </c>
      <c r="D93" s="39" t="s">
        <v>175</v>
      </c>
      <c r="E93" s="39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55" t="s">
        <v>46</v>
      </c>
      <c r="K93" s="3">
        <v>5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42" t="str">
        <f t="shared" si="36"/>
        <v>魔偶*3,灵能水晶*6,魔导引擎*2</v>
      </c>
      <c r="AB93" s="65" t="str">
        <f t="shared" si="37"/>
        <v>劳工*-1752,法士*241</v>
      </c>
      <c r="AC93" s="65" t="str">
        <f t="shared" si="38"/>
        <v/>
      </c>
      <c r="AD93" s="43" t="str">
        <f t="shared" si="39"/>
        <v>-100%</v>
      </c>
      <c r="AE93" s="3">
        <f t="shared" si="40"/>
        <v>-720</v>
      </c>
      <c r="AF93" s="67">
        <f t="shared" si="33"/>
        <v>5</v>
      </c>
      <c r="AG93" t="str">
        <f t="shared" si="43"/>
        <v>魔偶*3</v>
      </c>
      <c r="AH93" t="str">
        <f t="shared" si="44"/>
        <v>灵能水晶*6</v>
      </c>
      <c r="AI93" t="str">
        <f t="shared" si="41"/>
        <v>魔导引擎*2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20</v>
      </c>
      <c r="AZ93">
        <f t="shared" si="34"/>
        <v>31</v>
      </c>
      <c r="BA93">
        <f t="shared" si="35"/>
        <v>0</v>
      </c>
    </row>
    <row r="94" customHeight="1" spans="1:53">
      <c r="A94" s="23" t="s">
        <v>197</v>
      </c>
      <c r="B94" s="55" t="s">
        <v>497</v>
      </c>
      <c r="C94" s="23">
        <v>1</v>
      </c>
      <c r="D94" s="39" t="s">
        <v>175</v>
      </c>
      <c r="E94" s="39" t="s">
        <v>180</v>
      </c>
      <c r="N94" s="23">
        <f>IFERROR(VLOOKUP($D94&amp;$C94,生产方式定位!$A$2:$E$38,2,FALSE)+VLOOKUP($E94&amp;$C94,生产方式定位!$F$3:$J$38,2,FALSE),0)</f>
        <v>0</v>
      </c>
      <c r="O94" s="55" t="s">
        <v>77</v>
      </c>
      <c r="P94" s="3">
        <v>3</v>
      </c>
      <c r="Q94" s="55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42" t="str">
        <f t="shared" si="36"/>
        <v/>
      </c>
      <c r="AB94" s="65" t="str">
        <f t="shared" si="37"/>
        <v>职员*424,贵族*47</v>
      </c>
      <c r="AC94" s="65" t="str">
        <f t="shared" si="38"/>
        <v/>
      </c>
      <c r="AD94" s="43" t="str">
        <f t="shared" si="39"/>
        <v/>
      </c>
      <c r="AE94" s="3" t="str">
        <f t="shared" si="40"/>
        <v/>
      </c>
      <c r="AF94" s="66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customHeight="1" spans="1:53">
      <c r="A95" s="23" t="s">
        <v>197</v>
      </c>
      <c r="B95" s="3" t="s">
        <v>498</v>
      </c>
      <c r="C95" s="23">
        <v>2</v>
      </c>
      <c r="D95" s="39" t="s">
        <v>175</v>
      </c>
      <c r="E95" s="39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42" t="str">
        <f t="shared" si="36"/>
        <v/>
      </c>
      <c r="AB95" s="65" t="str">
        <f t="shared" si="37"/>
        <v>教士*528</v>
      </c>
      <c r="AC95" s="65" t="str">
        <f t="shared" si="38"/>
        <v/>
      </c>
      <c r="AD95" s="43" t="str">
        <f t="shared" si="39"/>
        <v/>
      </c>
      <c r="AE95" s="3" t="str">
        <f t="shared" si="40"/>
        <v/>
      </c>
      <c r="AF95" s="66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customHeight="1" spans="1:53">
      <c r="A96" s="23" t="s">
        <v>197</v>
      </c>
      <c r="B96" s="3" t="s">
        <v>499</v>
      </c>
      <c r="C96" s="23">
        <v>3</v>
      </c>
      <c r="D96" s="39" t="s">
        <v>175</v>
      </c>
      <c r="E96" s="39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5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42" t="str">
        <f t="shared" si="36"/>
        <v/>
      </c>
      <c r="AB96" s="65" t="str">
        <f t="shared" si="37"/>
        <v>资本家*135,职员*365</v>
      </c>
      <c r="AC96" s="65" t="str">
        <f t="shared" si="38"/>
        <v/>
      </c>
      <c r="AD96" s="43" t="str">
        <f t="shared" si="39"/>
        <v/>
      </c>
      <c r="AE96" s="3" t="str">
        <f t="shared" si="40"/>
        <v/>
      </c>
      <c r="AF96" s="66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customHeight="1" spans="1:53">
      <c r="A97" s="23" t="s">
        <v>197</v>
      </c>
      <c r="B97" s="3" t="s">
        <v>500</v>
      </c>
      <c r="C97" s="23">
        <v>4</v>
      </c>
      <c r="D97" s="39" t="s">
        <v>175</v>
      </c>
      <c r="E97" s="39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5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42" t="str">
        <f t="shared" si="36"/>
        <v/>
      </c>
      <c r="AB97" s="65" t="str">
        <f t="shared" si="37"/>
        <v>资本家*68,职员*183</v>
      </c>
      <c r="AC97" s="65" t="str">
        <f t="shared" si="38"/>
        <v/>
      </c>
      <c r="AD97" s="43" t="str">
        <f t="shared" si="39"/>
        <v/>
      </c>
      <c r="AE97" s="3" t="str">
        <f t="shared" si="40"/>
        <v/>
      </c>
      <c r="AF97" s="66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customHeight="1" spans="1:53">
      <c r="A98" s="23" t="s">
        <v>197</v>
      </c>
      <c r="B98" s="3" t="s">
        <v>501</v>
      </c>
      <c r="C98" s="23">
        <v>5</v>
      </c>
      <c r="D98" s="39" t="s">
        <v>175</v>
      </c>
      <c r="E98" s="39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42" t="str">
        <f t="shared" si="36"/>
        <v/>
      </c>
      <c r="AB98" s="65" t="str">
        <f t="shared" si="37"/>
        <v>官僚*603</v>
      </c>
      <c r="AC98" s="65" t="str">
        <f t="shared" si="38"/>
        <v/>
      </c>
      <c r="AD98" s="43" t="str">
        <f t="shared" si="39"/>
        <v/>
      </c>
      <c r="AE98" s="3" t="str">
        <f t="shared" si="40"/>
        <v/>
      </c>
      <c r="AF98" s="66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customHeight="1" spans="1:53">
      <c r="A99" s="23" t="s">
        <v>197</v>
      </c>
      <c r="B99" s="3" t="s">
        <v>502</v>
      </c>
      <c r="C99" s="23">
        <v>6</v>
      </c>
      <c r="D99" s="39" t="s">
        <v>175</v>
      </c>
      <c r="E99" s="39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42" t="str">
        <f t="shared" si="36"/>
        <v/>
      </c>
      <c r="AB99" s="65" t="str">
        <f t="shared" si="37"/>
        <v>劳工*302,工程师*201</v>
      </c>
      <c r="AC99" s="65" t="str">
        <f t="shared" si="38"/>
        <v/>
      </c>
      <c r="AD99" s="43" t="str">
        <f t="shared" si="39"/>
        <v/>
      </c>
      <c r="AE99" s="3" t="str">
        <f t="shared" si="40"/>
        <v/>
      </c>
      <c r="AF99" s="67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customHeight="1" spans="1:53">
      <c r="A100" s="23" t="s">
        <v>197</v>
      </c>
      <c r="B100" s="3" t="s">
        <v>503</v>
      </c>
      <c r="C100" s="23">
        <v>7</v>
      </c>
      <c r="D100" s="39" t="s">
        <v>175</v>
      </c>
      <c r="E100" s="39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5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42" t="str">
        <f t="shared" si="36"/>
        <v/>
      </c>
      <c r="AB100" s="65" t="str">
        <f t="shared" si="37"/>
        <v>劳工*151,工程师*126,法士*94</v>
      </c>
      <c r="AC100" s="65" t="str">
        <f t="shared" si="38"/>
        <v/>
      </c>
      <c r="AD100" s="43" t="str">
        <f t="shared" si="39"/>
        <v/>
      </c>
      <c r="AE100" s="3" t="str">
        <f t="shared" si="40"/>
        <v/>
      </c>
      <c r="AF100" s="67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customHeight="1" spans="1:53">
      <c r="A101" s="23" t="s">
        <v>197</v>
      </c>
      <c r="B101" s="3" t="s">
        <v>504</v>
      </c>
      <c r="C101" s="23">
        <v>8</v>
      </c>
      <c r="D101" s="39" t="s">
        <v>175</v>
      </c>
      <c r="E101" s="39" t="s">
        <v>180</v>
      </c>
      <c r="N101" s="23">
        <f>IFERROR(VLOOKUP($D101&amp;$C101,生产方式定位!$A$2:$E$38,2,FALSE)+VLOOKUP($E101&amp;$C101,生产方式定位!$F$3:$J$38,2,FALSE),0)</f>
        <v>0</v>
      </c>
      <c r="O101" s="55" t="s">
        <v>66</v>
      </c>
      <c r="P101" s="3">
        <v>4</v>
      </c>
      <c r="Q101" s="55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42" t="str">
        <f t="shared" si="36"/>
        <v/>
      </c>
      <c r="AB101" s="65" t="str">
        <f t="shared" si="37"/>
        <v>法师*50,法士*314</v>
      </c>
      <c r="AC101" s="65" t="str">
        <f t="shared" si="38"/>
        <v/>
      </c>
      <c r="AD101" s="43" t="str">
        <f t="shared" si="39"/>
        <v/>
      </c>
      <c r="AE101" s="3" t="str">
        <f t="shared" si="40"/>
        <v/>
      </c>
      <c r="AF101" s="67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customHeight="1" spans="1:53">
      <c r="A102" s="25" t="s">
        <v>199</v>
      </c>
      <c r="B102" s="3" t="s">
        <v>560</v>
      </c>
      <c r="C102" s="25">
        <v>1</v>
      </c>
      <c r="D102" s="39" t="s">
        <v>172</v>
      </c>
      <c r="E102" s="39" t="s">
        <v>173</v>
      </c>
      <c r="F102" s="3" t="s">
        <v>11</v>
      </c>
      <c r="G102" s="3">
        <v>30</v>
      </c>
      <c r="L102" s="40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42" t="str">
        <f t="shared" si="36"/>
        <v>木材*11,运力*3</v>
      </c>
      <c r="AB102" s="65" t="str">
        <f t="shared" si="37"/>
        <v>劳工*4525</v>
      </c>
      <c r="AC102" s="65" t="str">
        <f t="shared" si="38"/>
        <v>家具*17</v>
      </c>
      <c r="AD102" s="43" t="str">
        <f t="shared" si="39"/>
        <v>73%</v>
      </c>
      <c r="AE102" s="3">
        <f t="shared" si="40"/>
        <v>120</v>
      </c>
      <c r="AF102" s="67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customHeight="1" spans="1:53">
      <c r="A103" s="25" t="s">
        <v>199</v>
      </c>
      <c r="B103" s="3" t="s">
        <v>561</v>
      </c>
      <c r="C103" s="25">
        <v>2</v>
      </c>
      <c r="D103" s="39" t="s">
        <v>172</v>
      </c>
      <c r="E103" s="39" t="s">
        <v>173</v>
      </c>
      <c r="F103" s="3" t="s">
        <v>11</v>
      </c>
      <c r="G103" s="3">
        <v>30</v>
      </c>
      <c r="L103" s="40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42" t="str">
        <f t="shared" si="36"/>
        <v>木材*41,运力*9</v>
      </c>
      <c r="AB103" s="65" t="str">
        <f t="shared" si="37"/>
        <v>劳工*4309,工程师*72</v>
      </c>
      <c r="AC103" s="65" t="str">
        <f t="shared" si="38"/>
        <v>家具*50</v>
      </c>
      <c r="AD103" s="43" t="str">
        <f t="shared" si="39"/>
        <v>37%</v>
      </c>
      <c r="AE103" s="3">
        <f t="shared" si="40"/>
        <v>310</v>
      </c>
      <c r="AF103" s="67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customHeight="1" spans="1:53">
      <c r="A104" s="25" t="s">
        <v>199</v>
      </c>
      <c r="B104" s="3" t="s">
        <v>562</v>
      </c>
      <c r="C104" s="25">
        <v>3</v>
      </c>
      <c r="D104" s="39" t="s">
        <v>172</v>
      </c>
      <c r="E104" s="39" t="s">
        <v>173</v>
      </c>
      <c r="F104" s="3" t="s">
        <v>11</v>
      </c>
      <c r="G104" s="3">
        <v>30</v>
      </c>
      <c r="L104" s="40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42" t="str">
        <f t="shared" si="36"/>
        <v>木材*57,运力*13</v>
      </c>
      <c r="AB104" s="65" t="str">
        <f t="shared" si="37"/>
        <v>劳工*4114,工程师*137</v>
      </c>
      <c r="AC104" s="65" t="str">
        <f t="shared" si="38"/>
        <v>家具*68</v>
      </c>
      <c r="AD104" s="43" t="str">
        <f t="shared" si="39"/>
        <v>34%</v>
      </c>
      <c r="AE104" s="3">
        <f t="shared" si="40"/>
        <v>425</v>
      </c>
      <c r="AF104" s="66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customHeight="1" spans="1:53">
      <c r="A105" s="23" t="s">
        <v>200</v>
      </c>
      <c r="B105" s="3" t="s">
        <v>563</v>
      </c>
      <c r="C105" s="23">
        <v>1</v>
      </c>
      <c r="D105" s="39" t="s">
        <v>172</v>
      </c>
      <c r="E105" s="39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42" t="str">
        <f t="shared" ref="AA105:AA131" si="50">IF(AG105="","",AG105)&amp;IF(AH105="","",","&amp;AH105)&amp;IF(AI105="","",","&amp;AI105)&amp;IF(AR105=0,"",",运力*"&amp;AR105)&amp;IF(AS105=0,"",",交易*"&amp;AS105)</f>
        <v/>
      </c>
      <c r="AB105" s="65" t="str">
        <f t="shared" ref="AB105:AB131" si="51">IF(AJ105="","",AJ105)&amp;IF(AK105="","",","&amp;AK105)&amp;IF(AL105="","",","&amp;AL105)</f>
        <v/>
      </c>
      <c r="AC105" s="65" t="str">
        <f t="shared" ref="AC105:AC131" si="52">IF(AM105="","",AM105)&amp;IF(AN105="","",","&amp;AN105)</f>
        <v/>
      </c>
      <c r="AD105" s="43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66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customHeight="1" spans="1:53">
      <c r="A106" s="23" t="s">
        <v>200</v>
      </c>
      <c r="B106" s="3" t="s">
        <v>564</v>
      </c>
      <c r="C106" s="23">
        <v>2</v>
      </c>
      <c r="D106" s="39" t="s">
        <v>172</v>
      </c>
      <c r="E106" s="39" t="s">
        <v>194</v>
      </c>
      <c r="H106" s="3" t="s">
        <v>14</v>
      </c>
      <c r="I106" s="3">
        <v>30</v>
      </c>
      <c r="L106" s="40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1273</v>
      </c>
      <c r="AA106" s="42" t="str">
        <f t="shared" si="50"/>
        <v>,硬木*21,运力*5</v>
      </c>
      <c r="AB106" s="65" t="str">
        <f t="shared" si="51"/>
        <v>工程师*452</v>
      </c>
      <c r="AC106" s="65" t="str">
        <f t="shared" si="52"/>
        <v>奢侈家具*21</v>
      </c>
      <c r="AD106" s="43" t="str">
        <f t="shared" si="53"/>
        <v>27%</v>
      </c>
      <c r="AE106" s="3">
        <f t="shared" si="54"/>
        <v>243</v>
      </c>
      <c r="AF106" s="66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工程师*452</v>
      </c>
      <c r="AK106" t="str">
        <f t="shared" si="60"/>
        <v/>
      </c>
      <c r="AL106" t="str">
        <f t="shared" si="61"/>
        <v/>
      </c>
      <c r="AM106" t="str">
        <f t="shared" si="62"/>
        <v>奢侈家具*21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customHeight="1" spans="1:53">
      <c r="A107" s="23" t="s">
        <v>200</v>
      </c>
      <c r="B107" s="3" t="s">
        <v>565</v>
      </c>
      <c r="C107" s="23">
        <v>3</v>
      </c>
      <c r="D107" s="39" t="s">
        <v>172</v>
      </c>
      <c r="E107" s="39" t="s">
        <v>194</v>
      </c>
      <c r="H107" s="3" t="s">
        <v>14</v>
      </c>
      <c r="I107" s="3">
        <v>30</v>
      </c>
      <c r="L107" s="40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1779</v>
      </c>
      <c r="AA107" s="42" t="str">
        <f t="shared" si="50"/>
        <v>,硬木*30,运力*7</v>
      </c>
      <c r="AB107" s="65" t="str">
        <f t="shared" si="51"/>
        <v>工程师*528</v>
      </c>
      <c r="AC107" s="65" t="str">
        <f t="shared" si="52"/>
        <v>奢侈家具*30</v>
      </c>
      <c r="AD107" s="43" t="str">
        <f t="shared" si="53"/>
        <v>27%</v>
      </c>
      <c r="AE107" s="3">
        <f t="shared" si="54"/>
        <v>344</v>
      </c>
      <c r="AF107" s="66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工程师*528</v>
      </c>
      <c r="AK107" t="str">
        <f t="shared" si="60"/>
        <v/>
      </c>
      <c r="AL107" t="str">
        <f t="shared" si="61"/>
        <v/>
      </c>
      <c r="AM107" t="str">
        <f t="shared" si="62"/>
        <v>奢侈家具*30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customHeight="1" spans="1:53">
      <c r="A108" s="25" t="s">
        <v>566</v>
      </c>
      <c r="B108" s="3" t="s">
        <v>567</v>
      </c>
      <c r="C108" s="25">
        <v>1</v>
      </c>
      <c r="D108" s="39" t="s">
        <v>175</v>
      </c>
      <c r="E108" s="39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42" t="str">
        <f t="shared" si="50"/>
        <v/>
      </c>
      <c r="AB108" s="65" t="str">
        <f t="shared" si="51"/>
        <v/>
      </c>
      <c r="AC108" s="65" t="str">
        <f t="shared" si="52"/>
        <v/>
      </c>
      <c r="AD108" s="43" t="str">
        <f t="shared" si="53"/>
        <v/>
      </c>
      <c r="AE108" s="3" t="str">
        <f t="shared" si="54"/>
        <v/>
      </c>
      <c r="AF108" s="67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customHeight="1" spans="1:53">
      <c r="A109" s="25" t="s">
        <v>566</v>
      </c>
      <c r="B109" s="3" t="s">
        <v>568</v>
      </c>
      <c r="C109" s="25">
        <v>2</v>
      </c>
      <c r="D109" s="39" t="s">
        <v>175</v>
      </c>
      <c r="E109" s="39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42" t="str">
        <f t="shared" si="50"/>
        <v>工具*6</v>
      </c>
      <c r="AB109" s="65" t="str">
        <f t="shared" si="51"/>
        <v>劳工*-362,工程师*30</v>
      </c>
      <c r="AC109" s="65" t="str">
        <f t="shared" si="52"/>
        <v>家具*0</v>
      </c>
      <c r="AD109" s="43" t="str">
        <f t="shared" si="53"/>
        <v>-100%</v>
      </c>
      <c r="AE109" s="3">
        <f t="shared" si="54"/>
        <v>-235</v>
      </c>
      <c r="AF109" s="67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customHeight="1" spans="1:53">
      <c r="A110" s="25" t="s">
        <v>566</v>
      </c>
      <c r="B110" s="3" t="s">
        <v>569</v>
      </c>
      <c r="C110" s="25">
        <v>3</v>
      </c>
      <c r="D110" s="39" t="s">
        <v>175</v>
      </c>
      <c r="E110" s="39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42" t="str">
        <f t="shared" si="50"/>
        <v>工具*8</v>
      </c>
      <c r="AB110" s="65" t="str">
        <f t="shared" si="51"/>
        <v>劳工*-670,工程师*78</v>
      </c>
      <c r="AC110" s="65" t="str">
        <f t="shared" si="52"/>
        <v>家具*0</v>
      </c>
      <c r="AD110" s="43" t="str">
        <f t="shared" si="53"/>
        <v>-100%</v>
      </c>
      <c r="AE110" s="3">
        <f t="shared" si="54"/>
        <v>-320</v>
      </c>
      <c r="AF110" s="67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customHeight="1" spans="1:53">
      <c r="A111" s="25" t="s">
        <v>566</v>
      </c>
      <c r="B111" s="3" t="s">
        <v>570</v>
      </c>
      <c r="C111" s="25">
        <v>4</v>
      </c>
      <c r="D111" s="39" t="s">
        <v>175</v>
      </c>
      <c r="E111" s="39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42" t="str">
        <f t="shared" si="50"/>
        <v>科学引擎*2,煤*8</v>
      </c>
      <c r="AB111" s="65" t="str">
        <f t="shared" si="51"/>
        <v>劳工*-936,工程师*140</v>
      </c>
      <c r="AC111" s="65" t="str">
        <f t="shared" si="52"/>
        <v>家具*0</v>
      </c>
      <c r="AD111" s="43" t="str">
        <f t="shared" si="53"/>
        <v>-100%</v>
      </c>
      <c r="AE111" s="3">
        <f t="shared" si="54"/>
        <v>-405</v>
      </c>
      <c r="AF111" s="67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customHeight="1" spans="1:53">
      <c r="A112" s="25" t="s">
        <v>566</v>
      </c>
      <c r="B112" s="3" t="s">
        <v>571</v>
      </c>
      <c r="C112" s="25">
        <v>5</v>
      </c>
      <c r="D112" s="39" t="s">
        <v>175</v>
      </c>
      <c r="E112" s="39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42" t="str">
        <f t="shared" si="50"/>
        <v>魔导引擎*2,煤*10</v>
      </c>
      <c r="AB112" s="65" t="str">
        <f t="shared" si="51"/>
        <v>劳工*-1168,工程师*214</v>
      </c>
      <c r="AC112" s="65" t="str">
        <f t="shared" si="52"/>
        <v>家具*0</v>
      </c>
      <c r="AD112" s="43" t="str">
        <f t="shared" si="53"/>
        <v>-100%</v>
      </c>
      <c r="AE112" s="3">
        <f t="shared" si="54"/>
        <v>-490</v>
      </c>
      <c r="AF112" s="67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customHeight="1" spans="1:53">
      <c r="A113" s="23" t="s">
        <v>566</v>
      </c>
      <c r="B113" s="3" t="s">
        <v>567</v>
      </c>
      <c r="C113" s="23">
        <v>1</v>
      </c>
      <c r="D113" s="39" t="s">
        <v>175</v>
      </c>
      <c r="E113" s="39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42" t="str">
        <f t="shared" si="50"/>
        <v/>
      </c>
      <c r="AB113" s="65" t="str">
        <f t="shared" si="51"/>
        <v/>
      </c>
      <c r="AC113" s="65" t="str">
        <f t="shared" si="52"/>
        <v/>
      </c>
      <c r="AD113" s="43" t="str">
        <f t="shared" si="53"/>
        <v/>
      </c>
      <c r="AE113" s="3" t="str">
        <f t="shared" si="54"/>
        <v/>
      </c>
      <c r="AF113" s="66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customHeight="1" spans="1:53">
      <c r="A114" s="23" t="s">
        <v>566</v>
      </c>
      <c r="B114" s="3" t="s">
        <v>572</v>
      </c>
      <c r="C114" s="23">
        <v>2</v>
      </c>
      <c r="D114" s="39" t="s">
        <v>175</v>
      </c>
      <c r="E114" s="39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42" t="str">
        <f t="shared" si="50"/>
        <v>魔偶*2,灵能水晶*4</v>
      </c>
      <c r="AB114" s="65" t="str">
        <f t="shared" si="51"/>
        <v>劳工*-543,法士*34</v>
      </c>
      <c r="AC114" s="65" t="str">
        <f t="shared" si="52"/>
        <v>家具*0</v>
      </c>
      <c r="AD114" s="43" t="str">
        <f t="shared" si="53"/>
        <v>-100%</v>
      </c>
      <c r="AE114" s="3">
        <f t="shared" si="54"/>
        <v>-345</v>
      </c>
      <c r="AF114" s="66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customHeight="1" spans="1:53">
      <c r="A115" s="23" t="s">
        <v>566</v>
      </c>
      <c r="B115" s="3" t="s">
        <v>573</v>
      </c>
      <c r="C115" s="23">
        <v>3</v>
      </c>
      <c r="D115" s="39" t="s">
        <v>175</v>
      </c>
      <c r="E115" s="39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42" t="str">
        <f t="shared" si="50"/>
        <v>魔偶*3,灵能水晶*5</v>
      </c>
      <c r="AB115" s="65" t="str">
        <f t="shared" si="51"/>
        <v>劳工*-1006,法士*88</v>
      </c>
      <c r="AC115" s="65" t="str">
        <f t="shared" si="52"/>
        <v>家具*0</v>
      </c>
      <c r="AD115" s="43" t="str">
        <f t="shared" si="53"/>
        <v>-100%</v>
      </c>
      <c r="AE115" s="3">
        <f t="shared" si="54"/>
        <v>-470</v>
      </c>
      <c r="AF115" s="66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customHeight="1" spans="1:53">
      <c r="A116" s="23" t="s">
        <v>566</v>
      </c>
      <c r="B116" s="3" t="s">
        <v>574</v>
      </c>
      <c r="C116" s="23">
        <v>4</v>
      </c>
      <c r="D116" s="39" t="s">
        <v>175</v>
      </c>
      <c r="E116" s="39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42" t="str">
        <f t="shared" si="50"/>
        <v>魔偶*4,灵能水晶*6</v>
      </c>
      <c r="AB116" s="65" t="str">
        <f t="shared" si="51"/>
        <v>劳工*-1404,法士*158</v>
      </c>
      <c r="AC116" s="65" t="str">
        <f t="shared" si="52"/>
        <v>家具*0</v>
      </c>
      <c r="AD116" s="43" t="str">
        <f t="shared" si="53"/>
        <v>-100%</v>
      </c>
      <c r="AE116" s="3">
        <f t="shared" si="54"/>
        <v>-595</v>
      </c>
      <c r="AF116" s="66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customHeight="1" spans="1:53">
      <c r="A117" s="23" t="s">
        <v>566</v>
      </c>
      <c r="B117" s="3" t="s">
        <v>571</v>
      </c>
      <c r="C117" s="23">
        <v>5</v>
      </c>
      <c r="D117" s="39" t="s">
        <v>175</v>
      </c>
      <c r="E117" s="39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42" t="str">
        <f t="shared" si="50"/>
        <v>魔偶*4,灵能水晶*7</v>
      </c>
      <c r="AB117" s="65" t="str">
        <f t="shared" si="51"/>
        <v>劳工*-1752,法士*241</v>
      </c>
      <c r="AC117" s="65" t="str">
        <f t="shared" si="52"/>
        <v>家具*0</v>
      </c>
      <c r="AD117" s="43" t="str">
        <f t="shared" si="53"/>
        <v>-100%</v>
      </c>
      <c r="AE117" s="3">
        <f t="shared" si="54"/>
        <v>-720</v>
      </c>
      <c r="AF117" s="66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customHeight="1" spans="1:53">
      <c r="A118" s="25" t="s">
        <v>203</v>
      </c>
      <c r="B118" s="55" t="s">
        <v>497</v>
      </c>
      <c r="C118" s="25">
        <v>1</v>
      </c>
      <c r="D118" s="39" t="s">
        <v>175</v>
      </c>
      <c r="E118" s="39" t="s">
        <v>180</v>
      </c>
      <c r="N118" s="25">
        <f>IFERROR(VLOOKUP($D118&amp;$C118,生产方式定位!$A$2:$E$38,2,FALSE)+VLOOKUP($E118&amp;$C118,生产方式定位!$F$3:$J$38,2,FALSE),0)</f>
        <v>0</v>
      </c>
      <c r="O118" s="55" t="s">
        <v>77</v>
      </c>
      <c r="P118" s="3">
        <v>3</v>
      </c>
      <c r="Q118" s="55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42" t="str">
        <f t="shared" si="50"/>
        <v/>
      </c>
      <c r="AB118" s="65" t="str">
        <f t="shared" si="51"/>
        <v>职员*424,贵族*47</v>
      </c>
      <c r="AC118" s="65" t="str">
        <f t="shared" si="52"/>
        <v/>
      </c>
      <c r="AD118" s="43" t="str">
        <f t="shared" si="53"/>
        <v/>
      </c>
      <c r="AE118" s="3" t="str">
        <f t="shared" si="54"/>
        <v/>
      </c>
      <c r="AF118" s="67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customHeight="1" spans="1:53">
      <c r="A119" s="25" t="s">
        <v>203</v>
      </c>
      <c r="B119" s="3" t="s">
        <v>498</v>
      </c>
      <c r="C119" s="25">
        <v>2</v>
      </c>
      <c r="D119" s="39" t="s">
        <v>175</v>
      </c>
      <c r="E119" s="39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42" t="str">
        <f t="shared" si="50"/>
        <v/>
      </c>
      <c r="AB119" s="65" t="str">
        <f t="shared" si="51"/>
        <v>教士*528</v>
      </c>
      <c r="AC119" s="65" t="str">
        <f t="shared" si="52"/>
        <v/>
      </c>
      <c r="AD119" s="43" t="str">
        <f t="shared" si="53"/>
        <v/>
      </c>
      <c r="AE119" s="3" t="str">
        <f t="shared" si="54"/>
        <v/>
      </c>
      <c r="AF119" s="67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customHeight="1" spans="1:53">
      <c r="A120" s="25" t="s">
        <v>203</v>
      </c>
      <c r="B120" s="3" t="s">
        <v>499</v>
      </c>
      <c r="C120" s="25">
        <v>3</v>
      </c>
      <c r="D120" s="39" t="s">
        <v>175</v>
      </c>
      <c r="E120" s="39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5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42" t="str">
        <f t="shared" si="50"/>
        <v/>
      </c>
      <c r="AB120" s="65" t="str">
        <f t="shared" si="51"/>
        <v>资本家*135,职员*365</v>
      </c>
      <c r="AC120" s="65" t="str">
        <f t="shared" si="52"/>
        <v/>
      </c>
      <c r="AD120" s="43" t="str">
        <f t="shared" si="53"/>
        <v/>
      </c>
      <c r="AE120" s="3" t="str">
        <f t="shared" si="54"/>
        <v/>
      </c>
      <c r="AF120" s="67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customHeight="1" spans="1:53">
      <c r="A121" s="25" t="s">
        <v>203</v>
      </c>
      <c r="B121" s="3" t="s">
        <v>500</v>
      </c>
      <c r="C121" s="25">
        <v>4</v>
      </c>
      <c r="D121" s="39" t="s">
        <v>175</v>
      </c>
      <c r="E121" s="39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5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42" t="str">
        <f t="shared" si="50"/>
        <v/>
      </c>
      <c r="AB121" s="65" t="str">
        <f t="shared" si="51"/>
        <v>资本家*68,职员*183</v>
      </c>
      <c r="AC121" s="65" t="str">
        <f t="shared" si="52"/>
        <v/>
      </c>
      <c r="AD121" s="43" t="str">
        <f t="shared" si="53"/>
        <v/>
      </c>
      <c r="AE121" s="3" t="str">
        <f t="shared" si="54"/>
        <v/>
      </c>
      <c r="AF121" s="67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customHeight="1" spans="1:53">
      <c r="A122" s="25" t="s">
        <v>203</v>
      </c>
      <c r="B122" s="3" t="s">
        <v>501</v>
      </c>
      <c r="C122" s="25">
        <v>5</v>
      </c>
      <c r="D122" s="39" t="s">
        <v>175</v>
      </c>
      <c r="E122" s="39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42" t="str">
        <f t="shared" si="50"/>
        <v/>
      </c>
      <c r="AB122" s="65" t="str">
        <f t="shared" si="51"/>
        <v>官僚*603</v>
      </c>
      <c r="AC122" s="65" t="str">
        <f t="shared" si="52"/>
        <v/>
      </c>
      <c r="AD122" s="43" t="str">
        <f t="shared" si="53"/>
        <v/>
      </c>
      <c r="AE122" s="3" t="str">
        <f t="shared" si="54"/>
        <v/>
      </c>
      <c r="AF122" s="67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customHeight="1" spans="1:53">
      <c r="A123" s="25" t="s">
        <v>203</v>
      </c>
      <c r="B123" s="3" t="s">
        <v>502</v>
      </c>
      <c r="C123" s="25">
        <v>6</v>
      </c>
      <c r="D123" s="39" t="s">
        <v>175</v>
      </c>
      <c r="E123" s="39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42" t="str">
        <f t="shared" si="50"/>
        <v/>
      </c>
      <c r="AB123" s="65" t="str">
        <f t="shared" si="51"/>
        <v>劳工*302,工程师*201</v>
      </c>
      <c r="AC123" s="65" t="str">
        <f t="shared" si="52"/>
        <v/>
      </c>
      <c r="AD123" s="43" t="str">
        <f t="shared" si="53"/>
        <v/>
      </c>
      <c r="AE123" s="3" t="str">
        <f t="shared" si="54"/>
        <v/>
      </c>
      <c r="AF123" s="66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customHeight="1" spans="1:53">
      <c r="A124" s="25" t="s">
        <v>203</v>
      </c>
      <c r="B124" s="3" t="s">
        <v>503</v>
      </c>
      <c r="C124" s="25">
        <v>7</v>
      </c>
      <c r="D124" s="39" t="s">
        <v>175</v>
      </c>
      <c r="E124" s="39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5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42" t="str">
        <f t="shared" si="50"/>
        <v/>
      </c>
      <c r="AB124" s="65" t="str">
        <f t="shared" si="51"/>
        <v>劳工*151,工程师*126,法士*94</v>
      </c>
      <c r="AC124" s="65" t="str">
        <f t="shared" si="52"/>
        <v/>
      </c>
      <c r="AD124" s="43" t="str">
        <f t="shared" si="53"/>
        <v/>
      </c>
      <c r="AE124" s="3" t="str">
        <f t="shared" si="54"/>
        <v/>
      </c>
      <c r="AF124" s="66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customHeight="1" spans="1:53">
      <c r="A125" s="25" t="s">
        <v>203</v>
      </c>
      <c r="B125" s="3" t="s">
        <v>504</v>
      </c>
      <c r="C125" s="25">
        <v>8</v>
      </c>
      <c r="D125" s="39" t="s">
        <v>175</v>
      </c>
      <c r="E125" s="39" t="s">
        <v>180</v>
      </c>
      <c r="N125" s="25">
        <f>IFERROR(VLOOKUP($D125&amp;$C125,生产方式定位!$A$2:$E$38,2,FALSE)+VLOOKUP($E125&amp;$C125,生产方式定位!$F$3:$J$38,2,FALSE),0)</f>
        <v>0</v>
      </c>
      <c r="O125" s="55" t="s">
        <v>66</v>
      </c>
      <c r="P125" s="3">
        <v>4</v>
      </c>
      <c r="Q125" s="55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42" t="str">
        <f t="shared" si="50"/>
        <v/>
      </c>
      <c r="AB125" s="65" t="str">
        <f t="shared" si="51"/>
        <v>法师*50,法士*314</v>
      </c>
      <c r="AC125" s="65" t="str">
        <f t="shared" si="52"/>
        <v/>
      </c>
      <c r="AD125" s="43" t="str">
        <f t="shared" si="53"/>
        <v/>
      </c>
      <c r="AE125" s="3" t="str">
        <f t="shared" si="54"/>
        <v/>
      </c>
      <c r="AF125" s="66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customHeight="1" spans="1:53">
      <c r="A126" s="23" t="s">
        <v>205</v>
      </c>
      <c r="B126" s="3" t="s">
        <v>575</v>
      </c>
      <c r="C126" s="23">
        <v>1</v>
      </c>
      <c r="D126" s="39" t="s">
        <v>172</v>
      </c>
      <c r="E126" s="39" t="s">
        <v>173</v>
      </c>
      <c r="F126" s="3" t="s">
        <v>17</v>
      </c>
      <c r="G126" s="3">
        <v>30</v>
      </c>
      <c r="L126" s="40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42" t="str">
        <f t="shared" si="50"/>
        <v>铅*6,运力*3</v>
      </c>
      <c r="AB126" s="65" t="str">
        <f t="shared" si="51"/>
        <v>劳工*4525</v>
      </c>
      <c r="AC126" s="65" t="str">
        <f t="shared" si="52"/>
        <v>玻璃*13</v>
      </c>
      <c r="AD126" s="43" t="str">
        <f t="shared" si="53"/>
        <v>73%</v>
      </c>
      <c r="AE126" s="3">
        <f t="shared" si="54"/>
        <v>120</v>
      </c>
      <c r="AF126" s="66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customHeight="1" spans="1:53">
      <c r="A127" s="23" t="s">
        <v>205</v>
      </c>
      <c r="B127" s="3" t="s">
        <v>576</v>
      </c>
      <c r="C127" s="23">
        <v>2</v>
      </c>
      <c r="D127" s="39" t="s">
        <v>172</v>
      </c>
      <c r="E127" s="39" t="s">
        <v>173</v>
      </c>
      <c r="F127" s="3" t="s">
        <v>17</v>
      </c>
      <c r="G127" s="3">
        <v>30</v>
      </c>
      <c r="L127" s="40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42" t="str">
        <f t="shared" si="50"/>
        <v>铅*21,运力*9</v>
      </c>
      <c r="AB127" s="65" t="str">
        <f t="shared" si="51"/>
        <v>劳工*4309,工程师*72</v>
      </c>
      <c r="AC127" s="65" t="str">
        <f t="shared" si="52"/>
        <v>玻璃*38</v>
      </c>
      <c r="AD127" s="43" t="str">
        <f t="shared" si="53"/>
        <v>37%</v>
      </c>
      <c r="AE127" s="3">
        <f t="shared" si="54"/>
        <v>310</v>
      </c>
      <c r="AF127" s="66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customHeight="1" spans="1:53">
      <c r="A128" s="23" t="s">
        <v>205</v>
      </c>
      <c r="B128" s="3" t="s">
        <v>577</v>
      </c>
      <c r="C128" s="23">
        <v>3</v>
      </c>
      <c r="D128" s="39" t="s">
        <v>172</v>
      </c>
      <c r="E128" s="39" t="s">
        <v>173</v>
      </c>
      <c r="F128" s="3" t="s">
        <v>17</v>
      </c>
      <c r="G128" s="3">
        <v>30</v>
      </c>
      <c r="L128" s="40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42" t="str">
        <f t="shared" si="50"/>
        <v>铅*29,运力*13</v>
      </c>
      <c r="AB128" s="65" t="str">
        <f t="shared" si="51"/>
        <v>劳工*4114,工程师*137</v>
      </c>
      <c r="AC128" s="65" t="str">
        <f t="shared" si="52"/>
        <v>玻璃*51</v>
      </c>
      <c r="AD128" s="43" t="str">
        <f t="shared" si="53"/>
        <v>34%</v>
      </c>
      <c r="AE128" s="3">
        <f t="shared" si="54"/>
        <v>425</v>
      </c>
      <c r="AF128" s="67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customHeight="1" spans="1:53">
      <c r="A129" s="25" t="s">
        <v>206</v>
      </c>
      <c r="B129" s="3" t="s">
        <v>578</v>
      </c>
      <c r="C129" s="25">
        <v>1</v>
      </c>
      <c r="D129" s="39" t="s">
        <v>172</v>
      </c>
      <c r="E129" s="39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42" t="str">
        <f t="shared" si="50"/>
        <v/>
      </c>
      <c r="AB129" s="65" t="str">
        <f t="shared" si="51"/>
        <v/>
      </c>
      <c r="AC129" s="65" t="str">
        <f t="shared" si="52"/>
        <v/>
      </c>
      <c r="AD129" s="43" t="str">
        <f t="shared" si="53"/>
        <v>73%</v>
      </c>
      <c r="AE129" s="3">
        <f t="shared" si="54"/>
        <v>120</v>
      </c>
      <c r="AF129" s="67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customHeight="1" spans="1:53">
      <c r="A130" s="25" t="s">
        <v>206</v>
      </c>
      <c r="B130" s="3" t="s">
        <v>579</v>
      </c>
      <c r="C130" s="25">
        <v>2</v>
      </c>
      <c r="D130" s="39" t="s">
        <v>172</v>
      </c>
      <c r="E130" s="39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40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1273</v>
      </c>
      <c r="AA130" s="42" t="str">
        <f t="shared" si="50"/>
        <v>玻璃*7,染料*14,运力*5</v>
      </c>
      <c r="AB130" s="65" t="str">
        <f t="shared" si="51"/>
        <v>工程师*452</v>
      </c>
      <c r="AC130" s="65" t="str">
        <f t="shared" si="52"/>
        <v>瓷器*25</v>
      </c>
      <c r="AD130" s="43" t="str">
        <f t="shared" si="53"/>
        <v>27%</v>
      </c>
      <c r="AE130" s="3">
        <f t="shared" si="54"/>
        <v>243</v>
      </c>
      <c r="AF130" s="67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工程师*452</v>
      </c>
      <c r="AK130" t="str">
        <f t="shared" si="60"/>
        <v/>
      </c>
      <c r="AL130" t="str">
        <f t="shared" si="61"/>
        <v/>
      </c>
      <c r="AM130" t="str">
        <f t="shared" si="62"/>
        <v>瓷器*25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customHeight="1" spans="1:53">
      <c r="A131" s="25" t="s">
        <v>206</v>
      </c>
      <c r="B131" s="3" t="s">
        <v>580</v>
      </c>
      <c r="C131" s="25">
        <v>3</v>
      </c>
      <c r="D131" s="39" t="s">
        <v>172</v>
      </c>
      <c r="E131" s="39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40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1779</v>
      </c>
      <c r="AA131" s="42" t="str">
        <f t="shared" si="50"/>
        <v>玻璃*10,染料*20,运力*7</v>
      </c>
      <c r="AB131" s="65" t="str">
        <f t="shared" si="51"/>
        <v>工程师*528</v>
      </c>
      <c r="AC131" s="65" t="str">
        <f t="shared" si="52"/>
        <v>瓷器*36</v>
      </c>
      <c r="AD131" s="43" t="str">
        <f t="shared" si="53"/>
        <v>27%</v>
      </c>
      <c r="AE131" s="3">
        <f t="shared" si="54"/>
        <v>344</v>
      </c>
      <c r="AF131" s="67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工程师*528</v>
      </c>
      <c r="AK131" t="str">
        <f t="shared" si="60"/>
        <v/>
      </c>
      <c r="AL131" t="str">
        <f t="shared" si="61"/>
        <v/>
      </c>
      <c r="AM131" t="str">
        <f t="shared" si="62"/>
        <v>瓷器*36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customHeight="1" spans="1:53">
      <c r="A132" s="23" t="s">
        <v>581</v>
      </c>
      <c r="B132" s="3" t="s">
        <v>582</v>
      </c>
      <c r="C132" s="23">
        <v>1</v>
      </c>
      <c r="D132" s="39" t="s">
        <v>175</v>
      </c>
      <c r="E132" s="39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42" t="str">
        <f t="shared" ref="AA132:AA189" si="67">IF(AG132="","",AG132)&amp;IF(AH132="","",","&amp;AH132)&amp;IF(AI132="","",","&amp;AI132)&amp;IF(AR132=0,"",",运力*"&amp;AR132)&amp;IF(AS132=0,"",",交易*"&amp;AS132)</f>
        <v/>
      </c>
      <c r="AB132" s="65" t="str">
        <f t="shared" ref="AB132:AB189" si="68">IF(AJ132="","",AJ132)&amp;IF(AK132="","",","&amp;AK132)&amp;IF(AL132="","",","&amp;AL132)</f>
        <v/>
      </c>
      <c r="AC132" s="65" t="str">
        <f t="shared" ref="AC132:AC189" si="69">IF(AM132="","",AM132)&amp;IF(AN132="","",","&amp;AN132)</f>
        <v/>
      </c>
      <c r="AD132" s="43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66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customHeight="1" spans="1:53">
      <c r="A133" s="23" t="s">
        <v>581</v>
      </c>
      <c r="B133" s="3" t="s">
        <v>583</v>
      </c>
      <c r="C133" s="23">
        <v>2</v>
      </c>
      <c r="D133" s="39" t="s">
        <v>175</v>
      </c>
      <c r="E133" s="39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42" t="str">
        <f t="shared" si="67"/>
        <v>工具*6</v>
      </c>
      <c r="AB133" s="65" t="str">
        <f t="shared" si="68"/>
        <v>劳工*-362,工程师*30</v>
      </c>
      <c r="AC133" s="65" t="str">
        <f t="shared" si="69"/>
        <v>玻璃*0</v>
      </c>
      <c r="AD133" s="43" t="str">
        <f t="shared" si="70"/>
        <v>-100%</v>
      </c>
      <c r="AE133" s="3">
        <f t="shared" si="71"/>
        <v>-235</v>
      </c>
      <c r="AF133" s="66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customHeight="1" spans="1:53">
      <c r="A134" s="23" t="s">
        <v>581</v>
      </c>
      <c r="B134" s="3" t="s">
        <v>584</v>
      </c>
      <c r="C134" s="23">
        <v>3</v>
      </c>
      <c r="D134" s="39" t="s">
        <v>175</v>
      </c>
      <c r="E134" s="39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42" t="str">
        <f t="shared" si="67"/>
        <v>工具*8</v>
      </c>
      <c r="AB134" s="65" t="str">
        <f t="shared" si="68"/>
        <v>劳工*-670,工程师*78</v>
      </c>
      <c r="AC134" s="65" t="str">
        <f t="shared" si="69"/>
        <v>玻璃*0</v>
      </c>
      <c r="AD134" s="43" t="str">
        <f t="shared" si="70"/>
        <v>-100%</v>
      </c>
      <c r="AE134" s="3">
        <f t="shared" si="71"/>
        <v>-320</v>
      </c>
      <c r="AF134" s="66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customHeight="1" spans="1:53">
      <c r="A135" s="23" t="s">
        <v>581</v>
      </c>
      <c r="B135" s="3" t="s">
        <v>585</v>
      </c>
      <c r="C135" s="23">
        <v>4</v>
      </c>
      <c r="D135" s="39" t="s">
        <v>175</v>
      </c>
      <c r="E135" s="39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42" t="str">
        <f t="shared" si="67"/>
        <v>科学引擎*2,煤*8</v>
      </c>
      <c r="AB135" s="65" t="str">
        <f t="shared" si="68"/>
        <v>劳工*-936,工程师*140</v>
      </c>
      <c r="AC135" s="65" t="str">
        <f t="shared" si="69"/>
        <v>玻璃*0</v>
      </c>
      <c r="AD135" s="43" t="str">
        <f t="shared" si="70"/>
        <v>-100%</v>
      </c>
      <c r="AE135" s="3">
        <f t="shared" si="71"/>
        <v>-405</v>
      </c>
      <c r="AF135" s="66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customHeight="1" spans="1:53">
      <c r="A136" s="23" t="s">
        <v>581</v>
      </c>
      <c r="B136" s="3" t="s">
        <v>586</v>
      </c>
      <c r="C136" s="23">
        <v>5</v>
      </c>
      <c r="D136" s="39" t="s">
        <v>175</v>
      </c>
      <c r="E136" s="39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42" t="str">
        <f t="shared" si="67"/>
        <v>魔导引擎*2,煤*10</v>
      </c>
      <c r="AB136" s="65" t="str">
        <f t="shared" si="68"/>
        <v>劳工*-1168,工程师*214</v>
      </c>
      <c r="AC136" s="65" t="str">
        <f t="shared" si="69"/>
        <v>玻璃*0</v>
      </c>
      <c r="AD136" s="43" t="str">
        <f t="shared" si="70"/>
        <v>-100%</v>
      </c>
      <c r="AE136" s="3">
        <f t="shared" si="71"/>
        <v>-490</v>
      </c>
      <c r="AF136" s="66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customHeight="1" spans="1:53">
      <c r="A137" s="25" t="s">
        <v>581</v>
      </c>
      <c r="B137" s="3" t="s">
        <v>582</v>
      </c>
      <c r="C137" s="25">
        <v>1</v>
      </c>
      <c r="D137" s="39" t="s">
        <v>175</v>
      </c>
      <c r="E137" s="39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42" t="str">
        <f t="shared" si="67"/>
        <v/>
      </c>
      <c r="AB137" s="65" t="str">
        <f t="shared" si="68"/>
        <v/>
      </c>
      <c r="AC137" s="65" t="str">
        <f t="shared" si="69"/>
        <v/>
      </c>
      <c r="AD137" s="43" t="str">
        <f t="shared" si="70"/>
        <v/>
      </c>
      <c r="AE137" s="3" t="str">
        <f t="shared" si="71"/>
        <v/>
      </c>
      <c r="AF137" s="67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customHeight="1" spans="1:53">
      <c r="A138" s="25" t="s">
        <v>581</v>
      </c>
      <c r="B138" s="3" t="s">
        <v>587</v>
      </c>
      <c r="C138" s="25">
        <v>2</v>
      </c>
      <c r="D138" s="39" t="s">
        <v>175</v>
      </c>
      <c r="E138" s="39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42" t="str">
        <f t="shared" si="67"/>
        <v>魔偶*2,灵能水晶*4</v>
      </c>
      <c r="AB138" s="65" t="str">
        <f t="shared" si="68"/>
        <v>劳工*-543,法士*34</v>
      </c>
      <c r="AC138" s="65" t="str">
        <f t="shared" si="69"/>
        <v>玻璃*0</v>
      </c>
      <c r="AD138" s="43" t="str">
        <f t="shared" si="70"/>
        <v>-100%</v>
      </c>
      <c r="AE138" s="3">
        <f t="shared" si="71"/>
        <v>-345</v>
      </c>
      <c r="AF138" s="67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customHeight="1" spans="1:53">
      <c r="A139" s="25" t="s">
        <v>581</v>
      </c>
      <c r="B139" s="3" t="s">
        <v>588</v>
      </c>
      <c r="C139" s="25">
        <v>3</v>
      </c>
      <c r="D139" s="39" t="s">
        <v>175</v>
      </c>
      <c r="E139" s="39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42" t="str">
        <f t="shared" si="67"/>
        <v>魔偶*3,灵能水晶*5</v>
      </c>
      <c r="AB139" s="65" t="str">
        <f t="shared" si="68"/>
        <v>劳工*-1006,法士*88</v>
      </c>
      <c r="AC139" s="65" t="str">
        <f t="shared" si="69"/>
        <v>玻璃*0</v>
      </c>
      <c r="AD139" s="43" t="str">
        <f t="shared" si="70"/>
        <v>-100%</v>
      </c>
      <c r="AE139" s="3">
        <f t="shared" si="71"/>
        <v>-470</v>
      </c>
      <c r="AF139" s="67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customHeight="1" spans="1:53">
      <c r="A140" s="25" t="s">
        <v>581</v>
      </c>
      <c r="B140" s="3" t="s">
        <v>589</v>
      </c>
      <c r="C140" s="25">
        <v>4</v>
      </c>
      <c r="D140" s="39" t="s">
        <v>175</v>
      </c>
      <c r="E140" s="39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42" t="str">
        <f t="shared" si="67"/>
        <v>魔偶*4,灵能水晶*6</v>
      </c>
      <c r="AB140" s="65" t="str">
        <f t="shared" si="68"/>
        <v>劳工*-1404,法士*158</v>
      </c>
      <c r="AC140" s="65" t="str">
        <f t="shared" si="69"/>
        <v>玻璃*0</v>
      </c>
      <c r="AD140" s="43" t="str">
        <f t="shared" si="70"/>
        <v>-100%</v>
      </c>
      <c r="AE140" s="3">
        <f t="shared" si="71"/>
        <v>-595</v>
      </c>
      <c r="AF140" s="67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customHeight="1" spans="1:53">
      <c r="A141" s="25" t="s">
        <v>581</v>
      </c>
      <c r="B141" s="3" t="s">
        <v>590</v>
      </c>
      <c r="C141" s="25">
        <v>5</v>
      </c>
      <c r="D141" s="39" t="s">
        <v>175</v>
      </c>
      <c r="E141" s="39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42" t="str">
        <f t="shared" si="67"/>
        <v>魔偶*4,灵能水晶*7</v>
      </c>
      <c r="AB141" s="65" t="str">
        <f t="shared" si="68"/>
        <v>劳工*-1752,法士*241</v>
      </c>
      <c r="AC141" s="65" t="str">
        <f t="shared" si="69"/>
        <v>玻璃*0</v>
      </c>
      <c r="AD141" s="43" t="str">
        <f t="shared" si="70"/>
        <v>-100%</v>
      </c>
      <c r="AE141" s="3">
        <f t="shared" si="71"/>
        <v>-720</v>
      </c>
      <c r="AF141" s="67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customHeight="1" spans="1:53">
      <c r="A142" s="23" t="s">
        <v>209</v>
      </c>
      <c r="B142" s="55" t="s">
        <v>497</v>
      </c>
      <c r="C142" s="23">
        <v>1</v>
      </c>
      <c r="D142" s="39" t="s">
        <v>175</v>
      </c>
      <c r="E142" s="39" t="s">
        <v>180</v>
      </c>
      <c r="N142" s="23">
        <f>IFERROR(VLOOKUP($D142&amp;$C142,生产方式定位!$A$2:$E$38,2,FALSE)+VLOOKUP($E142&amp;$C142,生产方式定位!$F$3:$J$38,2,FALSE),0)</f>
        <v>0</v>
      </c>
      <c r="O142" s="55" t="s">
        <v>77</v>
      </c>
      <c r="P142" s="3">
        <v>3</v>
      </c>
      <c r="Q142" s="55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42" t="str">
        <f t="shared" si="67"/>
        <v/>
      </c>
      <c r="AB142" s="65" t="str">
        <f t="shared" si="68"/>
        <v>职员*424,贵族*47</v>
      </c>
      <c r="AC142" s="65" t="str">
        <f t="shared" si="69"/>
        <v/>
      </c>
      <c r="AD142" s="43" t="str">
        <f t="shared" si="70"/>
        <v/>
      </c>
      <c r="AE142" s="3" t="str">
        <f t="shared" si="71"/>
        <v/>
      </c>
      <c r="AF142" s="66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customHeight="1" spans="1:53">
      <c r="A143" s="23" t="s">
        <v>209</v>
      </c>
      <c r="B143" s="3" t="s">
        <v>498</v>
      </c>
      <c r="C143" s="23">
        <v>2</v>
      </c>
      <c r="D143" s="39" t="s">
        <v>175</v>
      </c>
      <c r="E143" s="39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42" t="str">
        <f t="shared" si="67"/>
        <v/>
      </c>
      <c r="AB143" s="65" t="str">
        <f t="shared" si="68"/>
        <v>教士*528</v>
      </c>
      <c r="AC143" s="65" t="str">
        <f t="shared" si="69"/>
        <v/>
      </c>
      <c r="AD143" s="43" t="str">
        <f t="shared" si="70"/>
        <v/>
      </c>
      <c r="AE143" s="3" t="str">
        <f t="shared" si="71"/>
        <v/>
      </c>
      <c r="AF143" s="66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customHeight="1" spans="1:53">
      <c r="A144" s="23" t="s">
        <v>209</v>
      </c>
      <c r="B144" s="3" t="s">
        <v>499</v>
      </c>
      <c r="C144" s="23">
        <v>3</v>
      </c>
      <c r="D144" s="39" t="s">
        <v>175</v>
      </c>
      <c r="E144" s="39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5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42" t="str">
        <f t="shared" si="67"/>
        <v/>
      </c>
      <c r="AB144" s="65" t="str">
        <f t="shared" si="68"/>
        <v>资本家*135,职员*365</v>
      </c>
      <c r="AC144" s="65" t="str">
        <f t="shared" si="69"/>
        <v/>
      </c>
      <c r="AD144" s="43" t="str">
        <f t="shared" si="70"/>
        <v/>
      </c>
      <c r="AE144" s="3" t="str">
        <f t="shared" si="71"/>
        <v/>
      </c>
      <c r="AF144" s="66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customHeight="1" spans="1:53">
      <c r="A145" s="23" t="s">
        <v>209</v>
      </c>
      <c r="B145" s="3" t="s">
        <v>500</v>
      </c>
      <c r="C145" s="23">
        <v>4</v>
      </c>
      <c r="D145" s="39" t="s">
        <v>175</v>
      </c>
      <c r="E145" s="39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5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42" t="str">
        <f t="shared" si="67"/>
        <v/>
      </c>
      <c r="AB145" s="65" t="str">
        <f t="shared" si="68"/>
        <v>资本家*68,职员*183</v>
      </c>
      <c r="AC145" s="65" t="str">
        <f t="shared" si="69"/>
        <v/>
      </c>
      <c r="AD145" s="43" t="str">
        <f t="shared" si="70"/>
        <v/>
      </c>
      <c r="AE145" s="3" t="str">
        <f t="shared" si="71"/>
        <v/>
      </c>
      <c r="AF145" s="66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customHeight="1" spans="1:53">
      <c r="A146" s="23" t="s">
        <v>209</v>
      </c>
      <c r="B146" s="3" t="s">
        <v>501</v>
      </c>
      <c r="C146" s="23">
        <v>5</v>
      </c>
      <c r="D146" s="39" t="s">
        <v>175</v>
      </c>
      <c r="E146" s="39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42" t="str">
        <f t="shared" si="67"/>
        <v/>
      </c>
      <c r="AB146" s="65" t="str">
        <f t="shared" si="68"/>
        <v>官僚*603</v>
      </c>
      <c r="AC146" s="65" t="str">
        <f t="shared" si="69"/>
        <v/>
      </c>
      <c r="AD146" s="43" t="str">
        <f t="shared" si="70"/>
        <v/>
      </c>
      <c r="AE146" s="3" t="str">
        <f t="shared" si="71"/>
        <v/>
      </c>
      <c r="AF146" s="66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customHeight="1" spans="1:53">
      <c r="A147" s="23" t="s">
        <v>209</v>
      </c>
      <c r="B147" s="3" t="s">
        <v>502</v>
      </c>
      <c r="C147" s="23">
        <v>6</v>
      </c>
      <c r="D147" s="39" t="s">
        <v>175</v>
      </c>
      <c r="E147" s="39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42" t="str">
        <f t="shared" si="67"/>
        <v/>
      </c>
      <c r="AB147" s="65" t="str">
        <f t="shared" si="68"/>
        <v>劳工*302,工程师*201</v>
      </c>
      <c r="AC147" s="65" t="str">
        <f t="shared" si="69"/>
        <v/>
      </c>
      <c r="AD147" s="43" t="str">
        <f t="shared" si="70"/>
        <v/>
      </c>
      <c r="AE147" s="3" t="str">
        <f t="shared" si="71"/>
        <v/>
      </c>
      <c r="AF147" s="67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customHeight="1" spans="1:53">
      <c r="A148" s="23" t="s">
        <v>209</v>
      </c>
      <c r="B148" s="3" t="s">
        <v>503</v>
      </c>
      <c r="C148" s="23">
        <v>7</v>
      </c>
      <c r="D148" s="39" t="s">
        <v>175</v>
      </c>
      <c r="E148" s="39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5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42" t="str">
        <f t="shared" si="67"/>
        <v/>
      </c>
      <c r="AB148" s="65" t="str">
        <f t="shared" si="68"/>
        <v>劳工*151,工程师*126,法士*94</v>
      </c>
      <c r="AC148" s="65" t="str">
        <f t="shared" si="69"/>
        <v/>
      </c>
      <c r="AD148" s="43" t="str">
        <f t="shared" si="70"/>
        <v/>
      </c>
      <c r="AE148" s="3" t="str">
        <f t="shared" si="71"/>
        <v/>
      </c>
      <c r="AF148" s="67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customHeight="1" spans="1:53">
      <c r="A149" s="23" t="s">
        <v>209</v>
      </c>
      <c r="B149" s="3" t="s">
        <v>504</v>
      </c>
      <c r="C149" s="23">
        <v>8</v>
      </c>
      <c r="D149" s="39" t="s">
        <v>175</v>
      </c>
      <c r="E149" s="39" t="s">
        <v>180</v>
      </c>
      <c r="N149" s="23">
        <f>IFERROR(VLOOKUP($D149&amp;$C149,生产方式定位!$A$2:$E$38,2,FALSE)+VLOOKUP($E149&amp;$C149,生产方式定位!$F$3:$J$38,2,FALSE),0)</f>
        <v>0</v>
      </c>
      <c r="O149" s="55" t="s">
        <v>66</v>
      </c>
      <c r="P149" s="3">
        <v>4</v>
      </c>
      <c r="Q149" s="55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42" t="str">
        <f t="shared" si="67"/>
        <v/>
      </c>
      <c r="AB149" s="65" t="str">
        <f t="shared" si="68"/>
        <v>法师*50,法士*314</v>
      </c>
      <c r="AC149" s="65" t="str">
        <f t="shared" si="69"/>
        <v/>
      </c>
      <c r="AD149" s="43" t="str">
        <f t="shared" si="70"/>
        <v/>
      </c>
      <c r="AE149" s="3" t="str">
        <f t="shared" si="71"/>
        <v/>
      </c>
      <c r="AF149" s="67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customHeight="1" spans="1:53">
      <c r="A150" s="25" t="s">
        <v>211</v>
      </c>
      <c r="B150" s="55" t="s">
        <v>591</v>
      </c>
      <c r="C150" s="25">
        <v>1</v>
      </c>
      <c r="D150" s="39" t="s">
        <v>172</v>
      </c>
      <c r="E150" s="39" t="s">
        <v>173</v>
      </c>
      <c r="F150" s="3" t="s">
        <v>18</v>
      </c>
      <c r="G150" s="3">
        <v>30</v>
      </c>
      <c r="H150" s="55" t="s">
        <v>16</v>
      </c>
      <c r="I150" s="3">
        <v>10</v>
      </c>
      <c r="L150" s="40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42" t="str">
        <f t="shared" si="67"/>
        <v>硫*4,铁*2,运力*1</v>
      </c>
      <c r="AB150" s="65" t="str">
        <f t="shared" si="68"/>
        <v>劳工*4525</v>
      </c>
      <c r="AC150" s="65" t="str">
        <f t="shared" si="69"/>
        <v>肥料*17</v>
      </c>
      <c r="AD150" s="43" t="str">
        <f t="shared" si="70"/>
        <v>73%</v>
      </c>
      <c r="AE150" s="3">
        <f t="shared" si="71"/>
        <v>120</v>
      </c>
      <c r="AF150" s="67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customHeight="1" spans="1:53">
      <c r="A151" s="25" t="s">
        <v>211</v>
      </c>
      <c r="B151" s="55" t="s">
        <v>592</v>
      </c>
      <c r="C151" s="25">
        <v>2</v>
      </c>
      <c r="D151" s="39" t="s">
        <v>172</v>
      </c>
      <c r="E151" s="39" t="s">
        <v>173</v>
      </c>
      <c r="F151" s="3" t="s">
        <v>18</v>
      </c>
      <c r="G151" s="3">
        <v>30</v>
      </c>
      <c r="H151" s="55" t="s">
        <v>16</v>
      </c>
      <c r="I151" s="3">
        <v>10</v>
      </c>
      <c r="L151" s="40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42" t="str">
        <f t="shared" si="67"/>
        <v>硫*15,铁*6,运力*4</v>
      </c>
      <c r="AB151" s="65" t="str">
        <f t="shared" si="68"/>
        <v>劳工*4309,工程师*72</v>
      </c>
      <c r="AC151" s="65" t="str">
        <f t="shared" si="69"/>
        <v>肥料*50</v>
      </c>
      <c r="AD151" s="43" t="str">
        <f t="shared" si="70"/>
        <v>37%</v>
      </c>
      <c r="AE151" s="3">
        <f t="shared" si="71"/>
        <v>310</v>
      </c>
      <c r="AF151" s="67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customHeight="1" spans="1:53">
      <c r="A152" s="25" t="s">
        <v>211</v>
      </c>
      <c r="B152" s="55" t="s">
        <v>593</v>
      </c>
      <c r="C152" s="25">
        <v>3</v>
      </c>
      <c r="D152" s="39" t="s">
        <v>223</v>
      </c>
      <c r="E152" s="39" t="s">
        <v>173</v>
      </c>
      <c r="F152" s="3" t="s">
        <v>18</v>
      </c>
      <c r="G152" s="3">
        <v>30</v>
      </c>
      <c r="H152" s="55" t="s">
        <v>16</v>
      </c>
      <c r="I152" s="3">
        <v>10</v>
      </c>
      <c r="L152" s="40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42" t="str">
        <f t="shared" si="67"/>
        <v>硫*24,铁*10,运力*7</v>
      </c>
      <c r="AB152" s="65" t="str">
        <f t="shared" si="68"/>
        <v>劳工*4114,工程师*137</v>
      </c>
      <c r="AC152" s="65" t="str">
        <f t="shared" si="69"/>
        <v>肥料*94</v>
      </c>
      <c r="AD152" s="43" t="str">
        <f t="shared" si="70"/>
        <v>55%</v>
      </c>
      <c r="AE152" s="3">
        <f t="shared" si="71"/>
        <v>905</v>
      </c>
      <c r="AF152" s="66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customHeight="1" spans="1:53">
      <c r="A153" s="25" t="s">
        <v>211</v>
      </c>
      <c r="B153" s="55" t="s">
        <v>594</v>
      </c>
      <c r="C153" s="25">
        <v>4</v>
      </c>
      <c r="D153" s="39" t="s">
        <v>223</v>
      </c>
      <c r="E153" s="39" t="s">
        <v>173</v>
      </c>
      <c r="F153" s="3" t="s">
        <v>18</v>
      </c>
      <c r="G153" s="3">
        <v>30</v>
      </c>
      <c r="H153" s="55" t="s">
        <v>16</v>
      </c>
      <c r="I153" s="3">
        <v>10</v>
      </c>
      <c r="J153" s="55" t="s">
        <v>595</v>
      </c>
      <c r="K153" s="3">
        <v>20</v>
      </c>
      <c r="L153" s="40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55" t="s">
        <v>74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42" t="str">
        <f t="shared" si="67"/>
        <v>硫*19,铁*8,运力*5</v>
      </c>
      <c r="AB153" s="65" t="str">
        <f t="shared" si="68"/>
        <v>劳工*3935,工程师*131,法士*49</v>
      </c>
      <c r="AC153" s="65" t="str">
        <f t="shared" si="69"/>
        <v>肥料*105</v>
      </c>
      <c r="AD153" s="43" t="str">
        <f t="shared" si="70"/>
        <v>53%</v>
      </c>
      <c r="AE153" s="3">
        <f t="shared" si="71"/>
        <v>990</v>
      </c>
      <c r="AF153" s="66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customHeight="1" spans="1:53">
      <c r="A154" s="25" t="s">
        <v>211</v>
      </c>
      <c r="B154" s="55" t="s">
        <v>596</v>
      </c>
      <c r="C154" s="25">
        <v>5</v>
      </c>
      <c r="D154" s="39" t="s">
        <v>223</v>
      </c>
      <c r="E154" s="39" t="s">
        <v>173</v>
      </c>
      <c r="F154" s="3" t="s">
        <v>18</v>
      </c>
      <c r="G154" s="3">
        <v>30</v>
      </c>
      <c r="H154" s="55" t="s">
        <v>16</v>
      </c>
      <c r="I154" s="3">
        <v>10</v>
      </c>
      <c r="J154" s="55" t="s">
        <v>22</v>
      </c>
      <c r="K154" s="3">
        <v>20</v>
      </c>
      <c r="L154" s="40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55" t="s">
        <v>74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42" t="str">
        <f t="shared" si="67"/>
        <v>硫*21,铁*9,泽洛*16,运力*6</v>
      </c>
      <c r="AB154" s="65" t="str">
        <f t="shared" si="68"/>
        <v>劳工*3771,工程师*189,法士*47</v>
      </c>
      <c r="AC154" s="65" t="str">
        <f t="shared" si="69"/>
        <v>肥料*115</v>
      </c>
      <c r="AD154" s="43" t="str">
        <f t="shared" si="70"/>
        <v>52%</v>
      </c>
      <c r="AE154" s="3">
        <f t="shared" si="71"/>
        <v>1075</v>
      </c>
      <c r="AF154" s="66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customHeight="1" spans="1:53">
      <c r="A155" s="23" t="s">
        <v>212</v>
      </c>
      <c r="B155" s="55" t="s">
        <v>597</v>
      </c>
      <c r="C155" s="23">
        <v>1</v>
      </c>
      <c r="D155" s="39" t="s">
        <v>172</v>
      </c>
      <c r="E155" s="39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42" t="str">
        <f t="shared" si="67"/>
        <v/>
      </c>
      <c r="AB155" s="65" t="str">
        <f t="shared" si="68"/>
        <v/>
      </c>
      <c r="AC155" s="65" t="str">
        <f t="shared" si="69"/>
        <v/>
      </c>
      <c r="AD155" s="43" t="str">
        <f t="shared" si="70"/>
        <v>73%</v>
      </c>
      <c r="AE155" s="3">
        <f t="shared" si="71"/>
        <v>120</v>
      </c>
      <c r="AF155" s="66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customHeight="1" spans="1:53">
      <c r="A156" s="23" t="s">
        <v>212</v>
      </c>
      <c r="B156" s="55" t="s">
        <v>598</v>
      </c>
      <c r="C156" s="23">
        <v>2</v>
      </c>
      <c r="D156" s="39" t="s">
        <v>172</v>
      </c>
      <c r="E156" s="39" t="s">
        <v>194</v>
      </c>
      <c r="F156" s="55" t="s">
        <v>19</v>
      </c>
      <c r="G156" s="3">
        <v>15</v>
      </c>
      <c r="H156" s="3" t="s">
        <v>18</v>
      </c>
      <c r="I156" s="3">
        <v>30</v>
      </c>
      <c r="L156" s="40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1273</v>
      </c>
      <c r="AA156" s="42" t="str">
        <f t="shared" si="67"/>
        <v>煤*10,硫*12,运力*3</v>
      </c>
      <c r="AB156" s="65" t="str">
        <f t="shared" si="68"/>
        <v>工程师*452</v>
      </c>
      <c r="AC156" s="65" t="str">
        <f t="shared" si="69"/>
        <v>炸药*25</v>
      </c>
      <c r="AD156" s="43" t="str">
        <f t="shared" si="70"/>
        <v>27%</v>
      </c>
      <c r="AE156" s="3">
        <f t="shared" si="71"/>
        <v>243</v>
      </c>
      <c r="AF156" s="66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工程师*452</v>
      </c>
      <c r="AK156" t="str">
        <f t="shared" si="77"/>
        <v/>
      </c>
      <c r="AL156" t="str">
        <f t="shared" si="78"/>
        <v/>
      </c>
      <c r="AM156" t="str">
        <f t="shared" si="79"/>
        <v>炸药*25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customHeight="1" spans="1:53">
      <c r="A157" s="23" t="s">
        <v>212</v>
      </c>
      <c r="B157" s="55" t="s">
        <v>599</v>
      </c>
      <c r="C157" s="23">
        <v>3</v>
      </c>
      <c r="D157" s="39" t="s">
        <v>172</v>
      </c>
      <c r="E157" s="39" t="s">
        <v>194</v>
      </c>
      <c r="F157" s="55" t="s">
        <v>19</v>
      </c>
      <c r="G157" s="3">
        <v>15</v>
      </c>
      <c r="H157" s="3" t="s">
        <v>18</v>
      </c>
      <c r="I157" s="3">
        <v>30</v>
      </c>
      <c r="L157" s="40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1779</v>
      </c>
      <c r="AA157" s="42" t="str">
        <f t="shared" si="67"/>
        <v>煤*14,硫*17,运力*5</v>
      </c>
      <c r="AB157" s="65" t="str">
        <f t="shared" si="68"/>
        <v>工程师*528</v>
      </c>
      <c r="AC157" s="65" t="str">
        <f t="shared" si="69"/>
        <v>炸药*36</v>
      </c>
      <c r="AD157" s="43" t="str">
        <f t="shared" si="70"/>
        <v>27%</v>
      </c>
      <c r="AE157" s="3">
        <f t="shared" si="71"/>
        <v>344</v>
      </c>
      <c r="AF157" s="66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工程师*528</v>
      </c>
      <c r="AK157" t="str">
        <f t="shared" si="77"/>
        <v/>
      </c>
      <c r="AL157" t="str">
        <f t="shared" si="78"/>
        <v/>
      </c>
      <c r="AM157" t="str">
        <f t="shared" si="79"/>
        <v>炸药*36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customHeight="1" spans="1:53">
      <c r="A158" s="23" t="s">
        <v>212</v>
      </c>
      <c r="B158" s="55" t="s">
        <v>600</v>
      </c>
      <c r="C158" s="23">
        <v>4</v>
      </c>
      <c r="D158" s="39" t="s">
        <v>223</v>
      </c>
      <c r="E158" s="39" t="s">
        <v>194</v>
      </c>
      <c r="F158" s="55" t="s">
        <v>19</v>
      </c>
      <c r="G158" s="3">
        <v>15</v>
      </c>
      <c r="H158" s="3" t="s">
        <v>18</v>
      </c>
      <c r="I158" s="3">
        <v>30</v>
      </c>
      <c r="L158" s="40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2834</v>
      </c>
      <c r="AA158" s="42" t="str">
        <f t="shared" si="67"/>
        <v>煤*19,硫*23,运力*6</v>
      </c>
      <c r="AB158" s="65" t="str">
        <f t="shared" si="68"/>
        <v>工程师*603</v>
      </c>
      <c r="AC158" s="65" t="str">
        <f t="shared" si="69"/>
        <v>炸药*57</v>
      </c>
      <c r="AD158" s="43" t="str">
        <f t="shared" si="70"/>
        <v>49%</v>
      </c>
      <c r="AE158" s="3">
        <f t="shared" si="71"/>
        <v>894</v>
      </c>
      <c r="AF158" s="66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工程师*603</v>
      </c>
      <c r="AK158" t="str">
        <f t="shared" si="77"/>
        <v/>
      </c>
      <c r="AL158" t="str">
        <f t="shared" si="78"/>
        <v/>
      </c>
      <c r="AM158" t="str">
        <f t="shared" si="79"/>
        <v>炸药*57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customHeight="1" spans="1:53">
      <c r="A159" s="23" t="s">
        <v>212</v>
      </c>
      <c r="B159" s="55" t="s">
        <v>601</v>
      </c>
      <c r="C159" s="23">
        <v>5</v>
      </c>
      <c r="D159" s="39" t="s">
        <v>223</v>
      </c>
      <c r="E159" s="39" t="s">
        <v>194</v>
      </c>
      <c r="F159" s="55" t="s">
        <v>19</v>
      </c>
      <c r="G159" s="3">
        <v>15</v>
      </c>
      <c r="H159" s="3" t="s">
        <v>18</v>
      </c>
      <c r="I159" s="3">
        <v>30</v>
      </c>
      <c r="J159" s="55"/>
      <c r="L159" s="40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3110</v>
      </c>
      <c r="AA159" s="42" t="str">
        <f t="shared" si="67"/>
        <v>煤*21,硫*25,运力*7</v>
      </c>
      <c r="AB159" s="65" t="str">
        <f t="shared" si="68"/>
        <v>工程师*679</v>
      </c>
      <c r="AC159" s="65" t="str">
        <f t="shared" si="69"/>
        <v>炸药*62</v>
      </c>
      <c r="AD159" s="43" t="str">
        <f t="shared" si="70"/>
        <v>48%</v>
      </c>
      <c r="AE159" s="3">
        <f t="shared" si="71"/>
        <v>965</v>
      </c>
      <c r="AF159" s="66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工程师*679</v>
      </c>
      <c r="AK159" t="str">
        <f t="shared" si="77"/>
        <v/>
      </c>
      <c r="AL159" t="str">
        <f t="shared" si="78"/>
        <v/>
      </c>
      <c r="AM159" t="str">
        <f t="shared" si="79"/>
        <v>炸药*62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customHeight="1" spans="1:53">
      <c r="A160" s="25" t="s">
        <v>602</v>
      </c>
      <c r="B160" s="3" t="s">
        <v>603</v>
      </c>
      <c r="C160" s="25">
        <v>1</v>
      </c>
      <c r="D160" s="39" t="s">
        <v>175</v>
      </c>
      <c r="E160" s="39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42" t="str">
        <f t="shared" si="67"/>
        <v/>
      </c>
      <c r="AB160" s="65" t="str">
        <f t="shared" si="68"/>
        <v/>
      </c>
      <c r="AC160" s="65" t="str">
        <f t="shared" si="69"/>
        <v/>
      </c>
      <c r="AD160" s="43" t="str">
        <f t="shared" si="70"/>
        <v/>
      </c>
      <c r="AE160" s="3" t="str">
        <f t="shared" si="71"/>
        <v/>
      </c>
      <c r="AF160" s="67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customHeight="1" spans="1:53">
      <c r="A161" s="25" t="s">
        <v>602</v>
      </c>
      <c r="B161" s="3" t="s">
        <v>604</v>
      </c>
      <c r="C161" s="25">
        <v>2</v>
      </c>
      <c r="D161" s="39" t="s">
        <v>175</v>
      </c>
      <c r="E161" s="39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42" t="str">
        <f t="shared" si="67"/>
        <v>工具*6</v>
      </c>
      <c r="AB161" s="65" t="str">
        <f t="shared" si="68"/>
        <v>劳工*-362,工程师*30</v>
      </c>
      <c r="AC161" s="65" t="str">
        <f t="shared" si="69"/>
        <v>肥料*0,炸药*0</v>
      </c>
      <c r="AD161" s="43" t="str">
        <f t="shared" si="70"/>
        <v>-100%</v>
      </c>
      <c r="AE161" s="3">
        <f t="shared" si="71"/>
        <v>-235</v>
      </c>
      <c r="AF161" s="67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customHeight="1" spans="1:53">
      <c r="A162" s="25" t="s">
        <v>602</v>
      </c>
      <c r="B162" s="3" t="s">
        <v>605</v>
      </c>
      <c r="C162" s="25">
        <v>3</v>
      </c>
      <c r="D162" s="39" t="s">
        <v>175</v>
      </c>
      <c r="E162" s="39" t="s">
        <v>176</v>
      </c>
      <c r="F162" s="55" t="s">
        <v>19</v>
      </c>
      <c r="G162" s="3">
        <v>10</v>
      </c>
      <c r="H162" s="55" t="s">
        <v>41</v>
      </c>
      <c r="I162" s="3">
        <v>10</v>
      </c>
      <c r="J162" s="55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42" t="str">
        <f t="shared" si="67"/>
        <v>煤*4,工具*3,树胶*2</v>
      </c>
      <c r="AB162" s="65" t="str">
        <f t="shared" si="68"/>
        <v>劳工*-670,工程师*78</v>
      </c>
      <c r="AC162" s="65" t="str">
        <f t="shared" si="69"/>
        <v>肥料*0,炸药*0</v>
      </c>
      <c r="AD162" s="43" t="str">
        <f t="shared" si="70"/>
        <v>-100%</v>
      </c>
      <c r="AE162" s="3">
        <f t="shared" si="71"/>
        <v>-320</v>
      </c>
      <c r="AF162" s="67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customHeight="1" spans="1:53">
      <c r="A163" s="25" t="s">
        <v>602</v>
      </c>
      <c r="B163" s="3" t="s">
        <v>606</v>
      </c>
      <c r="C163" s="25">
        <v>4</v>
      </c>
      <c r="D163" s="39" t="s">
        <v>175</v>
      </c>
      <c r="E163" s="39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55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42" t="str">
        <f t="shared" si="67"/>
        <v>科学引擎*2,煤*6,树胶*2</v>
      </c>
      <c r="AB163" s="65" t="str">
        <f t="shared" si="68"/>
        <v>劳工*-936,工程师*140</v>
      </c>
      <c r="AC163" s="65" t="str">
        <f t="shared" si="69"/>
        <v>肥料*0,炸药*0</v>
      </c>
      <c r="AD163" s="43" t="str">
        <f t="shared" si="70"/>
        <v>-100%</v>
      </c>
      <c r="AE163" s="3">
        <f t="shared" si="71"/>
        <v>-405</v>
      </c>
      <c r="AF163" s="67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customHeight="1" spans="1:53">
      <c r="A164" s="25" t="s">
        <v>602</v>
      </c>
      <c r="B164" s="3" t="s">
        <v>607</v>
      </c>
      <c r="C164" s="25">
        <v>5</v>
      </c>
      <c r="D164" s="39" t="s">
        <v>175</v>
      </c>
      <c r="E164" s="39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55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42" t="str">
        <f t="shared" si="67"/>
        <v>魔导引擎*1,灵能水晶*4,树胶*3</v>
      </c>
      <c r="AB164" s="65" t="str">
        <f t="shared" si="68"/>
        <v>劳工*-1168,工程师*214</v>
      </c>
      <c r="AC164" s="65" t="str">
        <f t="shared" si="69"/>
        <v>肥料*0,炸药*0</v>
      </c>
      <c r="AD164" s="43" t="str">
        <f t="shared" si="70"/>
        <v>-100%</v>
      </c>
      <c r="AE164" s="3">
        <f t="shared" si="71"/>
        <v>-490</v>
      </c>
      <c r="AF164" s="67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customHeight="1" spans="1:53">
      <c r="A165" s="23" t="s">
        <v>602</v>
      </c>
      <c r="B165" s="3" t="s">
        <v>603</v>
      </c>
      <c r="C165" s="23">
        <v>1</v>
      </c>
      <c r="D165" s="39" t="s">
        <v>175</v>
      </c>
      <c r="E165" s="39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42" t="str">
        <f t="shared" si="67"/>
        <v/>
      </c>
      <c r="AB165" s="65" t="str">
        <f t="shared" si="68"/>
        <v/>
      </c>
      <c r="AC165" s="65" t="str">
        <f t="shared" si="69"/>
        <v/>
      </c>
      <c r="AD165" s="43" t="str">
        <f t="shared" si="70"/>
        <v/>
      </c>
      <c r="AE165" s="3" t="str">
        <f t="shared" si="71"/>
        <v/>
      </c>
      <c r="AF165" s="66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customHeight="1" spans="1:53">
      <c r="A166" s="23" t="s">
        <v>602</v>
      </c>
      <c r="B166" s="3" t="s">
        <v>608</v>
      </c>
      <c r="C166" s="23">
        <v>2</v>
      </c>
      <c r="D166" s="39" t="s">
        <v>175</v>
      </c>
      <c r="E166" s="39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42" t="str">
        <f t="shared" si="67"/>
        <v>魔偶*2,灵能水晶*4</v>
      </c>
      <c r="AB166" s="65" t="str">
        <f t="shared" si="68"/>
        <v>劳工*-543,法士*34</v>
      </c>
      <c r="AC166" s="65" t="str">
        <f t="shared" si="69"/>
        <v>肥料*0,炸药*0</v>
      </c>
      <c r="AD166" s="43" t="str">
        <f t="shared" si="70"/>
        <v>-100%</v>
      </c>
      <c r="AE166" s="3">
        <f t="shared" si="71"/>
        <v>-345</v>
      </c>
      <c r="AF166" s="66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customHeight="1" spans="1:53">
      <c r="A167" s="23" t="s">
        <v>602</v>
      </c>
      <c r="B167" s="3" t="s">
        <v>609</v>
      </c>
      <c r="C167" s="23">
        <v>3</v>
      </c>
      <c r="D167" s="39" t="s">
        <v>175</v>
      </c>
      <c r="E167" s="39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42" t="str">
        <f t="shared" si="67"/>
        <v>魔偶*3,灵能水晶*5</v>
      </c>
      <c r="AB167" s="65" t="str">
        <f t="shared" si="68"/>
        <v>劳工*-1006,法士*88</v>
      </c>
      <c r="AC167" s="65" t="str">
        <f t="shared" si="69"/>
        <v>肥料*0,炸药*0</v>
      </c>
      <c r="AD167" s="43" t="str">
        <f t="shared" si="70"/>
        <v>-100%</v>
      </c>
      <c r="AE167" s="3">
        <f t="shared" si="71"/>
        <v>-470</v>
      </c>
      <c r="AF167" s="66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customHeight="1" spans="1:53">
      <c r="A168" s="23" t="s">
        <v>602</v>
      </c>
      <c r="B168" s="3" t="s">
        <v>610</v>
      </c>
      <c r="C168" s="23">
        <v>4</v>
      </c>
      <c r="D168" s="39" t="s">
        <v>175</v>
      </c>
      <c r="E168" s="39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55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42" t="str">
        <f t="shared" si="67"/>
        <v>魔偶*3,灵能水晶*5,秘银*1</v>
      </c>
      <c r="AB168" s="65" t="str">
        <f t="shared" si="68"/>
        <v>劳工*-1404,法士*158</v>
      </c>
      <c r="AC168" s="65" t="str">
        <f t="shared" si="69"/>
        <v>肥料*0,炸药*0</v>
      </c>
      <c r="AD168" s="43" t="str">
        <f t="shared" si="70"/>
        <v>-100%</v>
      </c>
      <c r="AE168" s="3">
        <f t="shared" si="71"/>
        <v>-595</v>
      </c>
      <c r="AF168" s="66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customHeight="1" spans="1:53">
      <c r="A169" s="23" t="s">
        <v>602</v>
      </c>
      <c r="B169" s="3" t="s">
        <v>611</v>
      </c>
      <c r="C169" s="23">
        <v>5</v>
      </c>
      <c r="D169" s="39" t="s">
        <v>175</v>
      </c>
      <c r="E169" s="39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55" t="s">
        <v>46</v>
      </c>
      <c r="K169" s="3">
        <v>5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42" t="str">
        <f t="shared" si="67"/>
        <v>魔偶*3,灵能水晶*6,魔导引擎*2</v>
      </c>
      <c r="AB169" s="65" t="str">
        <f t="shared" si="68"/>
        <v>劳工*-1752,法士*241</v>
      </c>
      <c r="AC169" s="65" t="str">
        <f t="shared" si="69"/>
        <v>肥料*0,炸药*0</v>
      </c>
      <c r="AD169" s="43" t="str">
        <f t="shared" si="70"/>
        <v>-100%</v>
      </c>
      <c r="AE169" s="3">
        <f t="shared" si="71"/>
        <v>-720</v>
      </c>
      <c r="AF169" s="66">
        <f t="shared" si="72"/>
        <v>5</v>
      </c>
      <c r="AG169" t="str">
        <f t="shared" si="73"/>
        <v>魔偶*3</v>
      </c>
      <c r="AH169" t="str">
        <f t="shared" si="74"/>
        <v>灵能水晶*6</v>
      </c>
      <c r="AI169" t="str">
        <f t="shared" si="75"/>
        <v>魔导引擎*2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20</v>
      </c>
      <c r="AZ169">
        <f t="shared" si="82"/>
        <v>31</v>
      </c>
      <c r="BA169">
        <f t="shared" si="83"/>
        <v>3</v>
      </c>
    </row>
    <row r="170" customHeight="1" spans="1:53">
      <c r="A170" s="25" t="s">
        <v>215</v>
      </c>
      <c r="B170" s="3" t="s">
        <v>519</v>
      </c>
      <c r="C170" s="25">
        <v>1</v>
      </c>
      <c r="D170" s="39" t="s">
        <v>175</v>
      </c>
      <c r="E170" s="39" t="s">
        <v>180</v>
      </c>
      <c r="N170" s="25">
        <f>IFERROR(VLOOKUP($D170&amp;$C170,生产方式定位!$A$2:$E$38,2,FALSE)+VLOOKUP($E170&amp;$C170,生产方式定位!$F$3:$J$38,2,FALSE),0)</f>
        <v>0</v>
      </c>
      <c r="O170" s="55" t="s">
        <v>77</v>
      </c>
      <c r="P170" s="3">
        <v>3</v>
      </c>
      <c r="Q170" s="55" t="s">
        <v>68</v>
      </c>
      <c r="R170" s="3">
        <v>1</v>
      </c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42" t="str">
        <f t="shared" si="67"/>
        <v/>
      </c>
      <c r="AB170" s="65" t="str">
        <f t="shared" si="68"/>
        <v>职员*424,贵族*47</v>
      </c>
      <c r="AC170" s="65" t="str">
        <f t="shared" si="69"/>
        <v/>
      </c>
      <c r="AD170" s="43" t="str">
        <f t="shared" si="70"/>
        <v/>
      </c>
      <c r="AE170" s="3" t="str">
        <f t="shared" si="71"/>
        <v/>
      </c>
      <c r="AF170" s="67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>职员*424</v>
      </c>
      <c r="AK170" t="str">
        <f t="shared" si="77"/>
        <v>贵族*47</v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4</v>
      </c>
      <c r="BA170">
        <f t="shared" si="83"/>
        <v>0</v>
      </c>
    </row>
    <row r="171" customHeight="1" spans="1:53">
      <c r="A171" s="25" t="s">
        <v>215</v>
      </c>
      <c r="B171" s="3" t="s">
        <v>520</v>
      </c>
      <c r="C171" s="25">
        <v>2</v>
      </c>
      <c r="D171" s="39" t="s">
        <v>175</v>
      </c>
      <c r="E171" s="39" t="s">
        <v>180</v>
      </c>
      <c r="N171" s="25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42" t="str">
        <f t="shared" si="67"/>
        <v/>
      </c>
      <c r="AB171" s="65" t="str">
        <f t="shared" si="68"/>
        <v>教士*528</v>
      </c>
      <c r="AC171" s="65" t="str">
        <f t="shared" si="69"/>
        <v/>
      </c>
      <c r="AD171" s="43" t="str">
        <f t="shared" si="70"/>
        <v/>
      </c>
      <c r="AE171" s="3" t="str">
        <f t="shared" si="71"/>
        <v/>
      </c>
      <c r="AF171" s="67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>教士*528</v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1</v>
      </c>
      <c r="BA171">
        <f t="shared" si="83"/>
        <v>0</v>
      </c>
    </row>
    <row r="172" customHeight="1" spans="1:53">
      <c r="A172" s="25" t="s">
        <v>215</v>
      </c>
      <c r="B172" s="3" t="s">
        <v>521</v>
      </c>
      <c r="C172" s="25">
        <v>3</v>
      </c>
      <c r="D172" s="39" t="s">
        <v>175</v>
      </c>
      <c r="E172" s="39" t="s">
        <v>180</v>
      </c>
      <c r="N172" s="25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55" t="s">
        <v>77</v>
      </c>
      <c r="R172" s="3">
        <v>3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42" t="str">
        <f t="shared" si="67"/>
        <v/>
      </c>
      <c r="AB172" s="65" t="str">
        <f t="shared" si="68"/>
        <v>资本家*135,职员*365</v>
      </c>
      <c r="AC172" s="65" t="str">
        <f t="shared" si="69"/>
        <v/>
      </c>
      <c r="AD172" s="43" t="str">
        <f t="shared" si="70"/>
        <v/>
      </c>
      <c r="AE172" s="3" t="str">
        <f t="shared" si="71"/>
        <v/>
      </c>
      <c r="AF172" s="67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>资本家*135</v>
      </c>
      <c r="AK172" t="str">
        <f t="shared" si="77"/>
        <v>职员*365</v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13</v>
      </c>
      <c r="BA172">
        <f t="shared" si="83"/>
        <v>0</v>
      </c>
    </row>
    <row r="173" customHeight="1" spans="1:53">
      <c r="A173" s="25" t="s">
        <v>215</v>
      </c>
      <c r="B173" s="3" t="s">
        <v>522</v>
      </c>
      <c r="C173" s="25">
        <v>4</v>
      </c>
      <c r="D173" s="39" t="s">
        <v>175</v>
      </c>
      <c r="E173" s="39" t="s">
        <v>180</v>
      </c>
      <c r="N173" s="25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55" t="s">
        <v>77</v>
      </c>
      <c r="R173" s="3">
        <v>3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42" t="str">
        <f t="shared" si="67"/>
        <v/>
      </c>
      <c r="AB173" s="65" t="str">
        <f t="shared" si="68"/>
        <v>资本家*68,职员*183</v>
      </c>
      <c r="AC173" s="65" t="str">
        <f t="shared" si="69"/>
        <v/>
      </c>
      <c r="AD173" s="43" t="str">
        <f t="shared" si="70"/>
        <v/>
      </c>
      <c r="AE173" s="3" t="str">
        <f t="shared" si="71"/>
        <v/>
      </c>
      <c r="AF173" s="67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>资本家*68</v>
      </c>
      <c r="AK173" t="str">
        <f t="shared" si="77"/>
        <v>职员*183</v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13</v>
      </c>
      <c r="BA173">
        <f t="shared" si="83"/>
        <v>0</v>
      </c>
    </row>
    <row r="174" customHeight="1" spans="1:53">
      <c r="A174" s="25" t="s">
        <v>215</v>
      </c>
      <c r="B174" s="3" t="s">
        <v>523</v>
      </c>
      <c r="C174" s="25">
        <v>5</v>
      </c>
      <c r="D174" s="39" t="s">
        <v>175</v>
      </c>
      <c r="E174" s="39" t="s">
        <v>180</v>
      </c>
      <c r="N174" s="25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42" t="str">
        <f t="shared" si="67"/>
        <v/>
      </c>
      <c r="AB174" s="65" t="str">
        <f t="shared" si="68"/>
        <v>官僚*603</v>
      </c>
      <c r="AC174" s="65" t="str">
        <f t="shared" si="69"/>
        <v/>
      </c>
      <c r="AD174" s="43" t="str">
        <f t="shared" si="70"/>
        <v/>
      </c>
      <c r="AE174" s="3" t="str">
        <f t="shared" si="71"/>
        <v/>
      </c>
      <c r="AF174" s="67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>官僚*603</v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1</v>
      </c>
      <c r="BA174">
        <f t="shared" si="83"/>
        <v>0</v>
      </c>
    </row>
    <row r="175" customHeight="1" spans="1:53">
      <c r="A175" s="25" t="s">
        <v>215</v>
      </c>
      <c r="B175" s="3" t="s">
        <v>524</v>
      </c>
      <c r="C175" s="25">
        <v>6</v>
      </c>
      <c r="D175" s="39" t="s">
        <v>175</v>
      </c>
      <c r="E175" s="39" t="s">
        <v>180</v>
      </c>
      <c r="N175" s="25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42" t="str">
        <f t="shared" si="67"/>
        <v/>
      </c>
      <c r="AB175" s="65" t="str">
        <f t="shared" si="68"/>
        <v>劳工*302,工程师*201</v>
      </c>
      <c r="AC175" s="65" t="str">
        <f t="shared" si="69"/>
        <v/>
      </c>
      <c r="AD175" s="43" t="str">
        <f t="shared" si="70"/>
        <v/>
      </c>
      <c r="AE175" s="3" t="str">
        <f t="shared" si="71"/>
        <v/>
      </c>
      <c r="AF175" s="66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>劳工*302</v>
      </c>
      <c r="AK175" t="str">
        <f t="shared" si="77"/>
        <v>工程师*201</v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30</v>
      </c>
      <c r="BA175">
        <f t="shared" si="83"/>
        <v>0</v>
      </c>
    </row>
    <row r="176" customHeight="1" spans="1:53">
      <c r="A176" s="25" t="s">
        <v>215</v>
      </c>
      <c r="B176" s="55" t="s">
        <v>525</v>
      </c>
      <c r="C176" s="25">
        <v>7</v>
      </c>
      <c r="D176" s="39" t="s">
        <v>175</v>
      </c>
      <c r="E176" s="39" t="s">
        <v>180</v>
      </c>
      <c r="N176" s="25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55" t="s">
        <v>74</v>
      </c>
      <c r="T176" s="3">
        <v>20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42" t="str">
        <f t="shared" si="67"/>
        <v/>
      </c>
      <c r="AB176" s="65" t="str">
        <f t="shared" si="68"/>
        <v>劳工*151,工程师*126,法士*94</v>
      </c>
      <c r="AC176" s="65" t="str">
        <f t="shared" si="69"/>
        <v/>
      </c>
      <c r="AD176" s="43" t="str">
        <f t="shared" si="70"/>
        <v/>
      </c>
      <c r="AE176" s="3" t="str">
        <f t="shared" si="71"/>
        <v/>
      </c>
      <c r="AF176" s="66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>劳工*151</v>
      </c>
      <c r="AK176" t="str">
        <f t="shared" si="77"/>
        <v>工程师*126</v>
      </c>
      <c r="AL176" t="str">
        <f t="shared" si="78"/>
        <v>法士*94</v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48</v>
      </c>
      <c r="BA176">
        <f t="shared" si="83"/>
        <v>0</v>
      </c>
    </row>
    <row r="177" customHeight="1" spans="1:53">
      <c r="A177" s="25" t="s">
        <v>215</v>
      </c>
      <c r="B177" s="55" t="s">
        <v>526</v>
      </c>
      <c r="C177" s="25">
        <v>8</v>
      </c>
      <c r="D177" s="39" t="s">
        <v>175</v>
      </c>
      <c r="E177" s="39" t="s">
        <v>180</v>
      </c>
      <c r="N177" s="25">
        <f>IFERROR(VLOOKUP($D177&amp;$C177,生产方式定位!$A$2:$E$38,2,FALSE)+VLOOKUP($E177&amp;$C177,生产方式定位!$F$3:$J$38,2,FALSE),0)</f>
        <v>0</v>
      </c>
      <c r="O177" s="55" t="s">
        <v>66</v>
      </c>
      <c r="P177" s="3">
        <v>4</v>
      </c>
      <c r="Q177" s="55" t="s">
        <v>74</v>
      </c>
      <c r="R177" s="3">
        <v>5</v>
      </c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42" t="str">
        <f t="shared" si="67"/>
        <v/>
      </c>
      <c r="AB177" s="65" t="str">
        <f t="shared" si="68"/>
        <v>法师*50,法士*314</v>
      </c>
      <c r="AC177" s="65" t="str">
        <f t="shared" si="69"/>
        <v/>
      </c>
      <c r="AD177" s="43" t="str">
        <f t="shared" si="70"/>
        <v/>
      </c>
      <c r="AE177" s="3" t="str">
        <f t="shared" si="71"/>
        <v/>
      </c>
      <c r="AF177" s="66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>法师*50</v>
      </c>
      <c r="AK177" t="str">
        <f t="shared" si="77"/>
        <v>法士*314</v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9</v>
      </c>
      <c r="BA177">
        <f t="shared" si="83"/>
        <v>0</v>
      </c>
    </row>
    <row r="178" customHeight="1" spans="1:53">
      <c r="A178" s="23" t="s">
        <v>217</v>
      </c>
      <c r="B178" s="3" t="s">
        <v>612</v>
      </c>
      <c r="C178" s="23">
        <v>1</v>
      </c>
      <c r="D178" s="39" t="s">
        <v>172</v>
      </c>
      <c r="E178" s="39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42" t="str">
        <f t="shared" si="67"/>
        <v>木材*15</v>
      </c>
      <c r="AB178" s="65" t="str">
        <f t="shared" si="68"/>
        <v>劳工*4525</v>
      </c>
      <c r="AC178" s="65" t="str">
        <f t="shared" si="69"/>
        <v>工具*13</v>
      </c>
      <c r="AD178" s="43" t="str">
        <f t="shared" si="70"/>
        <v>73%</v>
      </c>
      <c r="AE178" s="3">
        <f t="shared" si="71"/>
        <v>120</v>
      </c>
      <c r="AF178" s="66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customHeight="1" spans="1:53">
      <c r="A179" s="23" t="s">
        <v>217</v>
      </c>
      <c r="B179" s="3" t="s">
        <v>613</v>
      </c>
      <c r="C179" s="23">
        <v>2</v>
      </c>
      <c r="D179" s="39" t="s">
        <v>172</v>
      </c>
      <c r="E179" s="39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42" t="str">
        <f t="shared" si="67"/>
        <v>木材*28,铁*14</v>
      </c>
      <c r="AB179" s="65" t="str">
        <f t="shared" si="68"/>
        <v>劳工*4309,工程师*72</v>
      </c>
      <c r="AC179" s="65" t="str">
        <f t="shared" si="69"/>
        <v>工具*38</v>
      </c>
      <c r="AD179" s="43" t="str">
        <f t="shared" si="70"/>
        <v>37%</v>
      </c>
      <c r="AE179" s="3">
        <f t="shared" si="71"/>
        <v>310</v>
      </c>
      <c r="AF179" s="66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customHeight="1" spans="1:53">
      <c r="A180" s="23" t="s">
        <v>217</v>
      </c>
      <c r="B180" s="3" t="s">
        <v>614</v>
      </c>
      <c r="C180" s="23">
        <v>3</v>
      </c>
      <c r="D180" s="39" t="s">
        <v>172</v>
      </c>
      <c r="E180" s="39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42" t="str">
        <f t="shared" si="67"/>
        <v>铁*38</v>
      </c>
      <c r="AB180" s="65" t="str">
        <f t="shared" si="68"/>
        <v>劳工*4114,工程师*137</v>
      </c>
      <c r="AC180" s="65" t="str">
        <f t="shared" si="69"/>
        <v>工具*51</v>
      </c>
      <c r="AD180" s="43" t="str">
        <f t="shared" si="70"/>
        <v>34%</v>
      </c>
      <c r="AE180" s="3">
        <f t="shared" si="71"/>
        <v>425</v>
      </c>
      <c r="AF180" s="67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customHeight="1" spans="1:53">
      <c r="A181" s="23" t="s">
        <v>217</v>
      </c>
      <c r="B181" s="3" t="s">
        <v>615</v>
      </c>
      <c r="C181" s="23">
        <v>4</v>
      </c>
      <c r="D181" s="39" t="s">
        <v>172</v>
      </c>
      <c r="E181" s="39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42" t="str">
        <f t="shared" si="67"/>
        <v>钢铁*39</v>
      </c>
      <c r="AB181" s="65" t="str">
        <f t="shared" si="68"/>
        <v>劳工*3935,工程师*197</v>
      </c>
      <c r="AC181" s="65" t="str">
        <f t="shared" si="69"/>
        <v>工具*65</v>
      </c>
      <c r="AD181" s="43" t="str">
        <f t="shared" si="70"/>
        <v>33%</v>
      </c>
      <c r="AE181" s="3">
        <f t="shared" si="71"/>
        <v>540</v>
      </c>
      <c r="AF181" s="67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customHeight="1" spans="1:53">
      <c r="A182" s="23" t="s">
        <v>217</v>
      </c>
      <c r="B182" s="3" t="s">
        <v>616</v>
      </c>
      <c r="C182" s="23">
        <v>5</v>
      </c>
      <c r="D182" s="39" t="s">
        <v>172</v>
      </c>
      <c r="E182" s="39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42" t="str">
        <f t="shared" si="67"/>
        <v>秘银*30</v>
      </c>
      <c r="AB182" s="65" t="str">
        <f t="shared" si="68"/>
        <v>劳工*3771,工程师*251</v>
      </c>
      <c r="AC182" s="65" t="str">
        <f t="shared" si="69"/>
        <v>工具*78</v>
      </c>
      <c r="AD182" s="43" t="str">
        <f t="shared" si="70"/>
        <v>32%</v>
      </c>
      <c r="AE182" s="3">
        <f t="shared" si="71"/>
        <v>655</v>
      </c>
      <c r="AF182" s="67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customHeight="1" spans="1:53">
      <c r="A183" s="25" t="s">
        <v>617</v>
      </c>
      <c r="B183" s="3" t="s">
        <v>618</v>
      </c>
      <c r="C183" s="25">
        <v>1</v>
      </c>
      <c r="D183" s="39" t="s">
        <v>175</v>
      </c>
      <c r="E183" s="39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42" t="str">
        <f t="shared" si="67"/>
        <v/>
      </c>
      <c r="AB183" s="65" t="str">
        <f t="shared" si="68"/>
        <v/>
      </c>
      <c r="AC183" s="65" t="str">
        <f t="shared" si="69"/>
        <v/>
      </c>
      <c r="AD183" s="43" t="str">
        <f t="shared" si="70"/>
        <v/>
      </c>
      <c r="AE183" s="3" t="str">
        <f t="shared" si="71"/>
        <v/>
      </c>
      <c r="AF183" s="67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customHeight="1" spans="1:53">
      <c r="A184" s="25" t="s">
        <v>617</v>
      </c>
      <c r="B184" s="3" t="s">
        <v>619</v>
      </c>
      <c r="C184" s="25">
        <v>2</v>
      </c>
      <c r="D184" s="39" t="s">
        <v>175</v>
      </c>
      <c r="E184" s="39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42" t="str">
        <f t="shared" si="67"/>
        <v>工具*6</v>
      </c>
      <c r="AB184" s="65" t="str">
        <f t="shared" si="68"/>
        <v>劳工*-362,工程师*30</v>
      </c>
      <c r="AC184" s="65" t="str">
        <f t="shared" si="69"/>
        <v>工具*0</v>
      </c>
      <c r="AD184" s="43" t="str">
        <f t="shared" si="70"/>
        <v>-100%</v>
      </c>
      <c r="AE184" s="3">
        <f t="shared" si="71"/>
        <v>-235</v>
      </c>
      <c r="AF184" s="67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customHeight="1" spans="1:53">
      <c r="A185" s="25" t="s">
        <v>617</v>
      </c>
      <c r="B185" s="3" t="s">
        <v>620</v>
      </c>
      <c r="C185" s="25">
        <v>3</v>
      </c>
      <c r="D185" s="39" t="s">
        <v>175</v>
      </c>
      <c r="E185" s="39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42" t="str">
        <f t="shared" si="67"/>
        <v>工具*8</v>
      </c>
      <c r="AB185" s="65" t="str">
        <f t="shared" si="68"/>
        <v>劳工*-670,工程师*78</v>
      </c>
      <c r="AC185" s="65" t="str">
        <f t="shared" si="69"/>
        <v>工具*0</v>
      </c>
      <c r="AD185" s="43" t="str">
        <f t="shared" si="70"/>
        <v>-100%</v>
      </c>
      <c r="AE185" s="3">
        <f t="shared" si="71"/>
        <v>-320</v>
      </c>
      <c r="AF185" s="67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customHeight="1" spans="1:53">
      <c r="A186" s="25" t="s">
        <v>617</v>
      </c>
      <c r="B186" s="3" t="s">
        <v>621</v>
      </c>
      <c r="C186" s="25">
        <v>4</v>
      </c>
      <c r="D186" s="39" t="s">
        <v>175</v>
      </c>
      <c r="E186" s="39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42" t="str">
        <f t="shared" si="67"/>
        <v>科学引擎*2,煤*8</v>
      </c>
      <c r="AB186" s="65" t="str">
        <f t="shared" si="68"/>
        <v>劳工*-936,工程师*140</v>
      </c>
      <c r="AC186" s="65" t="str">
        <f t="shared" si="69"/>
        <v>工具*0</v>
      </c>
      <c r="AD186" s="43" t="str">
        <f t="shared" si="70"/>
        <v>-100%</v>
      </c>
      <c r="AE186" s="3">
        <f t="shared" si="71"/>
        <v>-405</v>
      </c>
      <c r="AF186" s="67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customHeight="1" spans="1:53">
      <c r="A187" s="25" t="s">
        <v>617</v>
      </c>
      <c r="B187" s="3" t="s">
        <v>622</v>
      </c>
      <c r="C187" s="25">
        <v>5</v>
      </c>
      <c r="D187" s="39" t="s">
        <v>175</v>
      </c>
      <c r="E187" s="39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42" t="str">
        <f t="shared" si="67"/>
        <v>魔导引擎*2,煤*10</v>
      </c>
      <c r="AB187" s="65" t="str">
        <f t="shared" si="68"/>
        <v>劳工*-1168,工程师*214</v>
      </c>
      <c r="AC187" s="65" t="str">
        <f t="shared" si="69"/>
        <v>工具*0</v>
      </c>
      <c r="AD187" s="43" t="str">
        <f t="shared" si="70"/>
        <v>-100%</v>
      </c>
      <c r="AE187" s="3">
        <f t="shared" si="71"/>
        <v>-490</v>
      </c>
      <c r="AF187" s="67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customHeight="1" spans="1:53">
      <c r="A188" s="23" t="s">
        <v>617</v>
      </c>
      <c r="B188" s="3" t="s">
        <v>618</v>
      </c>
      <c r="C188" s="23">
        <v>1</v>
      </c>
      <c r="D188" s="39" t="s">
        <v>175</v>
      </c>
      <c r="E188" s="39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42" t="str">
        <f t="shared" si="67"/>
        <v/>
      </c>
      <c r="AB188" s="65" t="str">
        <f t="shared" si="68"/>
        <v/>
      </c>
      <c r="AC188" s="65" t="str">
        <f t="shared" si="69"/>
        <v/>
      </c>
      <c r="AD188" s="43" t="str">
        <f t="shared" si="70"/>
        <v/>
      </c>
      <c r="AE188" s="3" t="str">
        <f t="shared" si="71"/>
        <v/>
      </c>
      <c r="AF188" s="66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customHeight="1" spans="1:53">
      <c r="A189" s="23" t="s">
        <v>617</v>
      </c>
      <c r="B189" s="3" t="s">
        <v>623</v>
      </c>
      <c r="C189" s="23">
        <v>2</v>
      </c>
      <c r="D189" s="39" t="s">
        <v>175</v>
      </c>
      <c r="E189" s="39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42" t="str">
        <f t="shared" si="67"/>
        <v>魔偶*2,灵能水晶*4</v>
      </c>
      <c r="AB189" s="65" t="str">
        <f t="shared" si="68"/>
        <v>劳工*-543,法士*34</v>
      </c>
      <c r="AC189" s="65" t="str">
        <f t="shared" si="69"/>
        <v>工具*0</v>
      </c>
      <c r="AD189" s="43" t="str">
        <f t="shared" si="70"/>
        <v>-100%</v>
      </c>
      <c r="AE189" s="3">
        <f t="shared" si="71"/>
        <v>-345</v>
      </c>
      <c r="AF189" s="66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customHeight="1" spans="1:53">
      <c r="A190" s="23" t="s">
        <v>617</v>
      </c>
      <c r="B190" s="3" t="s">
        <v>624</v>
      </c>
      <c r="C190" s="23">
        <v>3</v>
      </c>
      <c r="D190" s="39" t="s">
        <v>175</v>
      </c>
      <c r="E190" s="39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42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65" t="str">
        <f t="shared" ref="AB190:AB253" si="88">IF(AJ190="","",AJ190)&amp;IF(AK190="","",","&amp;AK190)&amp;IF(AL190="","",","&amp;AL190)</f>
        <v>劳工*-1006,法士*88</v>
      </c>
      <c r="AC190" s="65" t="str">
        <f t="shared" ref="AC190:AC253" si="89">IF(AM190="","",AM190)&amp;IF(AN190="","",","&amp;AN190)</f>
        <v>工具*0</v>
      </c>
      <c r="AD190" s="43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66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customHeight="1" spans="1:53">
      <c r="A191" s="23" t="s">
        <v>617</v>
      </c>
      <c r="B191" s="3" t="s">
        <v>625</v>
      </c>
      <c r="C191" s="23">
        <v>4</v>
      </c>
      <c r="D191" s="39" t="s">
        <v>175</v>
      </c>
      <c r="E191" s="39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42" t="str">
        <f t="shared" si="87"/>
        <v>魔偶*4,灵能水晶*6</v>
      </c>
      <c r="AB191" s="65" t="str">
        <f t="shared" si="88"/>
        <v>劳工*-1404,法士*158</v>
      </c>
      <c r="AC191" s="65" t="str">
        <f t="shared" si="89"/>
        <v>工具*0</v>
      </c>
      <c r="AD191" s="43" t="str">
        <f t="shared" si="90"/>
        <v>-100%</v>
      </c>
      <c r="AE191" s="3">
        <f t="shared" si="91"/>
        <v>-595</v>
      </c>
      <c r="AF191" s="66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customHeight="1" spans="1:53">
      <c r="A192" s="23" t="s">
        <v>617</v>
      </c>
      <c r="B192" s="3" t="s">
        <v>626</v>
      </c>
      <c r="C192" s="23">
        <v>5</v>
      </c>
      <c r="D192" s="39" t="s">
        <v>175</v>
      </c>
      <c r="E192" s="39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42" t="str">
        <f t="shared" si="87"/>
        <v>魔偶*4,灵能水晶*7</v>
      </c>
      <c r="AB192" s="65" t="str">
        <f t="shared" si="88"/>
        <v>劳工*-1752,法士*241</v>
      </c>
      <c r="AC192" s="65" t="str">
        <f t="shared" si="89"/>
        <v>工具*0</v>
      </c>
      <c r="AD192" s="43" t="str">
        <f t="shared" si="90"/>
        <v>-100%</v>
      </c>
      <c r="AE192" s="3">
        <f t="shared" si="91"/>
        <v>-720</v>
      </c>
      <c r="AF192" s="66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customHeight="1" spans="1:53">
      <c r="A193" s="25" t="s">
        <v>220</v>
      </c>
      <c r="B193" s="3" t="s">
        <v>519</v>
      </c>
      <c r="C193" s="25">
        <v>1</v>
      </c>
      <c r="D193" s="39" t="s">
        <v>175</v>
      </c>
      <c r="E193" s="39" t="s">
        <v>180</v>
      </c>
      <c r="N193" s="25">
        <f>IFERROR(VLOOKUP($D193&amp;$C193,生产方式定位!$A$2:$E$38,2,FALSE)+VLOOKUP($E193&amp;$C193,生产方式定位!$F$3:$J$38,2,FALSE),0)</f>
        <v>0</v>
      </c>
      <c r="O193" s="55" t="s">
        <v>77</v>
      </c>
      <c r="P193" s="3">
        <v>3</v>
      </c>
      <c r="Q193" s="55" t="s">
        <v>68</v>
      </c>
      <c r="R193" s="3">
        <v>1</v>
      </c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42" t="str">
        <f t="shared" si="87"/>
        <v/>
      </c>
      <c r="AB193" s="65" t="str">
        <f t="shared" si="88"/>
        <v>职员*424,贵族*47</v>
      </c>
      <c r="AC193" s="65" t="str">
        <f t="shared" si="89"/>
        <v/>
      </c>
      <c r="AD193" s="43" t="str">
        <f t="shared" si="90"/>
        <v/>
      </c>
      <c r="AE193" s="3" t="str">
        <f t="shared" si="91"/>
        <v/>
      </c>
      <c r="AF193" s="67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>职员*424</v>
      </c>
      <c r="AK193" t="str">
        <f t="shared" si="97"/>
        <v>贵族*47</v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4</v>
      </c>
      <c r="BA193">
        <f t="shared" si="86"/>
        <v>0</v>
      </c>
    </row>
    <row r="194" customHeight="1" spans="1:53">
      <c r="A194" s="25" t="s">
        <v>220</v>
      </c>
      <c r="B194" s="3" t="s">
        <v>520</v>
      </c>
      <c r="C194" s="25">
        <v>2</v>
      </c>
      <c r="D194" s="39" t="s">
        <v>175</v>
      </c>
      <c r="E194" s="39" t="s">
        <v>180</v>
      </c>
      <c r="N194" s="25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42" t="str">
        <f t="shared" si="87"/>
        <v/>
      </c>
      <c r="AB194" s="65" t="str">
        <f t="shared" si="88"/>
        <v>教士*528</v>
      </c>
      <c r="AC194" s="65" t="str">
        <f t="shared" si="89"/>
        <v/>
      </c>
      <c r="AD194" s="43" t="str">
        <f t="shared" si="90"/>
        <v/>
      </c>
      <c r="AE194" s="3" t="str">
        <f t="shared" si="91"/>
        <v/>
      </c>
      <c r="AF194" s="67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>教士*528</v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1</v>
      </c>
      <c r="BA194">
        <f t="shared" si="86"/>
        <v>0</v>
      </c>
    </row>
    <row r="195" customHeight="1" spans="1:53">
      <c r="A195" s="25" t="s">
        <v>220</v>
      </c>
      <c r="B195" s="3" t="s">
        <v>521</v>
      </c>
      <c r="C195" s="25">
        <v>3</v>
      </c>
      <c r="D195" s="39" t="s">
        <v>175</v>
      </c>
      <c r="E195" s="39" t="s">
        <v>180</v>
      </c>
      <c r="N195" s="25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55" t="s">
        <v>77</v>
      </c>
      <c r="R195" s="3">
        <v>3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42" t="str">
        <f t="shared" si="87"/>
        <v/>
      </c>
      <c r="AB195" s="65" t="str">
        <f t="shared" si="88"/>
        <v>资本家*135,职员*365</v>
      </c>
      <c r="AC195" s="65" t="str">
        <f t="shared" si="89"/>
        <v/>
      </c>
      <c r="AD195" s="43" t="str">
        <f t="shared" si="90"/>
        <v/>
      </c>
      <c r="AE195" s="3" t="str">
        <f t="shared" si="91"/>
        <v/>
      </c>
      <c r="AF195" s="67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>资本家*135</v>
      </c>
      <c r="AK195" t="str">
        <f t="shared" si="97"/>
        <v>职员*365</v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13</v>
      </c>
      <c r="BA195">
        <f t="shared" si="86"/>
        <v>0</v>
      </c>
    </row>
    <row r="196" customHeight="1" spans="1:53">
      <c r="A196" s="25" t="s">
        <v>220</v>
      </c>
      <c r="B196" s="3" t="s">
        <v>522</v>
      </c>
      <c r="C196" s="25">
        <v>4</v>
      </c>
      <c r="D196" s="39" t="s">
        <v>175</v>
      </c>
      <c r="E196" s="39" t="s">
        <v>180</v>
      </c>
      <c r="N196" s="25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55" t="s">
        <v>77</v>
      </c>
      <c r="R196" s="3">
        <v>3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42" t="str">
        <f t="shared" si="87"/>
        <v/>
      </c>
      <c r="AB196" s="65" t="str">
        <f t="shared" si="88"/>
        <v>资本家*68,职员*183</v>
      </c>
      <c r="AC196" s="65" t="str">
        <f t="shared" si="89"/>
        <v/>
      </c>
      <c r="AD196" s="43" t="str">
        <f t="shared" si="90"/>
        <v/>
      </c>
      <c r="AE196" s="3" t="str">
        <f t="shared" si="91"/>
        <v/>
      </c>
      <c r="AF196" s="67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>资本家*68</v>
      </c>
      <c r="AK196" t="str">
        <f t="shared" si="97"/>
        <v>职员*183</v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13</v>
      </c>
      <c r="BA196">
        <f t="shared" si="86"/>
        <v>0</v>
      </c>
    </row>
    <row r="197" customHeight="1" spans="1:53">
      <c r="A197" s="25" t="s">
        <v>220</v>
      </c>
      <c r="B197" s="3" t="s">
        <v>523</v>
      </c>
      <c r="C197" s="25">
        <v>5</v>
      </c>
      <c r="D197" s="39" t="s">
        <v>175</v>
      </c>
      <c r="E197" s="39" t="s">
        <v>180</v>
      </c>
      <c r="N197" s="25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42" t="str">
        <f t="shared" si="87"/>
        <v/>
      </c>
      <c r="AB197" s="65" t="str">
        <f t="shared" si="88"/>
        <v>官僚*603</v>
      </c>
      <c r="AC197" s="65" t="str">
        <f t="shared" si="89"/>
        <v/>
      </c>
      <c r="AD197" s="43" t="str">
        <f t="shared" si="90"/>
        <v/>
      </c>
      <c r="AE197" s="3" t="str">
        <f t="shared" si="91"/>
        <v/>
      </c>
      <c r="AF197" s="67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>官僚*603</v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1</v>
      </c>
      <c r="BA197">
        <f t="shared" si="86"/>
        <v>0</v>
      </c>
    </row>
    <row r="198" customHeight="1" spans="1:53">
      <c r="A198" s="25" t="s">
        <v>220</v>
      </c>
      <c r="B198" s="3" t="s">
        <v>524</v>
      </c>
      <c r="C198" s="25">
        <v>6</v>
      </c>
      <c r="D198" s="39" t="s">
        <v>175</v>
      </c>
      <c r="E198" s="39" t="s">
        <v>180</v>
      </c>
      <c r="N198" s="25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42" t="str">
        <f t="shared" si="87"/>
        <v/>
      </c>
      <c r="AB198" s="65" t="str">
        <f t="shared" si="88"/>
        <v>劳工*302,工程师*201</v>
      </c>
      <c r="AC198" s="65" t="str">
        <f t="shared" si="89"/>
        <v/>
      </c>
      <c r="AD198" s="43" t="str">
        <f t="shared" si="90"/>
        <v/>
      </c>
      <c r="AE198" s="3" t="str">
        <f t="shared" si="91"/>
        <v/>
      </c>
      <c r="AF198" s="66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>劳工*302</v>
      </c>
      <c r="AK198" t="str">
        <f t="shared" si="97"/>
        <v>工程师*201</v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30</v>
      </c>
      <c r="BA198">
        <f t="shared" si="86"/>
        <v>0</v>
      </c>
    </row>
    <row r="199" customHeight="1" spans="1:53">
      <c r="A199" s="25" t="s">
        <v>220</v>
      </c>
      <c r="B199" s="55" t="s">
        <v>525</v>
      </c>
      <c r="C199" s="25">
        <v>7</v>
      </c>
      <c r="D199" s="39" t="s">
        <v>175</v>
      </c>
      <c r="E199" s="39" t="s">
        <v>180</v>
      </c>
      <c r="N199" s="25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55" t="s">
        <v>74</v>
      </c>
      <c r="T199" s="3">
        <v>20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42" t="str">
        <f t="shared" si="87"/>
        <v/>
      </c>
      <c r="AB199" s="65" t="str">
        <f t="shared" si="88"/>
        <v>劳工*151,工程师*126,法士*94</v>
      </c>
      <c r="AC199" s="65" t="str">
        <f t="shared" si="89"/>
        <v/>
      </c>
      <c r="AD199" s="43" t="str">
        <f t="shared" si="90"/>
        <v/>
      </c>
      <c r="AE199" s="3" t="str">
        <f t="shared" si="91"/>
        <v/>
      </c>
      <c r="AF199" s="66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>劳工*151</v>
      </c>
      <c r="AK199" t="str">
        <f t="shared" si="97"/>
        <v>工程师*126</v>
      </c>
      <c r="AL199" t="str">
        <f t="shared" si="98"/>
        <v>法士*94</v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48</v>
      </c>
      <c r="BA199">
        <f t="shared" si="86"/>
        <v>0</v>
      </c>
    </row>
    <row r="200" customHeight="1" spans="1:53">
      <c r="A200" s="25" t="s">
        <v>220</v>
      </c>
      <c r="B200" s="55" t="s">
        <v>526</v>
      </c>
      <c r="C200" s="25">
        <v>8</v>
      </c>
      <c r="D200" s="39" t="s">
        <v>175</v>
      </c>
      <c r="E200" s="39" t="s">
        <v>180</v>
      </c>
      <c r="N200" s="25">
        <f>IFERROR(VLOOKUP($D200&amp;$C200,生产方式定位!$A$2:$E$38,2,FALSE)+VLOOKUP($E200&amp;$C200,生产方式定位!$F$3:$J$38,2,FALSE),0)</f>
        <v>0</v>
      </c>
      <c r="O200" s="55" t="s">
        <v>66</v>
      </c>
      <c r="P200" s="3">
        <v>4</v>
      </c>
      <c r="Q200" s="55" t="s">
        <v>74</v>
      </c>
      <c r="R200" s="3">
        <v>5</v>
      </c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42" t="str">
        <f t="shared" si="87"/>
        <v/>
      </c>
      <c r="AB200" s="65" t="str">
        <f t="shared" si="88"/>
        <v>法师*50,法士*314</v>
      </c>
      <c r="AC200" s="65" t="str">
        <f t="shared" si="89"/>
        <v/>
      </c>
      <c r="AD200" s="43" t="str">
        <f t="shared" si="90"/>
        <v/>
      </c>
      <c r="AE200" s="3" t="str">
        <f t="shared" si="91"/>
        <v/>
      </c>
      <c r="AF200" s="66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>法师*50</v>
      </c>
      <c r="AK200" t="str">
        <f t="shared" si="97"/>
        <v>法士*314</v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9</v>
      </c>
      <c r="BA200">
        <f t="shared" si="86"/>
        <v>0</v>
      </c>
    </row>
    <row r="201" customHeight="1" spans="1:53">
      <c r="A201" s="23" t="s">
        <v>222</v>
      </c>
      <c r="B201" s="55" t="s">
        <v>627</v>
      </c>
      <c r="C201" s="23">
        <v>1</v>
      </c>
      <c r="D201" s="39" t="s">
        <v>223</v>
      </c>
      <c r="E201" s="39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40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42" t="str">
        <f t="shared" si="87"/>
        <v>木材*14,泽洛*12,运力*6</v>
      </c>
      <c r="AB201" s="65" t="str">
        <f t="shared" si="88"/>
        <v>劳工*3503,法士*255</v>
      </c>
      <c r="AC201" s="65" t="str">
        <f t="shared" si="89"/>
        <v>魔偶*35</v>
      </c>
      <c r="AD201" s="43" t="str">
        <f t="shared" si="90"/>
        <v>76%</v>
      </c>
      <c r="AE201" s="3">
        <f t="shared" si="91"/>
        <v>660</v>
      </c>
      <c r="AF201" s="66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劳工*3503</v>
      </c>
      <c r="AK201" t="str">
        <f t="shared" si="97"/>
        <v>法士*255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155</v>
      </c>
      <c r="BA201">
        <f t="shared" si="86"/>
        <v>1</v>
      </c>
    </row>
    <row r="202" customHeight="1" spans="1:53">
      <c r="A202" s="23" t="s">
        <v>222</v>
      </c>
      <c r="B202" s="55" t="s">
        <v>628</v>
      </c>
      <c r="C202" s="23">
        <v>2</v>
      </c>
      <c r="D202" s="39" t="s">
        <v>223</v>
      </c>
      <c r="E202" s="39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40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42" t="str">
        <f t="shared" si="87"/>
        <v>硬木*11,泽洛*20,运力*9</v>
      </c>
      <c r="AB202" s="65" t="str">
        <f t="shared" si="88"/>
        <v>劳工*3394,法士*283</v>
      </c>
      <c r="AC202" s="65" t="str">
        <f t="shared" si="89"/>
        <v>魔偶*50</v>
      </c>
      <c r="AD202" s="43" t="str">
        <f t="shared" si="90"/>
        <v>58%</v>
      </c>
      <c r="AE202" s="3">
        <f t="shared" si="91"/>
        <v>820</v>
      </c>
      <c r="AF202" s="66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劳工*3394</v>
      </c>
      <c r="AK202" t="str">
        <f t="shared" si="97"/>
        <v>法士*283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160</v>
      </c>
      <c r="BA202">
        <f t="shared" si="86"/>
        <v>1</v>
      </c>
    </row>
    <row r="203" customHeight="1" spans="1:53">
      <c r="A203" s="23" t="s">
        <v>222</v>
      </c>
      <c r="B203" s="55" t="s">
        <v>629</v>
      </c>
      <c r="C203" s="23">
        <v>3</v>
      </c>
      <c r="D203" s="39" t="s">
        <v>223</v>
      </c>
      <c r="E203" s="39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40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42" t="str">
        <f t="shared" si="87"/>
        <v>铁*13,泽洛*23,运力*10</v>
      </c>
      <c r="AB203" s="65" t="str">
        <f t="shared" si="88"/>
        <v>劳工*3291,法士*309</v>
      </c>
      <c r="AC203" s="65" t="str">
        <f t="shared" si="89"/>
        <v>魔偶*57</v>
      </c>
      <c r="AD203" s="43" t="str">
        <f t="shared" si="90"/>
        <v>55%</v>
      </c>
      <c r="AE203" s="3">
        <f t="shared" si="91"/>
        <v>905</v>
      </c>
      <c r="AF203" s="67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劳工*3291</v>
      </c>
      <c r="AK203" t="str">
        <f t="shared" si="97"/>
        <v>法士*309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165</v>
      </c>
      <c r="BA203">
        <f t="shared" si="86"/>
        <v>1</v>
      </c>
    </row>
    <row r="204" customHeight="1" spans="1:53">
      <c r="A204" s="23" t="s">
        <v>222</v>
      </c>
      <c r="B204" s="55" t="s">
        <v>630</v>
      </c>
      <c r="C204" s="23">
        <v>4</v>
      </c>
      <c r="D204" s="39" t="s">
        <v>223</v>
      </c>
      <c r="E204" s="39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40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42" t="str">
        <f t="shared" si="87"/>
        <v>钢铁*11,泽洛*25,运力*11</v>
      </c>
      <c r="AB204" s="65" t="str">
        <f t="shared" si="88"/>
        <v>劳工*3194,法士*333</v>
      </c>
      <c r="AC204" s="65" t="str">
        <f t="shared" si="89"/>
        <v>魔偶*63</v>
      </c>
      <c r="AD204" s="43" t="str">
        <f t="shared" si="90"/>
        <v>53%</v>
      </c>
      <c r="AE204" s="3">
        <f t="shared" si="91"/>
        <v>990</v>
      </c>
      <c r="AF204" s="67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customHeight="1" spans="1:53">
      <c r="A205" s="23" t="s">
        <v>222</v>
      </c>
      <c r="B205" s="55" t="s">
        <v>631</v>
      </c>
      <c r="C205" s="23">
        <v>5</v>
      </c>
      <c r="D205" s="39" t="s">
        <v>223</v>
      </c>
      <c r="E205" s="39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40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42" t="str">
        <f t="shared" si="87"/>
        <v>秘银*8,泽洛*28,运力*13</v>
      </c>
      <c r="AB205" s="65" t="str">
        <f t="shared" si="88"/>
        <v>劳工*2649,法士*331,工程师*184</v>
      </c>
      <c r="AC205" s="65" t="str">
        <f t="shared" si="89"/>
        <v>魔偶*69</v>
      </c>
      <c r="AD205" s="43" t="str">
        <f t="shared" si="90"/>
        <v>52%</v>
      </c>
      <c r="AE205" s="3">
        <f t="shared" si="91"/>
        <v>1075</v>
      </c>
      <c r="AF205" s="67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customHeight="1" spans="1:53">
      <c r="A206" s="25" t="s">
        <v>632</v>
      </c>
      <c r="B206" s="3" t="s">
        <v>633</v>
      </c>
      <c r="C206" s="25">
        <v>1</v>
      </c>
      <c r="D206" s="39" t="s">
        <v>175</v>
      </c>
      <c r="E206" s="39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42" t="str">
        <f t="shared" si="87"/>
        <v/>
      </c>
      <c r="AB206" s="65" t="str">
        <f t="shared" si="88"/>
        <v/>
      </c>
      <c r="AC206" s="65" t="str">
        <f t="shared" si="89"/>
        <v/>
      </c>
      <c r="AD206" s="43" t="str">
        <f t="shared" si="90"/>
        <v/>
      </c>
      <c r="AE206" s="3" t="str">
        <f t="shared" si="91"/>
        <v/>
      </c>
      <c r="AF206" s="67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customHeight="1" spans="1:53">
      <c r="A207" s="25" t="s">
        <v>632</v>
      </c>
      <c r="B207" s="3" t="s">
        <v>634</v>
      </c>
      <c r="C207" s="25">
        <v>2</v>
      </c>
      <c r="D207" s="39" t="s">
        <v>175</v>
      </c>
      <c r="E207" s="39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42" t="str">
        <f t="shared" si="87"/>
        <v>工具*6</v>
      </c>
      <c r="AB207" s="65" t="str">
        <f t="shared" si="88"/>
        <v>劳工*-259,工程师*22,法士*-32</v>
      </c>
      <c r="AC207" s="65" t="str">
        <f t="shared" si="89"/>
        <v>魔偶*0</v>
      </c>
      <c r="AD207" s="43" t="str">
        <f t="shared" si="90"/>
        <v>-100%</v>
      </c>
      <c r="AE207" s="3">
        <f t="shared" si="91"/>
        <v>-235</v>
      </c>
      <c r="AF207" s="67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customHeight="1" spans="1:53">
      <c r="A208" s="25" t="s">
        <v>632</v>
      </c>
      <c r="B208" s="3" t="s">
        <v>635</v>
      </c>
      <c r="C208" s="25">
        <v>3</v>
      </c>
      <c r="D208" s="39" t="s">
        <v>175</v>
      </c>
      <c r="E208" s="39" t="s">
        <v>176</v>
      </c>
      <c r="F208" s="55" t="s">
        <v>19</v>
      </c>
      <c r="G208" s="3">
        <v>10</v>
      </c>
      <c r="H208" s="55" t="s">
        <v>41</v>
      </c>
      <c r="I208" s="3">
        <v>10</v>
      </c>
      <c r="J208" s="55" t="s">
        <v>15</v>
      </c>
      <c r="K208" s="3">
        <v>5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42" t="str">
        <f t="shared" si="87"/>
        <v>煤*4,工具*3,树胶*2</v>
      </c>
      <c r="AB208" s="65" t="str">
        <f t="shared" si="88"/>
        <v>劳工*-517,工程师*43,法士*-65</v>
      </c>
      <c r="AC208" s="65" t="str">
        <f t="shared" si="89"/>
        <v>魔偶*0</v>
      </c>
      <c r="AD208" s="43" t="str">
        <f t="shared" si="90"/>
        <v>-100%</v>
      </c>
      <c r="AE208" s="3">
        <f t="shared" si="91"/>
        <v>-320</v>
      </c>
      <c r="AF208" s="67">
        <f t="shared" si="84"/>
        <v>3</v>
      </c>
      <c r="AG208" t="str">
        <f t="shared" si="94"/>
        <v>煤*4</v>
      </c>
      <c r="AH208" t="str">
        <f t="shared" si="95"/>
        <v>工具*3</v>
      </c>
      <c r="AI208" t="str">
        <f t="shared" si="92"/>
        <v>树胶*2</v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25</v>
      </c>
      <c r="AZ208">
        <f t="shared" si="85"/>
        <v>35</v>
      </c>
      <c r="BA208">
        <f t="shared" si="86"/>
        <v>1</v>
      </c>
    </row>
    <row r="209" customHeight="1" spans="1:53">
      <c r="A209" s="25" t="s">
        <v>632</v>
      </c>
      <c r="B209" s="3" t="s">
        <v>636</v>
      </c>
      <c r="C209" s="25">
        <v>4</v>
      </c>
      <c r="D209" s="39" t="s">
        <v>175</v>
      </c>
      <c r="E209" s="39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55" t="s">
        <v>15</v>
      </c>
      <c r="K209" s="3">
        <v>5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42" t="str">
        <f t="shared" si="87"/>
        <v>科学引擎*2,煤*6,树胶*2</v>
      </c>
      <c r="AB209" s="65" t="str">
        <f t="shared" si="88"/>
        <v>劳工*-776,工程师*65,法士*-97</v>
      </c>
      <c r="AC209" s="65" t="str">
        <f t="shared" si="89"/>
        <v>魔偶*0</v>
      </c>
      <c r="AD209" s="43" t="str">
        <f t="shared" si="90"/>
        <v>-100%</v>
      </c>
      <c r="AE209" s="3">
        <f t="shared" si="91"/>
        <v>-405</v>
      </c>
      <c r="AF209" s="67">
        <f t="shared" si="84"/>
        <v>4</v>
      </c>
      <c r="AG209" t="str">
        <f t="shared" si="94"/>
        <v>科学引擎*2</v>
      </c>
      <c r="AH209" t="str">
        <f t="shared" si="95"/>
        <v>煤*6</v>
      </c>
      <c r="AI209" t="str">
        <f t="shared" si="92"/>
        <v>树胶*2</v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20</v>
      </c>
      <c r="AZ209">
        <f t="shared" si="85"/>
        <v>35</v>
      </c>
      <c r="BA209">
        <f t="shared" si="86"/>
        <v>1</v>
      </c>
    </row>
    <row r="210" customHeight="1" spans="1:53">
      <c r="A210" s="25" t="s">
        <v>632</v>
      </c>
      <c r="B210" s="3" t="s">
        <v>637</v>
      </c>
      <c r="C210" s="25">
        <v>5</v>
      </c>
      <c r="D210" s="39" t="s">
        <v>175</v>
      </c>
      <c r="E210" s="39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55" t="s">
        <v>15</v>
      </c>
      <c r="K210" s="3">
        <v>5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42" t="str">
        <f t="shared" si="87"/>
        <v>魔导引擎*1,灵能水晶*4,树胶*3</v>
      </c>
      <c r="AB210" s="65" t="str">
        <f t="shared" si="88"/>
        <v>劳工*-1034,工程师*86,法士*-129</v>
      </c>
      <c r="AC210" s="65" t="str">
        <f t="shared" si="89"/>
        <v>魔偶*0</v>
      </c>
      <c r="AD210" s="43" t="str">
        <f t="shared" si="90"/>
        <v>-100%</v>
      </c>
      <c r="AE210" s="3">
        <f t="shared" si="91"/>
        <v>-490</v>
      </c>
      <c r="AF210" s="67">
        <f t="shared" si="84"/>
        <v>5</v>
      </c>
      <c r="AG210" t="str">
        <f t="shared" si="94"/>
        <v>魔导引擎*1</v>
      </c>
      <c r="AH210" t="str">
        <f t="shared" si="95"/>
        <v>灵能水晶*4</v>
      </c>
      <c r="AI210" t="str">
        <f t="shared" si="92"/>
        <v>树胶*3</v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20</v>
      </c>
      <c r="AZ210">
        <f t="shared" si="85"/>
        <v>35</v>
      </c>
      <c r="BA210">
        <f t="shared" si="86"/>
        <v>1</v>
      </c>
    </row>
    <row r="211" customHeight="1" spans="1:53">
      <c r="A211" s="23" t="s">
        <v>632</v>
      </c>
      <c r="B211" s="3" t="s">
        <v>633</v>
      </c>
      <c r="C211" s="23">
        <v>1</v>
      </c>
      <c r="D211" s="39" t="s">
        <v>175</v>
      </c>
      <c r="E211" s="39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42" t="str">
        <f t="shared" si="87"/>
        <v/>
      </c>
      <c r="AB211" s="65" t="str">
        <f t="shared" si="88"/>
        <v/>
      </c>
      <c r="AC211" s="65" t="str">
        <f t="shared" si="89"/>
        <v/>
      </c>
      <c r="AD211" s="43" t="str">
        <f t="shared" si="90"/>
        <v/>
      </c>
      <c r="AE211" s="3" t="str">
        <f t="shared" si="91"/>
        <v/>
      </c>
      <c r="AF211" s="66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customHeight="1" spans="1:53">
      <c r="A212" s="23" t="s">
        <v>632</v>
      </c>
      <c r="B212" s="3" t="s">
        <v>638</v>
      </c>
      <c r="C212" s="23">
        <v>2</v>
      </c>
      <c r="D212" s="39" t="s">
        <v>175</v>
      </c>
      <c r="E212" s="39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42" t="str">
        <f t="shared" si="87"/>
        <v>魔偶*2,灵能水晶*4</v>
      </c>
      <c r="AB212" s="65" t="str">
        <f t="shared" si="88"/>
        <v>劳工*-468,法士*53</v>
      </c>
      <c r="AC212" s="65" t="str">
        <f t="shared" si="89"/>
        <v>魔偶*0</v>
      </c>
      <c r="AD212" s="43" t="str">
        <f t="shared" si="90"/>
        <v>-100%</v>
      </c>
      <c r="AE212" s="3">
        <f t="shared" si="91"/>
        <v>-345</v>
      </c>
      <c r="AF212" s="66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customHeight="1" spans="1:53">
      <c r="A213" s="23" t="s">
        <v>632</v>
      </c>
      <c r="B213" s="3" t="s">
        <v>639</v>
      </c>
      <c r="C213" s="23">
        <v>3</v>
      </c>
      <c r="D213" s="39" t="s">
        <v>175</v>
      </c>
      <c r="E213" s="39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42" t="str">
        <f t="shared" si="87"/>
        <v>魔偶*3,灵能水晶*5</v>
      </c>
      <c r="AB213" s="65" t="str">
        <f t="shared" si="88"/>
        <v>劳工*-936,法士*105</v>
      </c>
      <c r="AC213" s="65" t="str">
        <f t="shared" si="89"/>
        <v>魔偶*0</v>
      </c>
      <c r="AD213" s="43" t="str">
        <f t="shared" si="90"/>
        <v>-100%</v>
      </c>
      <c r="AE213" s="3">
        <f t="shared" si="91"/>
        <v>-470</v>
      </c>
      <c r="AF213" s="66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customHeight="1" spans="1:53">
      <c r="A214" s="23" t="s">
        <v>632</v>
      </c>
      <c r="B214" s="3" t="s">
        <v>640</v>
      </c>
      <c r="C214" s="23">
        <v>4</v>
      </c>
      <c r="D214" s="39" t="s">
        <v>175</v>
      </c>
      <c r="E214" s="39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55" t="s">
        <v>40</v>
      </c>
      <c r="K214" s="3">
        <v>3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42" t="str">
        <f t="shared" si="87"/>
        <v>魔偶*3,灵能水晶*5,秘银*1</v>
      </c>
      <c r="AB214" s="65" t="str">
        <f t="shared" si="88"/>
        <v>劳工*-1454,法士*145</v>
      </c>
      <c r="AC214" s="65" t="str">
        <f t="shared" si="89"/>
        <v>魔偶*0</v>
      </c>
      <c r="AD214" s="43" t="str">
        <f t="shared" si="90"/>
        <v>-100%</v>
      </c>
      <c r="AE214" s="3">
        <f t="shared" si="91"/>
        <v>-595</v>
      </c>
      <c r="AF214" s="66">
        <f t="shared" si="84"/>
        <v>4</v>
      </c>
      <c r="AG214" t="str">
        <f t="shared" si="94"/>
        <v>魔偶*3</v>
      </c>
      <c r="AH214" t="str">
        <f t="shared" si="95"/>
        <v>灵能水晶*5</v>
      </c>
      <c r="AI214" t="str">
        <f t="shared" si="92"/>
        <v>秘银*1</v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18</v>
      </c>
      <c r="AZ214">
        <f t="shared" si="85"/>
        <v>28</v>
      </c>
      <c r="BA214">
        <f t="shared" si="86"/>
        <v>1</v>
      </c>
    </row>
    <row r="215" customHeight="1" spans="1:53">
      <c r="A215" s="23" t="s">
        <v>632</v>
      </c>
      <c r="B215" s="3" t="s">
        <v>641</v>
      </c>
      <c r="C215" s="23">
        <v>5</v>
      </c>
      <c r="D215" s="39" t="s">
        <v>175</v>
      </c>
      <c r="E215" s="39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55" t="s">
        <v>46</v>
      </c>
      <c r="K215" s="3">
        <v>5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42" t="str">
        <f t="shared" si="87"/>
        <v>魔偶*3,灵能水晶*6,魔导引擎*2</v>
      </c>
      <c r="AB215" s="65" t="str">
        <f t="shared" si="88"/>
        <v>劳工*-1872,法士*211</v>
      </c>
      <c r="AC215" s="65" t="str">
        <f t="shared" si="89"/>
        <v>魔偶*0</v>
      </c>
      <c r="AD215" s="43" t="str">
        <f t="shared" si="90"/>
        <v>-100%</v>
      </c>
      <c r="AE215" s="3">
        <f t="shared" si="91"/>
        <v>-720</v>
      </c>
      <c r="AF215" s="66">
        <f t="shared" si="84"/>
        <v>5</v>
      </c>
      <c r="AG215" t="str">
        <f t="shared" si="94"/>
        <v>魔偶*3</v>
      </c>
      <c r="AH215" t="str">
        <f t="shared" si="95"/>
        <v>灵能水晶*6</v>
      </c>
      <c r="AI215" t="str">
        <f t="shared" si="92"/>
        <v>魔导引擎*2</v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20</v>
      </c>
      <c r="AZ215">
        <f t="shared" si="85"/>
        <v>29</v>
      </c>
      <c r="BA215">
        <f t="shared" si="86"/>
        <v>1</v>
      </c>
    </row>
    <row r="216" customHeight="1" spans="1:53">
      <c r="A216" s="25" t="s">
        <v>226</v>
      </c>
      <c r="B216" s="3" t="s">
        <v>519</v>
      </c>
      <c r="C216" s="25">
        <v>1</v>
      </c>
      <c r="D216" s="39" t="s">
        <v>175</v>
      </c>
      <c r="E216" s="39" t="s">
        <v>180</v>
      </c>
      <c r="N216" s="25">
        <f>IFERROR(VLOOKUP($D216&amp;$C216,生产方式定位!$A$2:$E$38,2,FALSE)+VLOOKUP($E216&amp;$C216,生产方式定位!$F$3:$J$38,2,FALSE),0)</f>
        <v>0</v>
      </c>
      <c r="O216" s="55" t="s">
        <v>77</v>
      </c>
      <c r="P216" s="3">
        <v>3</v>
      </c>
      <c r="Q216" s="55" t="s">
        <v>68</v>
      </c>
      <c r="R216" s="3">
        <v>1</v>
      </c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42" t="str">
        <f t="shared" si="87"/>
        <v/>
      </c>
      <c r="AB216" s="65" t="str">
        <f t="shared" si="88"/>
        <v>职员*424,贵族*47</v>
      </c>
      <c r="AC216" s="65" t="str">
        <f t="shared" si="89"/>
        <v/>
      </c>
      <c r="AD216" s="43" t="str">
        <f t="shared" si="90"/>
        <v/>
      </c>
      <c r="AE216" s="3" t="str">
        <f t="shared" si="91"/>
        <v/>
      </c>
      <c r="AF216" s="67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>职员*424</v>
      </c>
      <c r="AK216" t="str">
        <f t="shared" si="97"/>
        <v>贵族*47</v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4</v>
      </c>
      <c r="BA216">
        <f t="shared" si="86"/>
        <v>0</v>
      </c>
    </row>
    <row r="217" customHeight="1" spans="1:53">
      <c r="A217" s="25" t="s">
        <v>226</v>
      </c>
      <c r="B217" s="3" t="s">
        <v>520</v>
      </c>
      <c r="C217" s="25">
        <v>2</v>
      </c>
      <c r="D217" s="39" t="s">
        <v>175</v>
      </c>
      <c r="E217" s="39" t="s">
        <v>180</v>
      </c>
      <c r="N217" s="25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42" t="str">
        <f t="shared" si="87"/>
        <v/>
      </c>
      <c r="AB217" s="65" t="str">
        <f t="shared" si="88"/>
        <v>教士*528</v>
      </c>
      <c r="AC217" s="65" t="str">
        <f t="shared" si="89"/>
        <v/>
      </c>
      <c r="AD217" s="43" t="str">
        <f t="shared" si="90"/>
        <v/>
      </c>
      <c r="AE217" s="3" t="str">
        <f t="shared" si="91"/>
        <v/>
      </c>
      <c r="AF217" s="67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>教士*528</v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1</v>
      </c>
      <c r="BA217">
        <f t="shared" si="86"/>
        <v>0</v>
      </c>
    </row>
    <row r="218" customHeight="1" spans="1:53">
      <c r="A218" s="25" t="s">
        <v>226</v>
      </c>
      <c r="B218" s="3" t="s">
        <v>521</v>
      </c>
      <c r="C218" s="25">
        <v>3</v>
      </c>
      <c r="D218" s="39" t="s">
        <v>175</v>
      </c>
      <c r="E218" s="39" t="s">
        <v>180</v>
      </c>
      <c r="N218" s="25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55" t="s">
        <v>77</v>
      </c>
      <c r="R218" s="3">
        <v>3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42" t="str">
        <f t="shared" si="87"/>
        <v/>
      </c>
      <c r="AB218" s="65" t="str">
        <f t="shared" si="88"/>
        <v>资本家*135,职员*365</v>
      </c>
      <c r="AC218" s="65" t="str">
        <f t="shared" si="89"/>
        <v/>
      </c>
      <c r="AD218" s="43" t="str">
        <f t="shared" si="90"/>
        <v/>
      </c>
      <c r="AE218" s="3" t="str">
        <f t="shared" si="91"/>
        <v/>
      </c>
      <c r="AF218" s="67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>资本家*135</v>
      </c>
      <c r="AK218" t="str">
        <f t="shared" si="97"/>
        <v>职员*365</v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13</v>
      </c>
      <c r="BA218">
        <f t="shared" si="86"/>
        <v>0</v>
      </c>
    </row>
    <row r="219" customHeight="1" spans="1:53">
      <c r="A219" s="25" t="s">
        <v>226</v>
      </c>
      <c r="B219" s="3" t="s">
        <v>522</v>
      </c>
      <c r="C219" s="25">
        <v>4</v>
      </c>
      <c r="D219" s="39" t="s">
        <v>175</v>
      </c>
      <c r="E219" s="39" t="s">
        <v>180</v>
      </c>
      <c r="N219" s="25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55" t="s">
        <v>77</v>
      </c>
      <c r="R219" s="3">
        <v>3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42" t="str">
        <f t="shared" si="87"/>
        <v/>
      </c>
      <c r="AB219" s="65" t="str">
        <f t="shared" si="88"/>
        <v>资本家*68,职员*183</v>
      </c>
      <c r="AC219" s="65" t="str">
        <f t="shared" si="89"/>
        <v/>
      </c>
      <c r="AD219" s="43" t="str">
        <f t="shared" si="90"/>
        <v/>
      </c>
      <c r="AE219" s="3" t="str">
        <f t="shared" si="91"/>
        <v/>
      </c>
      <c r="AF219" s="67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>资本家*68</v>
      </c>
      <c r="AK219" t="str">
        <f t="shared" si="97"/>
        <v>职员*183</v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13</v>
      </c>
      <c r="BA219">
        <f t="shared" si="86"/>
        <v>0</v>
      </c>
    </row>
    <row r="220" customHeight="1" spans="1:53">
      <c r="A220" s="25" t="s">
        <v>226</v>
      </c>
      <c r="B220" s="3" t="s">
        <v>523</v>
      </c>
      <c r="C220" s="25">
        <v>5</v>
      </c>
      <c r="D220" s="39" t="s">
        <v>175</v>
      </c>
      <c r="E220" s="39" t="s">
        <v>180</v>
      </c>
      <c r="N220" s="25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42" t="str">
        <f t="shared" si="87"/>
        <v/>
      </c>
      <c r="AB220" s="65" t="str">
        <f t="shared" si="88"/>
        <v>官僚*603</v>
      </c>
      <c r="AC220" s="65" t="str">
        <f t="shared" si="89"/>
        <v/>
      </c>
      <c r="AD220" s="43" t="str">
        <f t="shared" si="90"/>
        <v/>
      </c>
      <c r="AE220" s="3" t="str">
        <f t="shared" si="91"/>
        <v/>
      </c>
      <c r="AF220" s="67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>官僚*603</v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1</v>
      </c>
      <c r="BA220">
        <f t="shared" si="86"/>
        <v>0</v>
      </c>
    </row>
    <row r="221" customHeight="1" spans="1:53">
      <c r="A221" s="25" t="s">
        <v>226</v>
      </c>
      <c r="B221" s="3" t="s">
        <v>524</v>
      </c>
      <c r="C221" s="25">
        <v>6</v>
      </c>
      <c r="D221" s="39" t="s">
        <v>175</v>
      </c>
      <c r="E221" s="39" t="s">
        <v>180</v>
      </c>
      <c r="N221" s="25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42" t="str">
        <f t="shared" si="87"/>
        <v/>
      </c>
      <c r="AB221" s="65" t="str">
        <f t="shared" si="88"/>
        <v>劳工*302,工程师*201</v>
      </c>
      <c r="AC221" s="65" t="str">
        <f t="shared" si="89"/>
        <v/>
      </c>
      <c r="AD221" s="43" t="str">
        <f t="shared" si="90"/>
        <v/>
      </c>
      <c r="AE221" s="3" t="str">
        <f t="shared" si="91"/>
        <v/>
      </c>
      <c r="AF221" s="66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>劳工*302</v>
      </c>
      <c r="AK221" t="str">
        <f t="shared" si="97"/>
        <v>工程师*201</v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30</v>
      </c>
      <c r="BA221">
        <f t="shared" si="86"/>
        <v>0</v>
      </c>
    </row>
    <row r="222" customHeight="1" spans="1:53">
      <c r="A222" s="25" t="s">
        <v>226</v>
      </c>
      <c r="B222" s="55" t="s">
        <v>525</v>
      </c>
      <c r="C222" s="25">
        <v>7</v>
      </c>
      <c r="D222" s="39" t="s">
        <v>175</v>
      </c>
      <c r="E222" s="39" t="s">
        <v>180</v>
      </c>
      <c r="N222" s="25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55" t="s">
        <v>74</v>
      </c>
      <c r="T222" s="3">
        <v>20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42" t="str">
        <f t="shared" si="87"/>
        <v/>
      </c>
      <c r="AB222" s="65" t="str">
        <f t="shared" si="88"/>
        <v>劳工*151,工程师*126,法士*94</v>
      </c>
      <c r="AC222" s="65" t="str">
        <f t="shared" si="89"/>
        <v/>
      </c>
      <c r="AD222" s="43" t="str">
        <f t="shared" si="90"/>
        <v/>
      </c>
      <c r="AE222" s="3" t="str">
        <f t="shared" si="91"/>
        <v/>
      </c>
      <c r="AF222" s="66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>劳工*151</v>
      </c>
      <c r="AK222" t="str">
        <f t="shared" si="97"/>
        <v>工程师*126</v>
      </c>
      <c r="AL222" t="str">
        <f t="shared" si="98"/>
        <v>法士*94</v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48</v>
      </c>
      <c r="BA222">
        <f t="shared" si="86"/>
        <v>0</v>
      </c>
    </row>
    <row r="223" customHeight="1" spans="1:53">
      <c r="A223" s="25" t="s">
        <v>226</v>
      </c>
      <c r="B223" s="55" t="s">
        <v>526</v>
      </c>
      <c r="C223" s="25">
        <v>8</v>
      </c>
      <c r="D223" s="39" t="s">
        <v>175</v>
      </c>
      <c r="E223" s="39" t="s">
        <v>180</v>
      </c>
      <c r="N223" s="25">
        <f>IFERROR(VLOOKUP($D223&amp;$C223,生产方式定位!$A$2:$E$38,2,FALSE)+VLOOKUP($E223&amp;$C223,生产方式定位!$F$3:$J$38,2,FALSE),0)</f>
        <v>0</v>
      </c>
      <c r="O223" s="55" t="s">
        <v>66</v>
      </c>
      <c r="P223" s="3">
        <v>4</v>
      </c>
      <c r="Q223" s="55" t="s">
        <v>74</v>
      </c>
      <c r="R223" s="3">
        <v>5</v>
      </c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42" t="str">
        <f t="shared" si="87"/>
        <v/>
      </c>
      <c r="AB223" s="65" t="str">
        <f t="shared" si="88"/>
        <v>法师*50,法士*314</v>
      </c>
      <c r="AC223" s="65" t="str">
        <f t="shared" si="89"/>
        <v/>
      </c>
      <c r="AD223" s="43" t="str">
        <f t="shared" si="90"/>
        <v/>
      </c>
      <c r="AE223" s="3" t="str">
        <f t="shared" si="91"/>
        <v/>
      </c>
      <c r="AF223" s="66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>法师*50</v>
      </c>
      <c r="AK223" t="str">
        <f t="shared" si="97"/>
        <v>法士*314</v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9</v>
      </c>
      <c r="BA223">
        <f t="shared" si="86"/>
        <v>0</v>
      </c>
    </row>
    <row r="224" customHeight="1" spans="1:53">
      <c r="A224" s="23" t="s">
        <v>228</v>
      </c>
      <c r="B224" s="55" t="s">
        <v>642</v>
      </c>
      <c r="C224" s="23">
        <v>1</v>
      </c>
      <c r="D224" s="39" t="s">
        <v>223</v>
      </c>
      <c r="E224" s="39" t="s">
        <v>173</v>
      </c>
      <c r="F224" s="55" t="s">
        <v>16</v>
      </c>
      <c r="G224" s="3">
        <v>20</v>
      </c>
      <c r="H224" s="3" t="s">
        <v>11</v>
      </c>
      <c r="I224" s="3">
        <v>5</v>
      </c>
      <c r="J224" s="55" t="s">
        <v>41</v>
      </c>
      <c r="K224" s="3">
        <v>5</v>
      </c>
      <c r="L224" s="40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42" t="str">
        <f t="shared" si="87"/>
        <v>铁*13,木材*6,工具*3,运力*8</v>
      </c>
      <c r="AB224" s="65" t="str">
        <f t="shared" si="88"/>
        <v>劳工*3878,工程师*215</v>
      </c>
      <c r="AC224" s="65" t="str">
        <f t="shared" si="89"/>
        <v>轻武器*29</v>
      </c>
      <c r="AD224" s="43" t="str">
        <f t="shared" si="90"/>
        <v>76%</v>
      </c>
      <c r="AE224" s="3">
        <f t="shared" si="91"/>
        <v>660</v>
      </c>
      <c r="AF224" s="66">
        <f t="shared" si="84"/>
        <v>1</v>
      </c>
      <c r="AG224" t="str">
        <f t="shared" si="94"/>
        <v>铁*13</v>
      </c>
      <c r="AH224" t="str">
        <f t="shared" si="95"/>
        <v>木材*6</v>
      </c>
      <c r="AI224" t="str">
        <f t="shared" si="92"/>
        <v>工具*3</v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40</v>
      </c>
      <c r="AZ224">
        <f t="shared" si="85"/>
        <v>140</v>
      </c>
      <c r="BA224">
        <f t="shared" si="86"/>
        <v>1</v>
      </c>
    </row>
    <row r="225" customHeight="1" spans="1:53">
      <c r="A225" s="23" t="s">
        <v>228</v>
      </c>
      <c r="B225" s="55" t="s">
        <v>643</v>
      </c>
      <c r="C225" s="23">
        <v>2</v>
      </c>
      <c r="D225" s="39" t="s">
        <v>223</v>
      </c>
      <c r="E225" s="39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55" t="s">
        <v>41</v>
      </c>
      <c r="K225" s="3">
        <v>10</v>
      </c>
      <c r="L225" s="40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42" t="str">
        <f t="shared" si="87"/>
        <v>钢铁*17,木材*7,工具*7,运力*10</v>
      </c>
      <c r="AB225" s="65" t="str">
        <f t="shared" si="88"/>
        <v>劳工*3620,工程师*302</v>
      </c>
      <c r="AC225" s="65" t="str">
        <f t="shared" si="89"/>
        <v>轻武器*42</v>
      </c>
      <c r="AD225" s="43" t="str">
        <f t="shared" si="90"/>
        <v>58%</v>
      </c>
      <c r="AE225" s="3">
        <f t="shared" si="91"/>
        <v>820</v>
      </c>
      <c r="AF225" s="66">
        <f t="shared" si="84"/>
        <v>2</v>
      </c>
      <c r="AG225" t="str">
        <f t="shared" si="94"/>
        <v>钢铁*17</v>
      </c>
      <c r="AH225" t="str">
        <f t="shared" si="95"/>
        <v>木材*7</v>
      </c>
      <c r="AI225" t="str">
        <f t="shared" si="92"/>
        <v>工具*7</v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55</v>
      </c>
      <c r="AZ225">
        <f t="shared" si="85"/>
        <v>150</v>
      </c>
      <c r="BA225">
        <f t="shared" si="86"/>
        <v>1</v>
      </c>
    </row>
    <row r="226" customHeight="1" spans="1:53">
      <c r="A226" s="23" t="s">
        <v>228</v>
      </c>
      <c r="B226" s="55" t="s">
        <v>644</v>
      </c>
      <c r="C226" s="23">
        <v>3</v>
      </c>
      <c r="D226" s="39" t="s">
        <v>223</v>
      </c>
      <c r="E226" s="39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55" t="s">
        <v>41</v>
      </c>
      <c r="K226" s="3">
        <v>15</v>
      </c>
      <c r="L226" s="40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42" t="str">
        <f t="shared" si="87"/>
        <v>钢铁*21,木材*7,工具*10,运力*9</v>
      </c>
      <c r="AB226" s="65" t="str">
        <f t="shared" si="88"/>
        <v>劳工*3394,工程师*377</v>
      </c>
      <c r="AC226" s="65" t="str">
        <f t="shared" si="89"/>
        <v>轻武器*47</v>
      </c>
      <c r="AD226" s="43" t="str">
        <f t="shared" si="90"/>
        <v>55%</v>
      </c>
      <c r="AE226" s="3">
        <f t="shared" si="91"/>
        <v>905</v>
      </c>
      <c r="AF226" s="67">
        <f t="shared" si="84"/>
        <v>3</v>
      </c>
      <c r="AG226" t="str">
        <f t="shared" si="94"/>
        <v>钢铁*21</v>
      </c>
      <c r="AH226" t="str">
        <f t="shared" si="95"/>
        <v>木材*7</v>
      </c>
      <c r="AI226" t="str">
        <f t="shared" si="92"/>
        <v>工具*10</v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70</v>
      </c>
      <c r="AZ226">
        <f t="shared" si="85"/>
        <v>160</v>
      </c>
      <c r="BA226">
        <f t="shared" si="86"/>
        <v>1</v>
      </c>
    </row>
    <row r="227" customHeight="1" spans="1:53">
      <c r="A227" s="23" t="s">
        <v>228</v>
      </c>
      <c r="B227" s="55" t="s">
        <v>645</v>
      </c>
      <c r="C227" s="23">
        <v>4</v>
      </c>
      <c r="D227" s="39" t="s">
        <v>223</v>
      </c>
      <c r="E227" s="39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55" t="s">
        <v>41</v>
      </c>
      <c r="K227" s="3">
        <v>20</v>
      </c>
      <c r="L227" s="40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42" t="str">
        <f t="shared" si="87"/>
        <v>钢铁*22,木材*7,工具*14,运力*9</v>
      </c>
      <c r="AB227" s="65" t="str">
        <f t="shared" si="88"/>
        <v>劳工*3017,工程师*503</v>
      </c>
      <c r="AC227" s="65" t="str">
        <f t="shared" si="89"/>
        <v>轻武器*52</v>
      </c>
      <c r="AD227" s="43" t="str">
        <f t="shared" si="90"/>
        <v>53%</v>
      </c>
      <c r="AE227" s="3">
        <f t="shared" si="91"/>
        <v>990</v>
      </c>
      <c r="AF227" s="67">
        <f t="shared" si="84"/>
        <v>4</v>
      </c>
      <c r="AG227" t="str">
        <f t="shared" si="94"/>
        <v>钢铁*22</v>
      </c>
      <c r="AH227" t="str">
        <f t="shared" si="95"/>
        <v>木材*7</v>
      </c>
      <c r="AI227" t="str">
        <f t="shared" si="92"/>
        <v>工具*14</v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75</v>
      </c>
      <c r="AZ227">
        <f t="shared" si="85"/>
        <v>150</v>
      </c>
      <c r="BA227">
        <f t="shared" si="86"/>
        <v>1</v>
      </c>
    </row>
    <row r="228" customHeight="1" spans="1:53">
      <c r="A228" s="23" t="s">
        <v>228</v>
      </c>
      <c r="B228" s="55" t="s">
        <v>646</v>
      </c>
      <c r="C228" s="23">
        <v>5</v>
      </c>
      <c r="D228" s="39" t="s">
        <v>223</v>
      </c>
      <c r="E228" s="39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55" t="s">
        <v>41</v>
      </c>
      <c r="K228" s="3">
        <v>25</v>
      </c>
      <c r="L228" s="40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42" t="str">
        <f t="shared" si="87"/>
        <v>钢铁*23,木材*7,工具*18,运力*9</v>
      </c>
      <c r="AB228" s="65" t="str">
        <f t="shared" si="88"/>
        <v>劳工*3017,工程师*503</v>
      </c>
      <c r="AC228" s="65" t="str">
        <f t="shared" si="89"/>
        <v>轻武器*58</v>
      </c>
      <c r="AD228" s="43" t="str">
        <f t="shared" si="90"/>
        <v>52%</v>
      </c>
      <c r="AE228" s="3">
        <f t="shared" si="91"/>
        <v>1075</v>
      </c>
      <c r="AF228" s="67">
        <f t="shared" si="84"/>
        <v>5</v>
      </c>
      <c r="AG228" t="str">
        <f t="shared" si="94"/>
        <v>钢铁*23</v>
      </c>
      <c r="AH228" t="str">
        <f t="shared" si="95"/>
        <v>木材*7</v>
      </c>
      <c r="AI228" t="str">
        <f t="shared" si="92"/>
        <v>工具*18</v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80</v>
      </c>
      <c r="AZ228">
        <f t="shared" si="85"/>
        <v>180</v>
      </c>
      <c r="BA228">
        <f t="shared" si="86"/>
        <v>1</v>
      </c>
    </row>
    <row r="229" customHeight="1" spans="1:53">
      <c r="A229" s="25" t="s">
        <v>229</v>
      </c>
      <c r="B229" s="55" t="s">
        <v>647</v>
      </c>
      <c r="C229" s="25">
        <v>1</v>
      </c>
      <c r="D229" s="39" t="s">
        <v>223</v>
      </c>
      <c r="E229" s="39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Z229" s="25">
        <f>IFERROR(VLOOKUP($D229&amp;$C229,生产方式定位!$A$2:$E$38,5,FALSE)+VLOOKUP($E229&amp;$C229,生产方式定位!$F$3:$J$38,5,FALSE),"错误")</f>
        <v>1760</v>
      </c>
      <c r="AA229" s="42" t="str">
        <f t="shared" si="87"/>
        <v/>
      </c>
      <c r="AB229" s="65" t="str">
        <f t="shared" si="88"/>
        <v/>
      </c>
      <c r="AC229" s="65" t="str">
        <f t="shared" si="89"/>
        <v/>
      </c>
      <c r="AD229" s="43" t="str">
        <f t="shared" si="90"/>
        <v>76%</v>
      </c>
      <c r="AE229" s="3">
        <f t="shared" si="91"/>
        <v>660</v>
      </c>
      <c r="AF229" s="67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/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0</v>
      </c>
    </row>
    <row r="230" customHeight="1" spans="1:53">
      <c r="A230" s="25" t="s">
        <v>229</v>
      </c>
      <c r="B230" s="55" t="s">
        <v>648</v>
      </c>
      <c r="C230" s="25">
        <v>2</v>
      </c>
      <c r="D230" s="39" t="s">
        <v>223</v>
      </c>
      <c r="E230" s="39" t="s">
        <v>194</v>
      </c>
      <c r="F230" s="55" t="s">
        <v>16</v>
      </c>
      <c r="G230" s="3">
        <v>30</v>
      </c>
      <c r="H230" s="55" t="s">
        <v>41</v>
      </c>
      <c r="I230" s="3">
        <v>10</v>
      </c>
      <c r="L230" s="40">
        <v>10</v>
      </c>
      <c r="N230" s="25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5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2283</v>
      </c>
      <c r="AA230" s="42" t="str">
        <f t="shared" si="87"/>
        <v>铁*23,工具*8,运力*10</v>
      </c>
      <c r="AB230" s="65" t="str">
        <f t="shared" si="88"/>
        <v>工程师*452</v>
      </c>
      <c r="AC230" s="65" t="str">
        <f t="shared" si="89"/>
        <v>火炮*33</v>
      </c>
      <c r="AD230" s="43" t="str">
        <f t="shared" si="90"/>
        <v>52%</v>
      </c>
      <c r="AE230" s="3">
        <f t="shared" si="91"/>
        <v>753</v>
      </c>
      <c r="AF230" s="67">
        <f t="shared" si="84"/>
        <v>2</v>
      </c>
      <c r="AG230" t="str">
        <f t="shared" si="94"/>
        <v>铁*23</v>
      </c>
      <c r="AH230" t="str">
        <f t="shared" si="95"/>
        <v>工具*8</v>
      </c>
      <c r="AI230" t="str">
        <f t="shared" si="92"/>
        <v/>
      </c>
      <c r="AJ230" t="str">
        <f t="shared" si="96"/>
        <v>工程师*452</v>
      </c>
      <c r="AK230" t="str">
        <f t="shared" si="97"/>
        <v/>
      </c>
      <c r="AL230" t="str">
        <f t="shared" si="98"/>
        <v/>
      </c>
      <c r="AM230" t="str">
        <f t="shared" si="99"/>
        <v>火炮*33</v>
      </c>
      <c r="AN230" t="str">
        <f t="shared" si="100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93"/>
        <v>50</v>
      </c>
      <c r="AZ230">
        <f t="shared" si="85"/>
        <v>30</v>
      </c>
      <c r="BA230">
        <f t="shared" si="86"/>
        <v>1</v>
      </c>
    </row>
    <row r="231" customHeight="1" spans="1:53">
      <c r="A231" s="25" t="s">
        <v>229</v>
      </c>
      <c r="B231" s="55" t="s">
        <v>649</v>
      </c>
      <c r="C231" s="25">
        <v>3</v>
      </c>
      <c r="D231" s="39" t="s">
        <v>223</v>
      </c>
      <c r="E231" s="39" t="s">
        <v>194</v>
      </c>
      <c r="F231" s="3" t="s">
        <v>39</v>
      </c>
      <c r="G231" s="3">
        <v>30</v>
      </c>
      <c r="H231" s="55" t="s">
        <v>41</v>
      </c>
      <c r="I231" s="3">
        <v>10</v>
      </c>
      <c r="L231" s="40">
        <v>10</v>
      </c>
      <c r="N231" s="25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5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2559</v>
      </c>
      <c r="AA231" s="42" t="str">
        <f t="shared" si="87"/>
        <v>钢铁*20,工具*9,运力*11</v>
      </c>
      <c r="AB231" s="65" t="str">
        <f t="shared" si="88"/>
        <v>工程师*528</v>
      </c>
      <c r="AC231" s="65" t="str">
        <f t="shared" si="89"/>
        <v>火炮*37</v>
      </c>
      <c r="AD231" s="43" t="str">
        <f t="shared" si="90"/>
        <v>51%</v>
      </c>
      <c r="AE231" s="3">
        <f t="shared" si="91"/>
        <v>824</v>
      </c>
      <c r="AF231" s="67">
        <f t="shared" si="84"/>
        <v>3</v>
      </c>
      <c r="AG231" t="str">
        <f t="shared" si="94"/>
        <v>钢铁*20</v>
      </c>
      <c r="AH231" t="str">
        <f t="shared" si="95"/>
        <v>工具*9</v>
      </c>
      <c r="AI231" t="str">
        <f t="shared" si="92"/>
        <v/>
      </c>
      <c r="AJ231" t="str">
        <f t="shared" si="96"/>
        <v>工程师*528</v>
      </c>
      <c r="AK231" t="str">
        <f t="shared" si="97"/>
        <v/>
      </c>
      <c r="AL231" t="str">
        <f t="shared" si="98"/>
        <v/>
      </c>
      <c r="AM231" t="str">
        <f t="shared" si="99"/>
        <v>火炮*37</v>
      </c>
      <c r="AN231" t="str">
        <f t="shared" si="100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93"/>
        <v>50</v>
      </c>
      <c r="AZ231">
        <f t="shared" si="85"/>
        <v>30</v>
      </c>
      <c r="BA231">
        <f t="shared" si="86"/>
        <v>1</v>
      </c>
    </row>
    <row r="232" customHeight="1" spans="1:53">
      <c r="A232" s="25" t="s">
        <v>229</v>
      </c>
      <c r="B232" s="55" t="s">
        <v>650</v>
      </c>
      <c r="C232" s="25">
        <v>4</v>
      </c>
      <c r="D232" s="39" t="s">
        <v>223</v>
      </c>
      <c r="E232" s="39" t="s">
        <v>194</v>
      </c>
      <c r="F232" s="3" t="s">
        <v>39</v>
      </c>
      <c r="G232" s="3">
        <v>30</v>
      </c>
      <c r="H232" s="55" t="s">
        <v>41</v>
      </c>
      <c r="I232" s="3">
        <v>10</v>
      </c>
      <c r="L232" s="40">
        <v>10</v>
      </c>
      <c r="N232" s="25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5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2834</v>
      </c>
      <c r="AA232" s="42" t="str">
        <f t="shared" si="87"/>
        <v>钢铁*23,工具*10,运力*13</v>
      </c>
      <c r="AB232" s="65" t="str">
        <f t="shared" si="88"/>
        <v>工程师*603</v>
      </c>
      <c r="AC232" s="65" t="str">
        <f t="shared" si="89"/>
        <v>火炮*40</v>
      </c>
      <c r="AD232" s="43" t="str">
        <f t="shared" si="90"/>
        <v>49%</v>
      </c>
      <c r="AE232" s="3">
        <f t="shared" si="91"/>
        <v>894</v>
      </c>
      <c r="AF232" s="67">
        <f t="shared" si="84"/>
        <v>4</v>
      </c>
      <c r="AG232" t="str">
        <f t="shared" si="94"/>
        <v>钢铁*23</v>
      </c>
      <c r="AH232" t="str">
        <f t="shared" si="95"/>
        <v>工具*10</v>
      </c>
      <c r="AI232" t="str">
        <f t="shared" si="92"/>
        <v/>
      </c>
      <c r="AJ232" t="str">
        <f t="shared" si="96"/>
        <v>工程师*603</v>
      </c>
      <c r="AK232" t="str">
        <f t="shared" si="97"/>
        <v/>
      </c>
      <c r="AL232" t="str">
        <f t="shared" si="98"/>
        <v/>
      </c>
      <c r="AM232" t="str">
        <f t="shared" si="99"/>
        <v>火炮*40</v>
      </c>
      <c r="AN232" t="str">
        <f t="shared" si="100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93"/>
        <v>50</v>
      </c>
      <c r="AZ232">
        <f t="shared" si="85"/>
        <v>30</v>
      </c>
      <c r="BA232">
        <f t="shared" si="86"/>
        <v>1</v>
      </c>
    </row>
    <row r="233" customHeight="1" spans="1:53">
      <c r="A233" s="25" t="s">
        <v>229</v>
      </c>
      <c r="B233" s="55" t="s">
        <v>650</v>
      </c>
      <c r="C233" s="25">
        <v>5</v>
      </c>
      <c r="D233" s="39" t="s">
        <v>223</v>
      </c>
      <c r="E233" s="39" t="s">
        <v>194</v>
      </c>
      <c r="F233" s="3" t="s">
        <v>39</v>
      </c>
      <c r="G233" s="3">
        <v>30</v>
      </c>
      <c r="H233" s="55" t="s">
        <v>41</v>
      </c>
      <c r="I233" s="3">
        <v>10</v>
      </c>
      <c r="L233" s="40">
        <v>10</v>
      </c>
      <c r="N233" s="25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5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3110</v>
      </c>
      <c r="AA233" s="42" t="str">
        <f t="shared" si="87"/>
        <v>钢铁*25,工具*11,运力*14</v>
      </c>
      <c r="AB233" s="65" t="str">
        <f t="shared" si="88"/>
        <v>工程师*679</v>
      </c>
      <c r="AC233" s="65" t="str">
        <f t="shared" si="89"/>
        <v>火炮*44</v>
      </c>
      <c r="AD233" s="43" t="str">
        <f t="shared" si="90"/>
        <v>48%</v>
      </c>
      <c r="AE233" s="3">
        <f t="shared" si="91"/>
        <v>965</v>
      </c>
      <c r="AF233" s="67">
        <f t="shared" si="84"/>
        <v>5</v>
      </c>
      <c r="AG233" t="str">
        <f t="shared" si="94"/>
        <v>钢铁*25</v>
      </c>
      <c r="AH233" t="str">
        <f t="shared" si="95"/>
        <v>工具*11</v>
      </c>
      <c r="AI233" t="str">
        <f t="shared" si="92"/>
        <v/>
      </c>
      <c r="AJ233" t="str">
        <f t="shared" si="96"/>
        <v>工程师*679</v>
      </c>
      <c r="AK233" t="str">
        <f t="shared" si="97"/>
        <v/>
      </c>
      <c r="AL233" t="str">
        <f t="shared" si="98"/>
        <v/>
      </c>
      <c r="AM233" t="str">
        <f t="shared" si="99"/>
        <v>火炮*44</v>
      </c>
      <c r="AN233" t="str">
        <f t="shared" si="100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93"/>
        <v>50</v>
      </c>
      <c r="AZ233">
        <f t="shared" si="85"/>
        <v>30</v>
      </c>
      <c r="BA233">
        <f t="shared" si="86"/>
        <v>1</v>
      </c>
    </row>
    <row r="234" customHeight="1" spans="1:53">
      <c r="A234" s="23" t="s">
        <v>651</v>
      </c>
      <c r="B234" s="3" t="s">
        <v>652</v>
      </c>
      <c r="C234" s="23">
        <v>1</v>
      </c>
      <c r="D234" s="39" t="s">
        <v>175</v>
      </c>
      <c r="E234" s="39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42" t="str">
        <f t="shared" si="87"/>
        <v/>
      </c>
      <c r="AB234" s="65" t="str">
        <f t="shared" si="88"/>
        <v/>
      </c>
      <c r="AC234" s="65" t="str">
        <f t="shared" si="89"/>
        <v/>
      </c>
      <c r="AD234" s="43" t="str">
        <f t="shared" si="90"/>
        <v/>
      </c>
      <c r="AE234" s="3" t="str">
        <f t="shared" si="91"/>
        <v/>
      </c>
      <c r="AF234" s="66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customHeight="1" spans="1:53">
      <c r="A235" s="23" t="s">
        <v>651</v>
      </c>
      <c r="B235" s="3" t="s">
        <v>653</v>
      </c>
      <c r="C235" s="23">
        <v>2</v>
      </c>
      <c r="D235" s="39" t="s">
        <v>175</v>
      </c>
      <c r="E235" s="39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42" t="str">
        <f t="shared" si="87"/>
        <v>工具*6</v>
      </c>
      <c r="AB235" s="65" t="str">
        <f t="shared" si="88"/>
        <v>劳工*-362,工程师*30</v>
      </c>
      <c r="AC235" s="65" t="str">
        <f t="shared" si="89"/>
        <v/>
      </c>
      <c r="AD235" s="43" t="str">
        <f t="shared" si="90"/>
        <v>-100%</v>
      </c>
      <c r="AE235" s="3">
        <f t="shared" si="91"/>
        <v>-235</v>
      </c>
      <c r="AF235" s="66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customHeight="1" spans="1:53">
      <c r="A236" s="23" t="s">
        <v>651</v>
      </c>
      <c r="B236" s="3" t="s">
        <v>654</v>
      </c>
      <c r="C236" s="23">
        <v>3</v>
      </c>
      <c r="D236" s="39" t="s">
        <v>175</v>
      </c>
      <c r="E236" s="39" t="s">
        <v>176</v>
      </c>
      <c r="F236" s="55" t="s">
        <v>19</v>
      </c>
      <c r="G236" s="3">
        <v>10</v>
      </c>
      <c r="H236" s="55" t="s">
        <v>41</v>
      </c>
      <c r="I236" s="3">
        <v>10</v>
      </c>
      <c r="J236" s="55" t="s">
        <v>15</v>
      </c>
      <c r="K236" s="3">
        <v>5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42" t="str">
        <f t="shared" si="87"/>
        <v>煤*4,工具*3,树胶*2</v>
      </c>
      <c r="AB236" s="65" t="str">
        <f t="shared" si="88"/>
        <v>劳工*-724,工程师*60</v>
      </c>
      <c r="AC236" s="65" t="str">
        <f t="shared" si="89"/>
        <v/>
      </c>
      <c r="AD236" s="43" t="str">
        <f t="shared" si="90"/>
        <v>-100%</v>
      </c>
      <c r="AE236" s="3">
        <f t="shared" si="91"/>
        <v>-320</v>
      </c>
      <c r="AF236" s="66">
        <f t="shared" si="84"/>
        <v>3</v>
      </c>
      <c r="AG236" t="str">
        <f t="shared" si="94"/>
        <v>煤*4</v>
      </c>
      <c r="AH236" t="str">
        <f t="shared" si="95"/>
        <v>工具*3</v>
      </c>
      <c r="AI236" t="str">
        <f t="shared" si="92"/>
        <v>树胶*2</v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25</v>
      </c>
      <c r="AZ236">
        <f t="shared" si="85"/>
        <v>25</v>
      </c>
      <c r="BA236">
        <f t="shared" si="86"/>
        <v>0</v>
      </c>
    </row>
    <row r="237" customHeight="1" spans="1:53">
      <c r="A237" s="23" t="s">
        <v>651</v>
      </c>
      <c r="B237" s="3" t="s">
        <v>655</v>
      </c>
      <c r="C237" s="23">
        <v>4</v>
      </c>
      <c r="D237" s="39" t="s">
        <v>175</v>
      </c>
      <c r="E237" s="39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55" t="s">
        <v>15</v>
      </c>
      <c r="K237" s="3">
        <v>5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42" t="str">
        <f t="shared" si="87"/>
        <v>科学引擎*2,煤*6,树胶*2</v>
      </c>
      <c r="AB237" s="65" t="str">
        <f t="shared" si="88"/>
        <v>劳工*-1086,工程师*90</v>
      </c>
      <c r="AC237" s="65" t="str">
        <f t="shared" si="89"/>
        <v/>
      </c>
      <c r="AD237" s="43" t="str">
        <f t="shared" si="90"/>
        <v>-100%</v>
      </c>
      <c r="AE237" s="3">
        <f t="shared" si="91"/>
        <v>-405</v>
      </c>
      <c r="AF237" s="66">
        <f t="shared" si="84"/>
        <v>4</v>
      </c>
      <c r="AG237" t="str">
        <f t="shared" si="94"/>
        <v>科学引擎*2</v>
      </c>
      <c r="AH237" t="str">
        <f t="shared" si="95"/>
        <v>煤*6</v>
      </c>
      <c r="AI237" t="str">
        <f t="shared" si="92"/>
        <v>树胶*2</v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20</v>
      </c>
      <c r="AZ237">
        <f t="shared" si="85"/>
        <v>25</v>
      </c>
      <c r="BA237">
        <f t="shared" si="86"/>
        <v>0</v>
      </c>
    </row>
    <row r="238" customHeight="1" spans="1:53">
      <c r="A238" s="23" t="s">
        <v>651</v>
      </c>
      <c r="B238" s="55" t="s">
        <v>656</v>
      </c>
      <c r="C238" s="23">
        <v>5</v>
      </c>
      <c r="D238" s="39" t="s">
        <v>175</v>
      </c>
      <c r="E238" s="39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55" t="s">
        <v>15</v>
      </c>
      <c r="K238" s="3">
        <v>5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42" t="str">
        <f t="shared" si="87"/>
        <v>魔导引擎*1,灵能水晶*4,树胶*3</v>
      </c>
      <c r="AB238" s="65" t="str">
        <f t="shared" si="88"/>
        <v>劳工*-1448,工程师*121</v>
      </c>
      <c r="AC238" s="65" t="str">
        <f t="shared" si="89"/>
        <v/>
      </c>
      <c r="AD238" s="43" t="str">
        <f t="shared" si="90"/>
        <v>-100%</v>
      </c>
      <c r="AE238" s="3">
        <f t="shared" si="91"/>
        <v>-490</v>
      </c>
      <c r="AF238" s="66">
        <f t="shared" si="84"/>
        <v>5</v>
      </c>
      <c r="AG238" t="str">
        <f t="shared" si="94"/>
        <v>魔导引擎*1</v>
      </c>
      <c r="AH238" t="str">
        <f t="shared" si="95"/>
        <v>灵能水晶*4</v>
      </c>
      <c r="AI238" t="str">
        <f t="shared" si="92"/>
        <v>树胶*3</v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20</v>
      </c>
      <c r="AZ238">
        <f t="shared" si="85"/>
        <v>25</v>
      </c>
      <c r="BA238">
        <f t="shared" si="86"/>
        <v>0</v>
      </c>
    </row>
    <row r="239" customHeight="1" spans="1:53">
      <c r="A239" s="25" t="s">
        <v>651</v>
      </c>
      <c r="B239" s="3" t="s">
        <v>652</v>
      </c>
      <c r="C239" s="25">
        <v>1</v>
      </c>
      <c r="D239" s="39" t="s">
        <v>175</v>
      </c>
      <c r="E239" s="39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42" t="str">
        <f t="shared" si="87"/>
        <v/>
      </c>
      <c r="AB239" s="65" t="str">
        <f t="shared" si="88"/>
        <v/>
      </c>
      <c r="AC239" s="65" t="str">
        <f t="shared" si="89"/>
        <v/>
      </c>
      <c r="AD239" s="43" t="str">
        <f t="shared" si="90"/>
        <v/>
      </c>
      <c r="AE239" s="3" t="str">
        <f t="shared" si="91"/>
        <v/>
      </c>
      <c r="AF239" s="67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customHeight="1" spans="1:53">
      <c r="A240" s="25" t="s">
        <v>651</v>
      </c>
      <c r="B240" s="3" t="s">
        <v>657</v>
      </c>
      <c r="C240" s="25">
        <v>2</v>
      </c>
      <c r="D240" s="39" t="s">
        <v>175</v>
      </c>
      <c r="E240" s="39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42" t="str">
        <f t="shared" si="87"/>
        <v>魔偶*2,灵能水晶*4</v>
      </c>
      <c r="AB240" s="65" t="str">
        <f t="shared" si="88"/>
        <v>劳工*-399,法士*45,工程师*-33</v>
      </c>
      <c r="AC240" s="65" t="str">
        <f t="shared" si="89"/>
        <v/>
      </c>
      <c r="AD240" s="43" t="str">
        <f t="shared" si="90"/>
        <v>-100%</v>
      </c>
      <c r="AE240" s="3">
        <f t="shared" si="91"/>
        <v>-345</v>
      </c>
      <c r="AF240" s="67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customHeight="1" spans="1:53">
      <c r="A241" s="25" t="s">
        <v>651</v>
      </c>
      <c r="B241" s="3" t="s">
        <v>658</v>
      </c>
      <c r="C241" s="25">
        <v>3</v>
      </c>
      <c r="D241" s="39" t="s">
        <v>175</v>
      </c>
      <c r="E241" s="39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42" t="str">
        <f t="shared" si="87"/>
        <v>魔偶*3,灵能水晶*5</v>
      </c>
      <c r="AB241" s="65" t="str">
        <f t="shared" si="88"/>
        <v>劳工*-799,法士*90,工程师*-67</v>
      </c>
      <c r="AC241" s="65" t="str">
        <f t="shared" si="89"/>
        <v/>
      </c>
      <c r="AD241" s="43" t="str">
        <f t="shared" si="90"/>
        <v>-100%</v>
      </c>
      <c r="AE241" s="3">
        <f t="shared" si="91"/>
        <v>-470</v>
      </c>
      <c r="AF241" s="67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customHeight="1" spans="1:53">
      <c r="A242" s="25" t="s">
        <v>651</v>
      </c>
      <c r="B242" s="3" t="s">
        <v>659</v>
      </c>
      <c r="C242" s="25">
        <v>4</v>
      </c>
      <c r="D242" s="39" t="s">
        <v>175</v>
      </c>
      <c r="E242" s="39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55" t="s">
        <v>40</v>
      </c>
      <c r="K242" s="3">
        <v>3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42" t="str">
        <f t="shared" si="87"/>
        <v>魔偶*3,灵能水晶*5,秘银*1</v>
      </c>
      <c r="AB242" s="65" t="str">
        <f t="shared" si="88"/>
        <v>劳工*-1234,法士*123,工程师*-103</v>
      </c>
      <c r="AC242" s="65" t="str">
        <f t="shared" si="89"/>
        <v/>
      </c>
      <c r="AD242" s="43" t="str">
        <f t="shared" si="90"/>
        <v>-100%</v>
      </c>
      <c r="AE242" s="3">
        <f t="shared" si="91"/>
        <v>-595</v>
      </c>
      <c r="AF242" s="67">
        <f t="shared" si="84"/>
        <v>4</v>
      </c>
      <c r="AG242" t="str">
        <f t="shared" si="94"/>
        <v>魔偶*3</v>
      </c>
      <c r="AH242" t="str">
        <f t="shared" si="95"/>
        <v>灵能水晶*5</v>
      </c>
      <c r="AI242" t="str">
        <f t="shared" si="92"/>
        <v>秘银*1</v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18</v>
      </c>
      <c r="AZ242">
        <f t="shared" si="85"/>
        <v>33</v>
      </c>
      <c r="BA242">
        <f t="shared" si="86"/>
        <v>0</v>
      </c>
    </row>
    <row r="243" customHeight="1" spans="1:53">
      <c r="A243" s="25" t="s">
        <v>651</v>
      </c>
      <c r="B243" s="55" t="s">
        <v>660</v>
      </c>
      <c r="C243" s="25">
        <v>5</v>
      </c>
      <c r="D243" s="39" t="s">
        <v>175</v>
      </c>
      <c r="E243" s="39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55" t="s">
        <v>46</v>
      </c>
      <c r="K243" s="3">
        <v>5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42" t="str">
        <f t="shared" si="87"/>
        <v>魔偶*3,灵能水晶*6,魔导引擎*2</v>
      </c>
      <c r="AB243" s="65" t="str">
        <f t="shared" si="88"/>
        <v>劳工*-1597,法士*180,工程师*-133</v>
      </c>
      <c r="AC243" s="65" t="str">
        <f t="shared" si="89"/>
        <v/>
      </c>
      <c r="AD243" s="43" t="str">
        <f t="shared" si="90"/>
        <v>-100%</v>
      </c>
      <c r="AE243" s="3">
        <f t="shared" si="91"/>
        <v>-720</v>
      </c>
      <c r="AF243" s="67">
        <f t="shared" si="84"/>
        <v>5</v>
      </c>
      <c r="AG243" t="str">
        <f t="shared" si="94"/>
        <v>魔偶*3</v>
      </c>
      <c r="AH243" t="str">
        <f t="shared" si="95"/>
        <v>灵能水晶*6</v>
      </c>
      <c r="AI243" t="str">
        <f t="shared" si="92"/>
        <v>魔导引擎*2</v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20</v>
      </c>
      <c r="AZ243">
        <f t="shared" si="85"/>
        <v>34</v>
      </c>
      <c r="BA243">
        <f t="shared" si="86"/>
        <v>0</v>
      </c>
    </row>
    <row r="244" customHeight="1" spans="1:53">
      <c r="A244" s="23" t="s">
        <v>232</v>
      </c>
      <c r="B244" s="3" t="s">
        <v>519</v>
      </c>
      <c r="C244" s="23">
        <v>1</v>
      </c>
      <c r="D244" s="39" t="s">
        <v>175</v>
      </c>
      <c r="E244" s="39" t="s">
        <v>180</v>
      </c>
      <c r="N244" s="23">
        <f>IFERROR(VLOOKUP($D244&amp;$C244,生产方式定位!$A$2:$E$38,2,FALSE)+VLOOKUP($E244&amp;$C244,生产方式定位!$F$3:$J$38,2,FALSE),0)</f>
        <v>0</v>
      </c>
      <c r="O244" s="55" t="s">
        <v>77</v>
      </c>
      <c r="P244" s="3">
        <v>3</v>
      </c>
      <c r="Q244" s="55" t="s">
        <v>68</v>
      </c>
      <c r="R244" s="3">
        <v>1</v>
      </c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42" t="str">
        <f t="shared" si="87"/>
        <v/>
      </c>
      <c r="AB244" s="65" t="str">
        <f t="shared" si="88"/>
        <v>职员*424,贵族*47</v>
      </c>
      <c r="AC244" s="65" t="str">
        <f t="shared" si="89"/>
        <v/>
      </c>
      <c r="AD244" s="43" t="str">
        <f t="shared" si="90"/>
        <v/>
      </c>
      <c r="AE244" s="3" t="str">
        <f t="shared" si="91"/>
        <v/>
      </c>
      <c r="AF244" s="66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>职员*424</v>
      </c>
      <c r="AK244" t="str">
        <f t="shared" si="97"/>
        <v>贵族*47</v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4</v>
      </c>
      <c r="BA244">
        <f t="shared" si="86"/>
        <v>0</v>
      </c>
    </row>
    <row r="245" customHeight="1" spans="1:53">
      <c r="A245" s="23" t="s">
        <v>232</v>
      </c>
      <c r="B245" s="3" t="s">
        <v>520</v>
      </c>
      <c r="C245" s="23">
        <v>2</v>
      </c>
      <c r="D245" s="39" t="s">
        <v>175</v>
      </c>
      <c r="E245" s="39" t="s">
        <v>180</v>
      </c>
      <c r="N245" s="23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42" t="str">
        <f t="shared" si="87"/>
        <v/>
      </c>
      <c r="AB245" s="65" t="str">
        <f t="shared" si="88"/>
        <v>教士*528</v>
      </c>
      <c r="AC245" s="65" t="str">
        <f t="shared" si="89"/>
        <v/>
      </c>
      <c r="AD245" s="43" t="str">
        <f t="shared" si="90"/>
        <v/>
      </c>
      <c r="AE245" s="3" t="str">
        <f t="shared" si="91"/>
        <v/>
      </c>
      <c r="AF245" s="66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>教士*528</v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1</v>
      </c>
      <c r="BA245">
        <f t="shared" si="86"/>
        <v>0</v>
      </c>
    </row>
    <row r="246" customHeight="1" spans="1:53">
      <c r="A246" s="23" t="s">
        <v>232</v>
      </c>
      <c r="B246" s="3" t="s">
        <v>521</v>
      </c>
      <c r="C246" s="23">
        <v>3</v>
      </c>
      <c r="D246" s="39" t="s">
        <v>175</v>
      </c>
      <c r="E246" s="39" t="s">
        <v>180</v>
      </c>
      <c r="N246" s="23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55" t="s">
        <v>77</v>
      </c>
      <c r="R246" s="3">
        <v>3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42" t="str">
        <f t="shared" si="87"/>
        <v/>
      </c>
      <c r="AB246" s="65" t="str">
        <f t="shared" si="88"/>
        <v>资本家*135,职员*365</v>
      </c>
      <c r="AC246" s="65" t="str">
        <f t="shared" si="89"/>
        <v/>
      </c>
      <c r="AD246" s="43" t="str">
        <f t="shared" si="90"/>
        <v/>
      </c>
      <c r="AE246" s="3" t="str">
        <f t="shared" si="91"/>
        <v/>
      </c>
      <c r="AF246" s="66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>资本家*135</v>
      </c>
      <c r="AK246" t="str">
        <f t="shared" si="97"/>
        <v>职员*365</v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13</v>
      </c>
      <c r="BA246">
        <f t="shared" si="86"/>
        <v>0</v>
      </c>
    </row>
    <row r="247" customHeight="1" spans="1:53">
      <c r="A247" s="23" t="s">
        <v>232</v>
      </c>
      <c r="B247" s="3" t="s">
        <v>522</v>
      </c>
      <c r="C247" s="23">
        <v>4</v>
      </c>
      <c r="D247" s="39" t="s">
        <v>175</v>
      </c>
      <c r="E247" s="39" t="s">
        <v>180</v>
      </c>
      <c r="N247" s="23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55" t="s">
        <v>77</v>
      </c>
      <c r="R247" s="3">
        <v>3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42" t="str">
        <f t="shared" si="87"/>
        <v/>
      </c>
      <c r="AB247" s="65" t="str">
        <f t="shared" si="88"/>
        <v>资本家*68,职员*183</v>
      </c>
      <c r="AC247" s="65" t="str">
        <f t="shared" si="89"/>
        <v/>
      </c>
      <c r="AD247" s="43" t="str">
        <f t="shared" si="90"/>
        <v/>
      </c>
      <c r="AE247" s="3" t="str">
        <f t="shared" si="91"/>
        <v/>
      </c>
      <c r="AF247" s="66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>资本家*68</v>
      </c>
      <c r="AK247" t="str">
        <f t="shared" si="97"/>
        <v>职员*183</v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13</v>
      </c>
      <c r="BA247">
        <f t="shared" si="86"/>
        <v>0</v>
      </c>
    </row>
    <row r="248" customHeight="1" spans="1:53">
      <c r="A248" s="23" t="s">
        <v>232</v>
      </c>
      <c r="B248" s="3" t="s">
        <v>523</v>
      </c>
      <c r="C248" s="23">
        <v>5</v>
      </c>
      <c r="D248" s="39" t="s">
        <v>175</v>
      </c>
      <c r="E248" s="39" t="s">
        <v>180</v>
      </c>
      <c r="N248" s="23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42" t="str">
        <f t="shared" si="87"/>
        <v/>
      </c>
      <c r="AB248" s="65" t="str">
        <f t="shared" si="88"/>
        <v>官僚*603</v>
      </c>
      <c r="AC248" s="65" t="str">
        <f t="shared" si="89"/>
        <v/>
      </c>
      <c r="AD248" s="43" t="str">
        <f t="shared" si="90"/>
        <v/>
      </c>
      <c r="AE248" s="3" t="str">
        <f t="shared" si="91"/>
        <v/>
      </c>
      <c r="AF248" s="66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>官僚*603</v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1</v>
      </c>
      <c r="BA248">
        <f t="shared" si="86"/>
        <v>0</v>
      </c>
    </row>
    <row r="249" customHeight="1" spans="1:53">
      <c r="A249" s="23" t="s">
        <v>232</v>
      </c>
      <c r="B249" s="3" t="s">
        <v>524</v>
      </c>
      <c r="C249" s="23">
        <v>6</v>
      </c>
      <c r="D249" s="39" t="s">
        <v>175</v>
      </c>
      <c r="E249" s="39" t="s">
        <v>180</v>
      </c>
      <c r="N249" s="23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42" t="str">
        <f t="shared" si="87"/>
        <v/>
      </c>
      <c r="AB249" s="65" t="str">
        <f t="shared" si="88"/>
        <v>劳工*302,工程师*201</v>
      </c>
      <c r="AC249" s="65" t="str">
        <f t="shared" si="89"/>
        <v/>
      </c>
      <c r="AD249" s="43" t="str">
        <f t="shared" si="90"/>
        <v/>
      </c>
      <c r="AE249" s="3" t="str">
        <f t="shared" si="91"/>
        <v/>
      </c>
      <c r="AF249" s="67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>劳工*302</v>
      </c>
      <c r="AK249" t="str">
        <f t="shared" si="97"/>
        <v>工程师*201</v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30</v>
      </c>
      <c r="BA249">
        <f t="shared" si="86"/>
        <v>0</v>
      </c>
    </row>
    <row r="250" customHeight="1" spans="1:53">
      <c r="A250" s="23" t="s">
        <v>232</v>
      </c>
      <c r="B250" s="55" t="s">
        <v>525</v>
      </c>
      <c r="C250" s="23">
        <v>7</v>
      </c>
      <c r="D250" s="39" t="s">
        <v>175</v>
      </c>
      <c r="E250" s="39" t="s">
        <v>180</v>
      </c>
      <c r="N250" s="23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55" t="s">
        <v>74</v>
      </c>
      <c r="T250" s="3">
        <v>20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42" t="str">
        <f t="shared" si="87"/>
        <v/>
      </c>
      <c r="AB250" s="65" t="str">
        <f t="shared" si="88"/>
        <v>劳工*151,工程师*126,法士*94</v>
      </c>
      <c r="AC250" s="65" t="str">
        <f t="shared" si="89"/>
        <v/>
      </c>
      <c r="AD250" s="43" t="str">
        <f t="shared" si="90"/>
        <v/>
      </c>
      <c r="AE250" s="3" t="str">
        <f t="shared" si="91"/>
        <v/>
      </c>
      <c r="AF250" s="67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>劳工*151</v>
      </c>
      <c r="AK250" t="str">
        <f t="shared" si="97"/>
        <v>工程师*126</v>
      </c>
      <c r="AL250" t="str">
        <f t="shared" si="98"/>
        <v>法士*94</v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48</v>
      </c>
      <c r="BA250">
        <f t="shared" si="86"/>
        <v>0</v>
      </c>
    </row>
    <row r="251" customHeight="1" spans="1:53">
      <c r="A251" s="23" t="s">
        <v>232</v>
      </c>
      <c r="B251" s="55" t="s">
        <v>526</v>
      </c>
      <c r="C251" s="23">
        <v>8</v>
      </c>
      <c r="D251" s="39" t="s">
        <v>175</v>
      </c>
      <c r="E251" s="39" t="s">
        <v>180</v>
      </c>
      <c r="N251" s="23">
        <f>IFERROR(VLOOKUP($D251&amp;$C251,生产方式定位!$A$2:$E$38,2,FALSE)+VLOOKUP($E251&amp;$C251,生产方式定位!$F$3:$J$38,2,FALSE),0)</f>
        <v>0</v>
      </c>
      <c r="O251" s="55" t="s">
        <v>66</v>
      </c>
      <c r="P251" s="3">
        <v>4</v>
      </c>
      <c r="Q251" s="55" t="s">
        <v>74</v>
      </c>
      <c r="R251" s="3">
        <v>5</v>
      </c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42" t="str">
        <f t="shared" si="87"/>
        <v/>
      </c>
      <c r="AB251" s="65" t="str">
        <f t="shared" si="88"/>
        <v>法师*50,法士*314</v>
      </c>
      <c r="AC251" s="65" t="str">
        <f t="shared" si="89"/>
        <v/>
      </c>
      <c r="AD251" s="43" t="str">
        <f t="shared" si="90"/>
        <v/>
      </c>
      <c r="AE251" s="3" t="str">
        <f t="shared" si="91"/>
        <v/>
      </c>
      <c r="AF251" s="67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>法师*50</v>
      </c>
      <c r="AK251" t="str">
        <f t="shared" si="97"/>
        <v>法士*314</v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9</v>
      </c>
      <c r="BA251">
        <f t="shared" si="86"/>
        <v>0</v>
      </c>
    </row>
    <row r="252" customHeight="1" spans="1:53">
      <c r="A252" s="25" t="s">
        <v>234</v>
      </c>
      <c r="B252" s="55" t="s">
        <v>661</v>
      </c>
      <c r="C252" s="25">
        <v>1</v>
      </c>
      <c r="D252" s="39" t="s">
        <v>223</v>
      </c>
      <c r="E252" s="39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40">
        <v>10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V252" s="55" t="s">
        <v>56</v>
      </c>
      <c r="W252" s="3">
        <v>1</v>
      </c>
      <c r="Z252" s="25">
        <f>IFERROR(VLOOKUP($D252&amp;$C252,生产方式定位!$A$2:$E$38,5,FALSE)+VLOOKUP($E252&amp;$C252,生产方式定位!$F$3:$J$38,5,FALSE),"错误")</f>
        <v>1760</v>
      </c>
      <c r="AA252" s="42" t="str">
        <f t="shared" si="87"/>
        <v>硬木*6,泽洛*14,运力*5</v>
      </c>
      <c r="AB252" s="65" t="str">
        <f t="shared" si="88"/>
        <v>劳工*3878,法士*162</v>
      </c>
      <c r="AC252" s="65" t="str">
        <f t="shared" si="89"/>
        <v>法铳*29</v>
      </c>
      <c r="AD252" s="43" t="str">
        <f t="shared" si="90"/>
        <v>76%</v>
      </c>
      <c r="AE252" s="3">
        <f t="shared" si="91"/>
        <v>660</v>
      </c>
      <c r="AF252" s="67">
        <f t="shared" si="84"/>
        <v>1</v>
      </c>
      <c r="AG252" t="str">
        <f t="shared" si="94"/>
        <v>硬木*6</v>
      </c>
      <c r="AH252" t="str">
        <f t="shared" si="95"/>
        <v>泽洛*14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>法铳*29</v>
      </c>
      <c r="AN252" t="str">
        <f t="shared" si="100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93"/>
        <v>65</v>
      </c>
      <c r="AZ252">
        <f t="shared" si="85"/>
        <v>140</v>
      </c>
      <c r="BA252">
        <f t="shared" si="86"/>
        <v>1</v>
      </c>
    </row>
    <row r="253" customHeight="1" spans="1:53">
      <c r="A253" s="25" t="s">
        <v>234</v>
      </c>
      <c r="B253" s="55" t="s">
        <v>662</v>
      </c>
      <c r="C253" s="25">
        <v>2</v>
      </c>
      <c r="D253" s="39" t="s">
        <v>223</v>
      </c>
      <c r="E253" s="39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40">
        <v>10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V253" s="55" t="s">
        <v>56</v>
      </c>
      <c r="W253" s="3">
        <v>1</v>
      </c>
      <c r="Z253" s="25">
        <f>IFERROR(VLOOKUP($D253&amp;$C253,生产方式定位!$A$2:$E$38,5,FALSE)+VLOOKUP($E253&amp;$C253,生产方式定位!$F$3:$J$38,5,FALSE),"错误")</f>
        <v>2520</v>
      </c>
      <c r="AA253" s="42" t="str">
        <f t="shared" si="87"/>
        <v>钢铁*7,泽洛*22,运力*8</v>
      </c>
      <c r="AB253" s="65" t="str">
        <f t="shared" si="88"/>
        <v>劳工*3620,法士*226</v>
      </c>
      <c r="AC253" s="65" t="str">
        <f t="shared" si="89"/>
        <v>法铳*42</v>
      </c>
      <c r="AD253" s="43" t="str">
        <f t="shared" si="90"/>
        <v>58%</v>
      </c>
      <c r="AE253" s="3">
        <f t="shared" si="91"/>
        <v>820</v>
      </c>
      <c r="AF253" s="67">
        <f t="shared" ref="AF253:AF339" si="101">C253</f>
        <v>2</v>
      </c>
      <c r="AG253" t="str">
        <f t="shared" si="94"/>
        <v>钢铁*7</v>
      </c>
      <c r="AH253" t="str">
        <f t="shared" si="95"/>
        <v>泽洛*22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>法铳*42</v>
      </c>
      <c r="AN253" t="str">
        <f t="shared" si="100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93"/>
        <v>65</v>
      </c>
      <c r="AZ253">
        <f t="shared" ref="AZ253:AZ339" si="102">ABS(P253)+ABS(R253)+ABS(T253)</f>
        <v>150</v>
      </c>
      <c r="BA253">
        <f t="shared" ref="BA253:BA339" si="103">W253+Y253</f>
        <v>1</v>
      </c>
    </row>
    <row r="254" customHeight="1" spans="1:53">
      <c r="A254" s="25" t="s">
        <v>234</v>
      </c>
      <c r="B254" s="55" t="s">
        <v>663</v>
      </c>
      <c r="C254" s="25">
        <v>3</v>
      </c>
      <c r="D254" s="39" t="s">
        <v>223</v>
      </c>
      <c r="E254" s="39" t="s">
        <v>173</v>
      </c>
      <c r="F254" s="3" t="s">
        <v>39</v>
      </c>
      <c r="G254" s="3">
        <v>15</v>
      </c>
      <c r="H254" s="55" t="s">
        <v>20</v>
      </c>
      <c r="I254" s="3">
        <v>40</v>
      </c>
      <c r="L254" s="40">
        <v>10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V254" s="55" t="s">
        <v>56</v>
      </c>
      <c r="W254" s="3">
        <v>1</v>
      </c>
      <c r="Z254" s="25">
        <f>IFERROR(VLOOKUP($D254&amp;$C254,生产方式定位!$A$2:$E$38,5,FALSE)+VLOOKUP($E254&amp;$C254,生产方式定位!$F$3:$J$38,5,FALSE),"错误")</f>
        <v>2830</v>
      </c>
      <c r="AA254" s="42" t="str">
        <f t="shared" ref="AA254:AA340" si="104">IF(AG254="","",AG254)&amp;IF(AH254="","",","&amp;AH254)&amp;IF(AI254="","",","&amp;AI254)&amp;IF(AR254=0,"",",运力*"&amp;AR254)&amp;IF(AS254=0,"",",交易*"&amp;AS254)</f>
        <v>钢铁*8,灵能水晶*19,运力*9</v>
      </c>
      <c r="AB254" s="65" t="str">
        <f t="shared" ref="AB254:AB340" si="105">IF(AJ254="","",AJ254)&amp;IF(AK254="","",","&amp;AK254)&amp;IF(AL254="","",","&amp;AL254)</f>
        <v>劳工*3394,法士*283</v>
      </c>
      <c r="AC254" s="65" t="str">
        <f t="shared" ref="AC254:AC340" si="106">IF(AM254="","",AM254)&amp;IF(AN254="","",","&amp;AN254)</f>
        <v>法铳*47</v>
      </c>
      <c r="AD254" s="43" t="str">
        <f t="shared" ref="AD254:AD340" si="107">IFERROR(ROUND(((Z254/N254)-1)*100,0)&amp;"%","")</f>
        <v>55%</v>
      </c>
      <c r="AE254" s="3">
        <f t="shared" ref="AE254:AE340" si="108">IF(Z254-U254-N254=0,"",Z254-U254-N254)</f>
        <v>905</v>
      </c>
      <c r="AF254" s="66">
        <f t="shared" si="101"/>
        <v>3</v>
      </c>
      <c r="AG254" t="str">
        <f t="shared" si="94"/>
        <v>钢铁*8</v>
      </c>
      <c r="AH254" t="str">
        <f t="shared" si="95"/>
        <v>灵能水晶*19</v>
      </c>
      <c r="AI254" t="str">
        <f t="shared" ref="AI254:AI340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>法铳*47</v>
      </c>
      <c r="AN254" t="str">
        <f t="shared" si="100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ref="AY254:AY340" si="110">G254+I254+L254+M254+K254</f>
        <v>65</v>
      </c>
      <c r="AZ254">
        <f t="shared" si="102"/>
        <v>160</v>
      </c>
      <c r="BA254">
        <f t="shared" si="103"/>
        <v>1</v>
      </c>
    </row>
    <row r="255" customHeight="1" spans="1:53">
      <c r="A255" s="25" t="s">
        <v>234</v>
      </c>
      <c r="B255" s="55" t="s">
        <v>664</v>
      </c>
      <c r="C255" s="25">
        <v>4</v>
      </c>
      <c r="D255" s="39" t="s">
        <v>223</v>
      </c>
      <c r="E255" s="39" t="s">
        <v>173</v>
      </c>
      <c r="F255" s="3" t="s">
        <v>40</v>
      </c>
      <c r="G255" s="3">
        <v>20</v>
      </c>
      <c r="H255" s="55" t="s">
        <v>20</v>
      </c>
      <c r="I255" s="3">
        <v>40</v>
      </c>
      <c r="L255" s="40">
        <v>10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V255" s="55" t="s">
        <v>56</v>
      </c>
      <c r="W255" s="3">
        <v>1</v>
      </c>
      <c r="Z255" s="25">
        <f>IFERROR(VLOOKUP($D255&amp;$C255,生产方式定位!$A$2:$E$38,5,FALSE)+VLOOKUP($E255&amp;$C255,生产方式定位!$F$3:$J$38,5,FALSE),"错误")</f>
        <v>3140</v>
      </c>
      <c r="AA255" s="42" t="str">
        <f t="shared" si="104"/>
        <v>秘银*6,灵能水晶*17,树胶*6,运力*9</v>
      </c>
      <c r="AB255" s="65" t="str">
        <f t="shared" si="105"/>
        <v>劳工*3194,法士*333</v>
      </c>
      <c r="AC255" s="65" t="str">
        <f t="shared" si="106"/>
        <v>法铳*52</v>
      </c>
      <c r="AD255" s="43" t="str">
        <f t="shared" si="107"/>
        <v>53%</v>
      </c>
      <c r="AE255" s="3">
        <f t="shared" si="108"/>
        <v>990</v>
      </c>
      <c r="AF255" s="66">
        <f t="shared" si="101"/>
        <v>4</v>
      </c>
      <c r="AG255" t="str">
        <f t="shared" ref="AG255:AG341" si="111">IF(AO255="","",F255&amp;"*"&amp;AO255)</f>
        <v>秘银*6</v>
      </c>
      <c r="AH255" t="str">
        <f t="shared" ref="AH255:AH341" si="112">IF(AP255="","",H255&amp;"*"&amp;AP255)</f>
        <v>灵能水晶*17</v>
      </c>
      <c r="AI255" t="str">
        <f>IF(AQ255="","",J256&amp;"*"&amp;AQ255)</f>
        <v>树胶*6</v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>法铳*52</v>
      </c>
      <c r="AN255" t="str">
        <f t="shared" si="100"/>
        <v/>
      </c>
      <c r="AO255">
        <f>IFERROR(ROUND(N255*(G255/$AY255)/VLOOKUP(F255,商品!$A$4:$B$58,2,FALSE),0),"")</f>
        <v>6</v>
      </c>
      <c r="AP255">
        <f>IFERROR(ROUND(N255*(I255/$AY255)/VLOOKUP(H255,商品!$A$4:$B$58,2,FALSE),0),"")</f>
        <v>17</v>
      </c>
      <c r="AQ255">
        <f>IFERROR(ROUND(N255*(K256/$AY255)/VLOOKUP(J256,商品!$A$4:$B$58,2,FALSE),0),"")</f>
        <v>6</v>
      </c>
      <c r="AR255">
        <f>IFERROR(ROUND(N255*(L255/$AY255)/VLOOKUP("运力",商品!$A$4:$B$58,2,FALSE),0),0)</f>
        <v>9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>G255+I255+L255+M255+K256</f>
        <v>80</v>
      </c>
      <c r="AZ255">
        <f t="shared" si="102"/>
        <v>170</v>
      </c>
      <c r="BA255">
        <f t="shared" si="103"/>
        <v>1</v>
      </c>
    </row>
    <row r="256" customHeight="1" spans="1:53">
      <c r="A256" s="25" t="s">
        <v>234</v>
      </c>
      <c r="B256" s="55" t="s">
        <v>665</v>
      </c>
      <c r="C256" s="25">
        <v>5</v>
      </c>
      <c r="D256" s="39" t="s">
        <v>223</v>
      </c>
      <c r="E256" s="39" t="s">
        <v>173</v>
      </c>
      <c r="F256" s="3" t="s">
        <v>40</v>
      </c>
      <c r="G256" s="3">
        <v>20</v>
      </c>
      <c r="H256" s="55" t="s">
        <v>20</v>
      </c>
      <c r="I256" s="3">
        <v>40</v>
      </c>
      <c r="J256" s="55" t="s">
        <v>15</v>
      </c>
      <c r="K256" s="3">
        <v>10</v>
      </c>
      <c r="L256" s="40">
        <v>10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V256" s="55" t="s">
        <v>56</v>
      </c>
      <c r="W256" s="3">
        <v>1</v>
      </c>
      <c r="Z256" s="25">
        <f>IFERROR(VLOOKUP($D256&amp;$C256,生产方式定位!$A$2:$E$38,5,FALSE)+VLOOKUP($E256&amp;$C256,生产方式定位!$F$3:$J$38,5,FALSE),"错误")</f>
        <v>3450</v>
      </c>
      <c r="AA256" s="42" t="str">
        <f t="shared" si="104"/>
        <v/>
      </c>
      <c r="AB256" s="65" t="str">
        <f t="shared" si="105"/>
        <v>劳工*2649,法士*331,工程师*184</v>
      </c>
      <c r="AC256" s="65" t="str">
        <f t="shared" si="106"/>
        <v>法铳*58</v>
      </c>
      <c r="AD256" s="43" t="str">
        <f t="shared" si="107"/>
        <v>52%</v>
      </c>
      <c r="AE256" s="3">
        <f t="shared" si="108"/>
        <v>1075</v>
      </c>
      <c r="AF256" s="66">
        <f t="shared" si="101"/>
        <v>5</v>
      </c>
      <c r="AG256" t="str">
        <f t="shared" si="111"/>
        <v/>
      </c>
      <c r="AH256" t="str">
        <f t="shared" si="112"/>
        <v/>
      </c>
      <c r="AI256" t="str">
        <f>IF(AQ256="","",#REF!&amp;"*"&amp;AQ256)</f>
        <v/>
      </c>
      <c r="AJ256" t="str">
        <f t="shared" ref="AJ256:AJ342" si="113">IF(AT256="","",O256&amp;"*"&amp;AT256)</f>
        <v>劳工*2649</v>
      </c>
      <c r="AK256" t="str">
        <f t="shared" ref="AK256:AK342" si="114">IF(AU256="","",Q256&amp;"*"&amp;AU256)</f>
        <v>法士*331</v>
      </c>
      <c r="AL256" t="str">
        <f t="shared" ref="AL256:AL342" si="115">IF(AV256="","",S256&amp;"*"&amp;AV256)</f>
        <v>工程师*184</v>
      </c>
      <c r="AM256" t="str">
        <f t="shared" ref="AM256:AM342" si="116">IF(AW256="","",V256&amp;"*"&amp;AW256)</f>
        <v>法铳*58</v>
      </c>
      <c r="AN256" t="str">
        <f t="shared" ref="AN256:AN342" si="117">IF(AX256="","",X256&amp;"*"&amp;AX256)</f>
        <v/>
      </c>
      <c r="AO256" t="str">
        <f>IFERROR(ROUND(N256*(G256/$AY256)/VLOOKUP(F256,商品!$A$4:$B$58,2,FALSE),0),"")</f>
        <v/>
      </c>
      <c r="AP256" t="str">
        <f>IFERROR(ROUND(N256*(I256/$AY256)/VLOOKUP(H256,商品!$A$4:$B$58,2,FALSE),0),"")</f>
        <v/>
      </c>
      <c r="AQ256" t="str">
        <f>IFERROR(ROUND(N256*(#REF!/$AY256)/VLOOKUP(#REF!,商品!$A$4:$B$58,2,FALSE),0),"")</f>
        <v/>
      </c>
      <c r="AR256">
        <f>IFERROR(ROUND(N256*(L256/$AY256)/VLOOKUP("运力",商品!$A$4:$B$58,2,FALSE),0),0)</f>
        <v>0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 t="e">
        <f>G256+I256+L256+M256+#REF!</f>
        <v>#REF!</v>
      </c>
      <c r="AZ256">
        <f t="shared" si="102"/>
        <v>205</v>
      </c>
      <c r="BA256">
        <f t="shared" si="103"/>
        <v>1</v>
      </c>
    </row>
    <row r="257" customHeight="1" spans="1:53">
      <c r="A257" s="23" t="s">
        <v>235</v>
      </c>
      <c r="B257" s="55" t="s">
        <v>666</v>
      </c>
      <c r="C257" s="23">
        <v>1</v>
      </c>
      <c r="D257" s="39" t="s">
        <v>223</v>
      </c>
      <c r="E257" s="39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40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V257" s="55" t="s">
        <v>50</v>
      </c>
      <c r="W257" s="3">
        <v>1</v>
      </c>
      <c r="Z257" s="23">
        <f>IFERROR(VLOOKUP($D257&amp;$C257,生产方式定位!$A$2:$E$38,5,FALSE)+VLOOKUP($E257&amp;$C257,生产方式定位!$F$3:$J$38,5,FALSE),"错误")</f>
        <v>1760</v>
      </c>
      <c r="AA257" s="42" t="str">
        <f t="shared" si="104"/>
        <v>硬木*5,泽洛*16,运力*3</v>
      </c>
      <c r="AB257" s="65" t="str">
        <f t="shared" si="105"/>
        <v>劳工*3878,法士*162</v>
      </c>
      <c r="AC257" s="65" t="str">
        <f t="shared" si="106"/>
        <v>魔轨炮*22</v>
      </c>
      <c r="AD257" s="43" t="str">
        <f t="shared" si="107"/>
        <v>76%</v>
      </c>
      <c r="AE257" s="3">
        <f t="shared" si="108"/>
        <v>660</v>
      </c>
      <c r="AF257" s="66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>魔轨炮*22</v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1</v>
      </c>
    </row>
    <row r="258" customHeight="1" spans="1:53">
      <c r="A258" s="23" t="s">
        <v>235</v>
      </c>
      <c r="B258" s="55" t="s">
        <v>667</v>
      </c>
      <c r="C258" s="23">
        <v>2</v>
      </c>
      <c r="D258" s="39" t="s">
        <v>223</v>
      </c>
      <c r="E258" s="39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40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30</v>
      </c>
      <c r="V258" s="55" t="s">
        <v>50</v>
      </c>
      <c r="W258" s="3">
        <v>1</v>
      </c>
      <c r="Z258" s="23">
        <f>IFERROR(VLOOKUP($D258&amp;$C258,生产方式定位!$A$2:$E$38,5,FALSE)+VLOOKUP($E258&amp;$C258,生产方式定位!$F$3:$J$38,5,FALSE),"错误")</f>
        <v>2283</v>
      </c>
      <c r="AA258" s="42" t="str">
        <f t="shared" si="104"/>
        <v>钢铁*5,泽洛*24,运力*5</v>
      </c>
      <c r="AB258" s="65" t="str">
        <f t="shared" si="105"/>
        <v>劳工*1086,法士*68</v>
      </c>
      <c r="AC258" s="65" t="str">
        <f t="shared" si="106"/>
        <v>魔轨炮*29</v>
      </c>
      <c r="AD258" s="43" t="str">
        <f t="shared" si="107"/>
        <v>52%</v>
      </c>
      <c r="AE258" s="3">
        <f t="shared" si="108"/>
        <v>753</v>
      </c>
      <c r="AF258" s="66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劳工*1086</v>
      </c>
      <c r="AK258" t="str">
        <f t="shared" si="114"/>
        <v>法士*68</v>
      </c>
      <c r="AL258" t="str">
        <f t="shared" si="115"/>
        <v/>
      </c>
      <c r="AM258" t="str">
        <f t="shared" si="116"/>
        <v>魔轨炮*29</v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1</v>
      </c>
    </row>
    <row r="259" customHeight="1" spans="1:53">
      <c r="A259" s="23" t="s">
        <v>235</v>
      </c>
      <c r="B259" s="55" t="s">
        <v>668</v>
      </c>
      <c r="C259" s="23">
        <v>3</v>
      </c>
      <c r="D259" s="39" t="s">
        <v>223</v>
      </c>
      <c r="E259" s="39" t="s">
        <v>194</v>
      </c>
      <c r="F259" s="3" t="s">
        <v>39</v>
      </c>
      <c r="G259" s="3">
        <v>10</v>
      </c>
      <c r="H259" s="55" t="s">
        <v>20</v>
      </c>
      <c r="I259" s="3">
        <v>40</v>
      </c>
      <c r="L259" s="40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35</v>
      </c>
      <c r="V259" s="55" t="s">
        <v>50</v>
      </c>
      <c r="W259" s="3">
        <v>1</v>
      </c>
      <c r="Z259" s="23">
        <f>IFERROR(VLOOKUP($D259&amp;$C259,生产方式定位!$A$2:$E$38,5,FALSE)+VLOOKUP($E259&amp;$C259,生产方式定位!$F$3:$J$38,5,FALSE),"错误")</f>
        <v>2559</v>
      </c>
      <c r="AA259" s="42" t="str">
        <f t="shared" si="104"/>
        <v>钢铁*6,灵能水晶*21,运力*5</v>
      </c>
      <c r="AB259" s="65" t="str">
        <f t="shared" si="105"/>
        <v>劳工*1118,法士*93,工程师*31</v>
      </c>
      <c r="AC259" s="65" t="str">
        <f t="shared" si="106"/>
        <v>魔轨炮*32</v>
      </c>
      <c r="AD259" s="43" t="str">
        <f t="shared" si="107"/>
        <v>51%</v>
      </c>
      <c r="AE259" s="3">
        <f t="shared" si="108"/>
        <v>824</v>
      </c>
      <c r="AF259" s="66">
        <f t="shared" si="101"/>
        <v>3</v>
      </c>
      <c r="AG259" t="str">
        <f t="shared" si="111"/>
        <v>钢铁*6</v>
      </c>
      <c r="AH259" t="str">
        <f t="shared" si="112"/>
        <v>灵能水晶*21</v>
      </c>
      <c r="AI259" t="str">
        <f t="shared" si="109"/>
        <v/>
      </c>
      <c r="AJ259" t="str">
        <f t="shared" si="113"/>
        <v>劳工*1118</v>
      </c>
      <c r="AK259" t="str">
        <f t="shared" si="114"/>
        <v>法士*93</v>
      </c>
      <c r="AL259" t="str">
        <f t="shared" si="115"/>
        <v>工程师*31</v>
      </c>
      <c r="AM259" t="str">
        <f t="shared" si="116"/>
        <v>魔轨炮*32</v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1</v>
      </c>
    </row>
    <row r="260" customHeight="1" spans="1:53">
      <c r="A260" s="23" t="s">
        <v>235</v>
      </c>
      <c r="B260" s="55" t="s">
        <v>669</v>
      </c>
      <c r="C260" s="23">
        <v>4</v>
      </c>
      <c r="D260" s="39" t="s">
        <v>223</v>
      </c>
      <c r="E260" s="39" t="s">
        <v>194</v>
      </c>
      <c r="F260" s="3" t="s">
        <v>40</v>
      </c>
      <c r="G260" s="3">
        <v>10</v>
      </c>
      <c r="H260" s="55" t="s">
        <v>20</v>
      </c>
      <c r="I260" s="3">
        <v>40</v>
      </c>
      <c r="L260" s="40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40</v>
      </c>
      <c r="V260" s="55" t="s">
        <v>50</v>
      </c>
      <c r="W260" s="3">
        <v>1</v>
      </c>
      <c r="Z260" s="23">
        <f>IFERROR(VLOOKUP($D260&amp;$C260,生产方式定位!$A$2:$E$38,5,FALSE)+VLOOKUP($E260&amp;$C260,生产方式定位!$F$3:$J$38,5,FALSE),"错误")</f>
        <v>2834</v>
      </c>
      <c r="AA260" s="42" t="str">
        <f t="shared" si="104"/>
        <v>秘银*4,灵能水晶*23,运力*6</v>
      </c>
      <c r="AB260" s="65" t="str">
        <f t="shared" si="105"/>
        <v>劳工*1174,法士*122,工程师*49</v>
      </c>
      <c r="AC260" s="65" t="str">
        <f t="shared" si="106"/>
        <v>魔轨炮*35</v>
      </c>
      <c r="AD260" s="43" t="str">
        <f t="shared" si="107"/>
        <v>49%</v>
      </c>
      <c r="AE260" s="3">
        <f t="shared" si="108"/>
        <v>894</v>
      </c>
      <c r="AF260" s="66">
        <f t="shared" si="101"/>
        <v>4</v>
      </c>
      <c r="AG260" t="str">
        <f t="shared" si="111"/>
        <v>秘银*4</v>
      </c>
      <c r="AH260" t="str">
        <f t="shared" si="112"/>
        <v>灵能水晶*23</v>
      </c>
      <c r="AI260" t="str">
        <f t="shared" si="109"/>
        <v/>
      </c>
      <c r="AJ260" t="str">
        <f t="shared" si="113"/>
        <v>劳工*1174</v>
      </c>
      <c r="AK260" t="str">
        <f t="shared" si="114"/>
        <v>法士*122</v>
      </c>
      <c r="AL260" t="str">
        <f t="shared" si="115"/>
        <v>工程师*49</v>
      </c>
      <c r="AM260" t="str">
        <f t="shared" si="116"/>
        <v>魔轨炮*35</v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1</v>
      </c>
    </row>
    <row r="261" customHeight="1" spans="1:53">
      <c r="A261" s="23" t="s">
        <v>235</v>
      </c>
      <c r="B261" s="55" t="s">
        <v>670</v>
      </c>
      <c r="C261" s="23">
        <v>5</v>
      </c>
      <c r="D261" s="39" t="s">
        <v>223</v>
      </c>
      <c r="E261" s="39" t="s">
        <v>194</v>
      </c>
      <c r="F261" s="3" t="s">
        <v>40</v>
      </c>
      <c r="G261" s="3">
        <v>10</v>
      </c>
      <c r="H261" s="55" t="s">
        <v>20</v>
      </c>
      <c r="I261" s="3">
        <v>40</v>
      </c>
      <c r="J261" s="55" t="s">
        <v>15</v>
      </c>
      <c r="K261" s="3">
        <v>10</v>
      </c>
      <c r="L261" s="40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45</v>
      </c>
      <c r="V261" s="55" t="s">
        <v>50</v>
      </c>
      <c r="W261" s="3">
        <v>1</v>
      </c>
      <c r="Z261" s="23">
        <f>IFERROR(VLOOKUP($D261&amp;$C261,生产方式定位!$A$2:$E$38,5,FALSE)+VLOOKUP($E261&amp;$C261,生产方式定位!$F$3:$J$38,5,FALSE),"错误")</f>
        <v>3110</v>
      </c>
      <c r="AA261" s="42" t="str">
        <f t="shared" si="104"/>
        <v>秘银*4,灵能水晶*22,树胶*8,运力*5</v>
      </c>
      <c r="AB261" s="65" t="str">
        <f t="shared" si="105"/>
        <v>劳工*1222,法士*153,工程师*68</v>
      </c>
      <c r="AC261" s="65" t="str">
        <f t="shared" si="106"/>
        <v>魔轨炮*39</v>
      </c>
      <c r="AD261" s="43" t="str">
        <f t="shared" si="107"/>
        <v>48%</v>
      </c>
      <c r="AE261" s="3">
        <f t="shared" si="108"/>
        <v>965</v>
      </c>
      <c r="AF261" s="66">
        <f t="shared" si="101"/>
        <v>5</v>
      </c>
      <c r="AG261" t="str">
        <f t="shared" si="111"/>
        <v>秘银*4</v>
      </c>
      <c r="AH261" t="str">
        <f t="shared" si="112"/>
        <v>灵能水晶*22</v>
      </c>
      <c r="AI261" t="str">
        <f t="shared" si="109"/>
        <v>树胶*8</v>
      </c>
      <c r="AJ261" t="str">
        <f t="shared" si="113"/>
        <v>劳工*1222</v>
      </c>
      <c r="AK261" t="str">
        <f t="shared" si="114"/>
        <v>法士*153</v>
      </c>
      <c r="AL261" t="str">
        <f t="shared" si="115"/>
        <v>工程师*68</v>
      </c>
      <c r="AM261" t="str">
        <f t="shared" si="116"/>
        <v>魔轨炮*39</v>
      </c>
      <c r="AN261" t="str">
        <f t="shared" si="11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110"/>
        <v>65</v>
      </c>
      <c r="AZ261">
        <f t="shared" si="102"/>
        <v>200</v>
      </c>
      <c r="BA261">
        <f t="shared" si="103"/>
        <v>1</v>
      </c>
    </row>
    <row r="262" customHeight="1" spans="1:53">
      <c r="A262" s="25" t="s">
        <v>671</v>
      </c>
      <c r="B262" s="3" t="s">
        <v>672</v>
      </c>
      <c r="C262" s="25">
        <v>1</v>
      </c>
      <c r="D262" s="39" t="s">
        <v>175</v>
      </c>
      <c r="E262" s="39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42" t="str">
        <f t="shared" si="104"/>
        <v/>
      </c>
      <c r="AB262" s="65" t="str">
        <f t="shared" si="105"/>
        <v/>
      </c>
      <c r="AC262" s="65" t="str">
        <f t="shared" si="106"/>
        <v/>
      </c>
      <c r="AD262" s="43" t="str">
        <f t="shared" si="107"/>
        <v/>
      </c>
      <c r="AE262" s="3" t="str">
        <f t="shared" si="108"/>
        <v/>
      </c>
      <c r="AF262" s="67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customHeight="1" spans="1:53">
      <c r="A263" s="25" t="s">
        <v>671</v>
      </c>
      <c r="B263" s="3" t="s">
        <v>673</v>
      </c>
      <c r="C263" s="25">
        <v>2</v>
      </c>
      <c r="D263" s="39" t="s">
        <v>175</v>
      </c>
      <c r="E263" s="39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42" t="str">
        <f t="shared" si="104"/>
        <v>工具*6</v>
      </c>
      <c r="AB263" s="65" t="str">
        <f t="shared" si="105"/>
        <v>劳工*-362,工程师*30</v>
      </c>
      <c r="AC263" s="65" t="str">
        <f t="shared" si="106"/>
        <v/>
      </c>
      <c r="AD263" s="43" t="str">
        <f t="shared" si="107"/>
        <v>-100%</v>
      </c>
      <c r="AE263" s="3">
        <f t="shared" si="108"/>
        <v>-235</v>
      </c>
      <c r="AF263" s="67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>劳工*-362</v>
      </c>
      <c r="AK263" t="str">
        <f t="shared" si="114"/>
        <v>工程师*30</v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25</v>
      </c>
      <c r="BA263">
        <f t="shared" si="103"/>
        <v>0</v>
      </c>
    </row>
    <row r="264" customHeight="1" spans="1:53">
      <c r="A264" s="25" t="s">
        <v>671</v>
      </c>
      <c r="B264" s="3" t="s">
        <v>674</v>
      </c>
      <c r="C264" s="25">
        <v>3</v>
      </c>
      <c r="D264" s="39" t="s">
        <v>175</v>
      </c>
      <c r="E264" s="39" t="s">
        <v>176</v>
      </c>
      <c r="F264" s="55" t="s">
        <v>19</v>
      </c>
      <c r="G264" s="3">
        <v>10</v>
      </c>
      <c r="H264" s="55" t="s">
        <v>41</v>
      </c>
      <c r="I264" s="3">
        <v>10</v>
      </c>
      <c r="J264" s="55" t="s">
        <v>15</v>
      </c>
      <c r="K264" s="3">
        <v>5</v>
      </c>
      <c r="N264" s="25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42" t="str">
        <f t="shared" si="104"/>
        <v>煤*4,工具*3,树胶*2</v>
      </c>
      <c r="AB264" s="65" t="str">
        <f t="shared" si="105"/>
        <v>劳工*-724,工程师*60</v>
      </c>
      <c r="AC264" s="65" t="str">
        <f t="shared" si="106"/>
        <v/>
      </c>
      <c r="AD264" s="43" t="str">
        <f t="shared" si="107"/>
        <v>-100%</v>
      </c>
      <c r="AE264" s="3">
        <f t="shared" si="108"/>
        <v>-320</v>
      </c>
      <c r="AF264" s="67">
        <f t="shared" si="101"/>
        <v>3</v>
      </c>
      <c r="AG264" t="str">
        <f t="shared" si="111"/>
        <v>煤*4</v>
      </c>
      <c r="AH264" t="str">
        <f t="shared" si="112"/>
        <v>工具*3</v>
      </c>
      <c r="AI264" t="str">
        <f t="shared" si="109"/>
        <v>树胶*2</v>
      </c>
      <c r="AJ264" t="str">
        <f t="shared" si="113"/>
        <v>劳工*-724</v>
      </c>
      <c r="AK264" t="str">
        <f t="shared" si="114"/>
        <v>工程师*60</v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25</v>
      </c>
      <c r="AZ264">
        <f t="shared" si="102"/>
        <v>25</v>
      </c>
      <c r="BA264">
        <f t="shared" si="103"/>
        <v>0</v>
      </c>
    </row>
    <row r="265" customHeight="1" spans="1:53">
      <c r="A265" s="25" t="s">
        <v>671</v>
      </c>
      <c r="B265" s="3" t="s">
        <v>675</v>
      </c>
      <c r="C265" s="25">
        <v>4</v>
      </c>
      <c r="D265" s="39" t="s">
        <v>175</v>
      </c>
      <c r="E265" s="39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55" t="s">
        <v>15</v>
      </c>
      <c r="K265" s="3">
        <v>5</v>
      </c>
      <c r="N265" s="25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42" t="str">
        <f t="shared" si="104"/>
        <v>科学引擎*2,煤*6,树胶*2</v>
      </c>
      <c r="AB265" s="65" t="str">
        <f t="shared" si="105"/>
        <v>劳工*-1086,工程师*90</v>
      </c>
      <c r="AC265" s="65" t="str">
        <f t="shared" si="106"/>
        <v/>
      </c>
      <c r="AD265" s="43" t="str">
        <f t="shared" si="107"/>
        <v>-100%</v>
      </c>
      <c r="AE265" s="3">
        <f t="shared" si="108"/>
        <v>-405</v>
      </c>
      <c r="AF265" s="67">
        <f t="shared" si="101"/>
        <v>4</v>
      </c>
      <c r="AG265" t="str">
        <f t="shared" si="111"/>
        <v>科学引擎*2</v>
      </c>
      <c r="AH265" t="str">
        <f t="shared" si="112"/>
        <v>煤*6</v>
      </c>
      <c r="AI265" t="str">
        <f t="shared" si="109"/>
        <v>树胶*2</v>
      </c>
      <c r="AJ265" t="str">
        <f t="shared" si="113"/>
        <v>劳工*-1086</v>
      </c>
      <c r="AK265" t="str">
        <f t="shared" si="114"/>
        <v>工程师*90</v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20</v>
      </c>
      <c r="AZ265">
        <f t="shared" si="102"/>
        <v>25</v>
      </c>
      <c r="BA265">
        <f t="shared" si="103"/>
        <v>0</v>
      </c>
    </row>
    <row r="266" customHeight="1" spans="1:53">
      <c r="A266" s="25" t="s">
        <v>671</v>
      </c>
      <c r="B266" s="3" t="s">
        <v>676</v>
      </c>
      <c r="C266" s="25">
        <v>5</v>
      </c>
      <c r="D266" s="39" t="s">
        <v>175</v>
      </c>
      <c r="E266" s="39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55" t="s">
        <v>15</v>
      </c>
      <c r="K266" s="3">
        <v>5</v>
      </c>
      <c r="N266" s="25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42" t="str">
        <f t="shared" si="104"/>
        <v>魔导引擎*1,灵能水晶*4,树胶*3</v>
      </c>
      <c r="AB266" s="65" t="str">
        <f t="shared" si="105"/>
        <v>劳工*-1448,工程师*121</v>
      </c>
      <c r="AC266" s="65" t="str">
        <f t="shared" si="106"/>
        <v/>
      </c>
      <c r="AD266" s="43" t="str">
        <f t="shared" si="107"/>
        <v>-100%</v>
      </c>
      <c r="AE266" s="3">
        <f t="shared" si="108"/>
        <v>-490</v>
      </c>
      <c r="AF266" s="67">
        <f t="shared" si="101"/>
        <v>5</v>
      </c>
      <c r="AG266" t="str">
        <f t="shared" si="111"/>
        <v>魔导引擎*1</v>
      </c>
      <c r="AH266" t="str">
        <f t="shared" si="112"/>
        <v>灵能水晶*4</v>
      </c>
      <c r="AI266" t="str">
        <f t="shared" si="109"/>
        <v>树胶*3</v>
      </c>
      <c r="AJ266" t="str">
        <f t="shared" si="113"/>
        <v>劳工*-1448</v>
      </c>
      <c r="AK266" t="str">
        <f t="shared" si="114"/>
        <v>工程师*121</v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20</v>
      </c>
      <c r="AZ266">
        <f t="shared" si="102"/>
        <v>25</v>
      </c>
      <c r="BA266">
        <f t="shared" si="103"/>
        <v>0</v>
      </c>
    </row>
    <row r="267" customHeight="1" spans="1:53">
      <c r="A267" s="23" t="s">
        <v>671</v>
      </c>
      <c r="B267" s="3" t="s">
        <v>672</v>
      </c>
      <c r="C267" s="23">
        <v>1</v>
      </c>
      <c r="D267" s="39" t="s">
        <v>175</v>
      </c>
      <c r="E267" s="39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42" t="str">
        <f t="shared" si="104"/>
        <v/>
      </c>
      <c r="AB267" s="65" t="str">
        <f t="shared" si="105"/>
        <v/>
      </c>
      <c r="AC267" s="65" t="str">
        <f t="shared" si="106"/>
        <v/>
      </c>
      <c r="AD267" s="43" t="str">
        <f t="shared" si="107"/>
        <v/>
      </c>
      <c r="AE267" s="3" t="str">
        <f t="shared" si="108"/>
        <v/>
      </c>
      <c r="AF267" s="66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customHeight="1" spans="1:53">
      <c r="A268" s="23" t="s">
        <v>671</v>
      </c>
      <c r="B268" s="3" t="s">
        <v>677</v>
      </c>
      <c r="C268" s="23">
        <v>2</v>
      </c>
      <c r="D268" s="39" t="s">
        <v>175</v>
      </c>
      <c r="E268" s="39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42" t="str">
        <f t="shared" si="104"/>
        <v>魔偶*2,灵能水晶*4</v>
      </c>
      <c r="AB268" s="65" t="str">
        <f t="shared" si="105"/>
        <v>劳工*-399,法士*45,工程师*-33</v>
      </c>
      <c r="AC268" s="65" t="str">
        <f t="shared" si="106"/>
        <v/>
      </c>
      <c r="AD268" s="43" t="str">
        <f t="shared" si="107"/>
        <v>-100%</v>
      </c>
      <c r="AE268" s="3">
        <f t="shared" si="108"/>
        <v>-345</v>
      </c>
      <c r="AF268" s="66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>劳工*-399</v>
      </c>
      <c r="AK268" t="str">
        <f t="shared" si="114"/>
        <v>法士*45</v>
      </c>
      <c r="AL268" t="str">
        <f t="shared" si="115"/>
        <v>工程师*-33</v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34</v>
      </c>
      <c r="BA268">
        <f t="shared" si="103"/>
        <v>0</v>
      </c>
    </row>
    <row r="269" customHeight="1" spans="1:53">
      <c r="A269" s="23" t="s">
        <v>671</v>
      </c>
      <c r="B269" s="3" t="s">
        <v>678</v>
      </c>
      <c r="C269" s="23">
        <v>3</v>
      </c>
      <c r="D269" s="39" t="s">
        <v>175</v>
      </c>
      <c r="E269" s="39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42" t="str">
        <f t="shared" si="104"/>
        <v>魔偶*3,灵能水晶*5</v>
      </c>
      <c r="AB269" s="65" t="str">
        <f t="shared" si="105"/>
        <v>劳工*-799,法士*90,工程师*-67</v>
      </c>
      <c r="AC269" s="65" t="str">
        <f t="shared" si="106"/>
        <v/>
      </c>
      <c r="AD269" s="43" t="str">
        <f t="shared" si="107"/>
        <v>-100%</v>
      </c>
      <c r="AE269" s="3">
        <f t="shared" si="108"/>
        <v>-470</v>
      </c>
      <c r="AF269" s="66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>劳工*-799</v>
      </c>
      <c r="AK269" t="str">
        <f t="shared" si="114"/>
        <v>法士*90</v>
      </c>
      <c r="AL269" t="str">
        <f t="shared" si="115"/>
        <v>工程师*-67</v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34</v>
      </c>
      <c r="BA269">
        <f t="shared" si="103"/>
        <v>0</v>
      </c>
    </row>
    <row r="270" customHeight="1" spans="1:53">
      <c r="A270" s="23" t="s">
        <v>671</v>
      </c>
      <c r="B270" s="3" t="s">
        <v>679</v>
      </c>
      <c r="C270" s="23">
        <v>4</v>
      </c>
      <c r="D270" s="39" t="s">
        <v>175</v>
      </c>
      <c r="E270" s="39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55" t="s">
        <v>40</v>
      </c>
      <c r="K270" s="3">
        <v>3</v>
      </c>
      <c r="N270" s="23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42" t="str">
        <f t="shared" si="104"/>
        <v>魔偶*3,灵能水晶*5,秘银*1</v>
      </c>
      <c r="AB270" s="65" t="str">
        <f t="shared" si="105"/>
        <v>劳工*-1234,法士*123,工程师*-103</v>
      </c>
      <c r="AC270" s="65" t="str">
        <f t="shared" si="106"/>
        <v/>
      </c>
      <c r="AD270" s="43" t="str">
        <f t="shared" si="107"/>
        <v>-100%</v>
      </c>
      <c r="AE270" s="3">
        <f t="shared" si="108"/>
        <v>-595</v>
      </c>
      <c r="AF270" s="66">
        <f t="shared" si="101"/>
        <v>4</v>
      </c>
      <c r="AG270" t="str">
        <f t="shared" si="111"/>
        <v>魔偶*3</v>
      </c>
      <c r="AH270" t="str">
        <f t="shared" si="112"/>
        <v>灵能水晶*5</v>
      </c>
      <c r="AI270" t="str">
        <f t="shared" si="109"/>
        <v>秘银*1</v>
      </c>
      <c r="AJ270" t="str">
        <f t="shared" si="113"/>
        <v>劳工*-1234</v>
      </c>
      <c r="AK270" t="str">
        <f t="shared" si="114"/>
        <v>法士*123</v>
      </c>
      <c r="AL270" t="str">
        <f t="shared" si="115"/>
        <v>工程师*-103</v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18</v>
      </c>
      <c r="AZ270">
        <f t="shared" si="102"/>
        <v>33</v>
      </c>
      <c r="BA270">
        <f t="shared" si="103"/>
        <v>0</v>
      </c>
    </row>
    <row r="271" customHeight="1" spans="1:53">
      <c r="A271" s="23" t="s">
        <v>671</v>
      </c>
      <c r="B271" s="55" t="s">
        <v>680</v>
      </c>
      <c r="C271" s="23">
        <v>5</v>
      </c>
      <c r="D271" s="39" t="s">
        <v>175</v>
      </c>
      <c r="E271" s="39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55" t="s">
        <v>46</v>
      </c>
      <c r="K271" s="3">
        <v>5</v>
      </c>
      <c r="N271" s="23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42" t="str">
        <f t="shared" si="104"/>
        <v>魔偶*3,灵能水晶*6,魔导引擎*2</v>
      </c>
      <c r="AB271" s="65" t="str">
        <f t="shared" si="105"/>
        <v>劳工*-1597,法士*180,工程师*-133</v>
      </c>
      <c r="AC271" s="65" t="str">
        <f t="shared" si="106"/>
        <v/>
      </c>
      <c r="AD271" s="43" t="str">
        <f t="shared" si="107"/>
        <v>-100%</v>
      </c>
      <c r="AE271" s="3">
        <f t="shared" si="108"/>
        <v>-720</v>
      </c>
      <c r="AF271" s="66">
        <f t="shared" si="101"/>
        <v>5</v>
      </c>
      <c r="AG271" t="str">
        <f t="shared" si="111"/>
        <v>魔偶*3</v>
      </c>
      <c r="AH271" t="str">
        <f t="shared" si="112"/>
        <v>灵能水晶*6</v>
      </c>
      <c r="AI271" t="str">
        <f t="shared" si="109"/>
        <v>魔导引擎*2</v>
      </c>
      <c r="AJ271" t="str">
        <f t="shared" si="113"/>
        <v>劳工*-1597</v>
      </c>
      <c r="AK271" t="str">
        <f t="shared" si="114"/>
        <v>法士*180</v>
      </c>
      <c r="AL271" t="str">
        <f t="shared" si="115"/>
        <v>工程师*-133</v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20</v>
      </c>
      <c r="AZ271">
        <f t="shared" si="102"/>
        <v>34</v>
      </c>
      <c r="BA271">
        <f t="shared" si="103"/>
        <v>0</v>
      </c>
    </row>
    <row r="272" customHeight="1" spans="1:53">
      <c r="A272" s="25" t="s">
        <v>238</v>
      </c>
      <c r="B272" s="3" t="s">
        <v>519</v>
      </c>
      <c r="C272" s="25">
        <v>1</v>
      </c>
      <c r="D272" s="39" t="s">
        <v>175</v>
      </c>
      <c r="E272" s="39" t="s">
        <v>180</v>
      </c>
      <c r="N272" s="25">
        <f>IFERROR(VLOOKUP($D272&amp;$C272,生产方式定位!$A$2:$E$38,2,FALSE)+VLOOKUP($E272&amp;$C272,生产方式定位!$F$3:$J$38,2,FALSE),0)</f>
        <v>0</v>
      </c>
      <c r="O272" s="55" t="s">
        <v>77</v>
      </c>
      <c r="P272" s="3">
        <v>3</v>
      </c>
      <c r="Q272" s="55" t="s">
        <v>68</v>
      </c>
      <c r="R272" s="3">
        <v>1</v>
      </c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42" t="str">
        <f t="shared" si="104"/>
        <v/>
      </c>
      <c r="AB272" s="65" t="str">
        <f t="shared" si="105"/>
        <v>职员*424,贵族*47</v>
      </c>
      <c r="AC272" s="65" t="str">
        <f t="shared" si="106"/>
        <v/>
      </c>
      <c r="AD272" s="43" t="str">
        <f t="shared" si="107"/>
        <v/>
      </c>
      <c r="AE272" s="3" t="str">
        <f t="shared" si="108"/>
        <v/>
      </c>
      <c r="AF272" s="67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>职员*424</v>
      </c>
      <c r="AK272" t="str">
        <f t="shared" si="114"/>
        <v>贵族*47</v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4</v>
      </c>
      <c r="BA272">
        <f t="shared" si="103"/>
        <v>0</v>
      </c>
    </row>
    <row r="273" customHeight="1" spans="1:53">
      <c r="A273" s="25" t="s">
        <v>238</v>
      </c>
      <c r="B273" s="3" t="s">
        <v>520</v>
      </c>
      <c r="C273" s="25">
        <v>2</v>
      </c>
      <c r="D273" s="39" t="s">
        <v>175</v>
      </c>
      <c r="E273" s="39" t="s">
        <v>180</v>
      </c>
      <c r="N273" s="25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42" t="str">
        <f t="shared" si="104"/>
        <v/>
      </c>
      <c r="AB273" s="65" t="str">
        <f t="shared" si="105"/>
        <v>教士*528</v>
      </c>
      <c r="AC273" s="65" t="str">
        <f t="shared" si="106"/>
        <v/>
      </c>
      <c r="AD273" s="43" t="str">
        <f t="shared" si="107"/>
        <v/>
      </c>
      <c r="AE273" s="3" t="str">
        <f t="shared" si="108"/>
        <v/>
      </c>
      <c r="AF273" s="67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>教士*528</v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1</v>
      </c>
      <c r="BA273">
        <f t="shared" si="103"/>
        <v>0</v>
      </c>
    </row>
    <row r="274" customHeight="1" spans="1:53">
      <c r="A274" s="25" t="s">
        <v>238</v>
      </c>
      <c r="B274" s="3" t="s">
        <v>521</v>
      </c>
      <c r="C274" s="25">
        <v>3</v>
      </c>
      <c r="D274" s="39" t="s">
        <v>175</v>
      </c>
      <c r="E274" s="39" t="s">
        <v>180</v>
      </c>
      <c r="N274" s="25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55" t="s">
        <v>77</v>
      </c>
      <c r="R274" s="3">
        <v>3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42" t="str">
        <f t="shared" si="104"/>
        <v/>
      </c>
      <c r="AB274" s="65" t="str">
        <f t="shared" si="105"/>
        <v>资本家*135,职员*365</v>
      </c>
      <c r="AC274" s="65" t="str">
        <f t="shared" si="106"/>
        <v/>
      </c>
      <c r="AD274" s="43" t="str">
        <f t="shared" si="107"/>
        <v/>
      </c>
      <c r="AE274" s="3" t="str">
        <f t="shared" si="108"/>
        <v/>
      </c>
      <c r="AF274" s="67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>资本家*135</v>
      </c>
      <c r="AK274" t="str">
        <f t="shared" si="114"/>
        <v>职员*365</v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13</v>
      </c>
      <c r="BA274">
        <f t="shared" si="103"/>
        <v>0</v>
      </c>
    </row>
    <row r="275" customHeight="1" spans="1:53">
      <c r="A275" s="25" t="s">
        <v>238</v>
      </c>
      <c r="B275" s="3" t="s">
        <v>522</v>
      </c>
      <c r="C275" s="25">
        <v>4</v>
      </c>
      <c r="D275" s="39" t="s">
        <v>175</v>
      </c>
      <c r="E275" s="39" t="s">
        <v>180</v>
      </c>
      <c r="N275" s="25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55" t="s">
        <v>77</v>
      </c>
      <c r="R275" s="3">
        <v>3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42" t="str">
        <f t="shared" si="104"/>
        <v/>
      </c>
      <c r="AB275" s="65" t="str">
        <f t="shared" si="105"/>
        <v>资本家*68,职员*183</v>
      </c>
      <c r="AC275" s="65" t="str">
        <f t="shared" si="106"/>
        <v/>
      </c>
      <c r="AD275" s="43" t="str">
        <f t="shared" si="107"/>
        <v/>
      </c>
      <c r="AE275" s="3" t="str">
        <f t="shared" si="108"/>
        <v/>
      </c>
      <c r="AF275" s="67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>资本家*68</v>
      </c>
      <c r="AK275" t="str">
        <f t="shared" si="114"/>
        <v>职员*183</v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13</v>
      </c>
      <c r="BA275">
        <f t="shared" si="103"/>
        <v>0</v>
      </c>
    </row>
    <row r="276" customHeight="1" spans="1:53">
      <c r="A276" s="25" t="s">
        <v>238</v>
      </c>
      <c r="B276" s="3" t="s">
        <v>523</v>
      </c>
      <c r="C276" s="25">
        <v>5</v>
      </c>
      <c r="D276" s="39" t="s">
        <v>175</v>
      </c>
      <c r="E276" s="39" t="s">
        <v>180</v>
      </c>
      <c r="N276" s="25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42" t="str">
        <f t="shared" si="104"/>
        <v/>
      </c>
      <c r="AB276" s="65" t="str">
        <f t="shared" si="105"/>
        <v>官僚*603</v>
      </c>
      <c r="AC276" s="65" t="str">
        <f t="shared" si="106"/>
        <v/>
      </c>
      <c r="AD276" s="43" t="str">
        <f t="shared" si="107"/>
        <v/>
      </c>
      <c r="AE276" s="3" t="str">
        <f t="shared" si="108"/>
        <v/>
      </c>
      <c r="AF276" s="67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>官僚*603</v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1</v>
      </c>
      <c r="BA276">
        <f t="shared" si="103"/>
        <v>0</v>
      </c>
    </row>
    <row r="277" customHeight="1" spans="1:53">
      <c r="A277" s="25" t="s">
        <v>238</v>
      </c>
      <c r="B277" s="3" t="s">
        <v>524</v>
      </c>
      <c r="C277" s="25">
        <v>6</v>
      </c>
      <c r="D277" s="39" t="s">
        <v>175</v>
      </c>
      <c r="E277" s="39" t="s">
        <v>180</v>
      </c>
      <c r="N277" s="25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42" t="str">
        <f t="shared" si="104"/>
        <v/>
      </c>
      <c r="AB277" s="65" t="str">
        <f t="shared" si="105"/>
        <v>劳工*302,工程师*201</v>
      </c>
      <c r="AC277" s="65" t="str">
        <f t="shared" si="106"/>
        <v/>
      </c>
      <c r="AD277" s="43" t="str">
        <f t="shared" si="107"/>
        <v/>
      </c>
      <c r="AE277" s="3" t="str">
        <f t="shared" si="108"/>
        <v/>
      </c>
      <c r="AF277" s="66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>劳工*302</v>
      </c>
      <c r="AK277" t="str">
        <f t="shared" si="114"/>
        <v>工程师*201</v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30</v>
      </c>
      <c r="BA277">
        <f t="shared" si="103"/>
        <v>0</v>
      </c>
    </row>
    <row r="278" customHeight="1" spans="1:53">
      <c r="A278" s="25" t="s">
        <v>238</v>
      </c>
      <c r="B278" s="55" t="s">
        <v>525</v>
      </c>
      <c r="C278" s="25">
        <v>7</v>
      </c>
      <c r="D278" s="39" t="s">
        <v>175</v>
      </c>
      <c r="E278" s="39" t="s">
        <v>180</v>
      </c>
      <c r="N278" s="25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55" t="s">
        <v>74</v>
      </c>
      <c r="T278" s="3">
        <v>20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42" t="str">
        <f t="shared" si="104"/>
        <v/>
      </c>
      <c r="AB278" s="65" t="str">
        <f t="shared" si="105"/>
        <v>劳工*151,工程师*126,法士*94</v>
      </c>
      <c r="AC278" s="65" t="str">
        <f t="shared" si="106"/>
        <v/>
      </c>
      <c r="AD278" s="43" t="str">
        <f t="shared" si="107"/>
        <v/>
      </c>
      <c r="AE278" s="3" t="str">
        <f t="shared" si="108"/>
        <v/>
      </c>
      <c r="AF278" s="66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>劳工*151</v>
      </c>
      <c r="AK278" t="str">
        <f t="shared" si="114"/>
        <v>工程师*126</v>
      </c>
      <c r="AL278" t="str">
        <f t="shared" si="115"/>
        <v>法士*94</v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48</v>
      </c>
      <c r="BA278">
        <f t="shared" si="103"/>
        <v>0</v>
      </c>
    </row>
    <row r="279" customHeight="1" spans="1:53">
      <c r="A279" s="25" t="s">
        <v>238</v>
      </c>
      <c r="B279" s="55" t="s">
        <v>526</v>
      </c>
      <c r="C279" s="25">
        <v>8</v>
      </c>
      <c r="D279" s="39" t="s">
        <v>175</v>
      </c>
      <c r="E279" s="39" t="s">
        <v>180</v>
      </c>
      <c r="N279" s="25">
        <f>IFERROR(VLOOKUP($D279&amp;$C279,生产方式定位!$A$2:$E$38,2,FALSE)+VLOOKUP($E279&amp;$C279,生产方式定位!$F$3:$J$38,2,FALSE),0)</f>
        <v>0</v>
      </c>
      <c r="O279" s="55" t="s">
        <v>66</v>
      </c>
      <c r="P279" s="3">
        <v>4</v>
      </c>
      <c r="Q279" s="55" t="s">
        <v>74</v>
      </c>
      <c r="R279" s="3">
        <v>5</v>
      </c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42" t="str">
        <f t="shared" si="104"/>
        <v/>
      </c>
      <c r="AB279" s="65" t="str">
        <f t="shared" si="105"/>
        <v>法师*50,法士*314</v>
      </c>
      <c r="AC279" s="65" t="str">
        <f t="shared" si="106"/>
        <v/>
      </c>
      <c r="AD279" s="43" t="str">
        <f t="shared" si="107"/>
        <v/>
      </c>
      <c r="AE279" s="3" t="str">
        <f t="shared" si="108"/>
        <v/>
      </c>
      <c r="AF279" s="66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>法师*50</v>
      </c>
      <c r="AK279" t="str">
        <f t="shared" si="114"/>
        <v>法士*314</v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9</v>
      </c>
      <c r="BA279">
        <f t="shared" si="103"/>
        <v>0</v>
      </c>
    </row>
    <row r="280" customHeight="1" spans="1:53">
      <c r="A280" s="23" t="s">
        <v>240</v>
      </c>
      <c r="B280" s="55"/>
      <c r="C280" s="23">
        <v>1</v>
      </c>
      <c r="D280" s="39" t="s">
        <v>223</v>
      </c>
      <c r="E280" s="39" t="s">
        <v>173</v>
      </c>
      <c r="N280" s="23">
        <f>IFERROR(VLOOKUP($D280&amp;$C280,生产方式定位!$A$2:$E$38,2,FALSE)+VLOOKUP($E280&amp;$C280,生产方式定位!$F$3:$J$38,2,FALSE),0)</f>
        <v>1000</v>
      </c>
      <c r="O280" s="71" t="s">
        <v>81</v>
      </c>
      <c r="P280" s="71">
        <v>100</v>
      </c>
      <c r="Q280" s="71" t="s">
        <v>73</v>
      </c>
      <c r="R280" s="71">
        <v>10</v>
      </c>
      <c r="S280" s="71"/>
      <c r="T280" s="71"/>
      <c r="U280" s="25">
        <f>IFERROR(VLOOKUP($D280&amp;$C280,生产方式定位!$A$2:$E$38,3,FALSE)+VLOOKUP($E280&amp;$C280,生产方式定位!$F$3:$J$38,3,FALSE),0)</f>
        <v>100</v>
      </c>
      <c r="Z280" s="25">
        <f>IFERROR(VLOOKUP($D280&amp;$C280,生产方式定位!$A$2:$E$38,5,FALSE)+VLOOKUP($E280&amp;$C280,生产方式定位!$F$3:$J$38,5,FALSE),"错误")</f>
        <v>1760</v>
      </c>
      <c r="AA280" s="42" t="str">
        <f t="shared" ref="AA280:AA302" si="118">IF(AG280="","",AG280)&amp;IF(AH280="","",","&amp;AH280)&amp;IF(AI280="","",","&amp;AI280)&amp;IF(AR280=0,"",",运力*"&amp;AR280)&amp;IF(AS280=0,"",",交易*"&amp;AS280)</f>
        <v/>
      </c>
      <c r="AB280" s="65" t="str">
        <f t="shared" ref="AB280:AB302" si="119">IF(AJ280="","",AJ280)&amp;IF(AK280="","",","&amp;AK280)&amp;IF(AL280="","",","&amp;AL280)</f>
        <v>劳工*4114,工程师*137</v>
      </c>
      <c r="AC280" s="65" t="str">
        <f t="shared" ref="AC280:AC302" si="120">IF(AM280="","",AM280)&amp;IF(AN280="","",","&amp;AN280)</f>
        <v/>
      </c>
      <c r="AD280" s="43" t="str">
        <f t="shared" ref="AD280:AD302" si="121">IFERROR(ROUND(((Z280/N280)-1)*100,0)&amp;"%","")</f>
        <v>76%</v>
      </c>
      <c r="AE280" s="3">
        <f t="shared" ref="AE280:AE302" si="122">IF(Z280-U280-N280=0,"",Z280-U280-N280)</f>
        <v>660</v>
      </c>
      <c r="AF280" s="66">
        <f t="shared" si="101"/>
        <v>1</v>
      </c>
      <c r="AG280" t="str">
        <f t="shared" ref="AG280:AG302" si="123">IF(AO280="","",F280&amp;"*"&amp;AO280)</f>
        <v/>
      </c>
      <c r="AH280" t="str">
        <f t="shared" ref="AH280:AH302" si="124">IF(AP280="","",H280&amp;"*"&amp;AP280)</f>
        <v/>
      </c>
      <c r="AI280" t="str">
        <f t="shared" ref="AI280:AI302" si="125">IF(AQ280="","",J280&amp;"*"&amp;AQ280)</f>
        <v/>
      </c>
      <c r="AJ280" t="str">
        <f t="shared" ref="AJ280:AJ302" si="126">IF(AT280="","",O280&amp;"*"&amp;AT280)</f>
        <v>劳工*4114</v>
      </c>
      <c r="AK280" t="str">
        <f t="shared" ref="AK280:AK302" si="127">IF(AU280="","",Q280&amp;"*"&amp;AU280)</f>
        <v>工程师*137</v>
      </c>
      <c r="AL280" t="str">
        <f t="shared" ref="AL280:AL302" si="128">IF(AV280="","",S280&amp;"*"&amp;AV280)</f>
        <v/>
      </c>
      <c r="AM280" t="str">
        <f t="shared" ref="AM280:AM302" si="129">IF(AW280="","",V280&amp;"*"&amp;AW280)</f>
        <v/>
      </c>
      <c r="AN280" t="str">
        <f t="shared" ref="AN280:AN302" si="130">IF(AX280="","",X280&amp;"*"&amp;AX280)</f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ref="AY280:AY302" si="131">G280+I280+L280+M280+K280</f>
        <v>0</v>
      </c>
      <c r="AZ280">
        <f t="shared" ref="AZ280:AZ302" si="132">ABS(P280)+ABS(R280)+ABS(T280)</f>
        <v>110</v>
      </c>
      <c r="BA280">
        <f t="shared" ref="BA280:BA302" si="133">W280+Y280</f>
        <v>0</v>
      </c>
    </row>
    <row r="281" customHeight="1" spans="1:53">
      <c r="A281" s="23" t="s">
        <v>240</v>
      </c>
      <c r="B281" s="55"/>
      <c r="C281" s="23">
        <v>2</v>
      </c>
      <c r="D281" s="39" t="s">
        <v>223</v>
      </c>
      <c r="E281" s="39" t="s">
        <v>173</v>
      </c>
      <c r="N281" s="23">
        <f>IFERROR(VLOOKUP($D281&amp;$C281,生产方式定位!$A$2:$E$38,2,FALSE)+VLOOKUP($E281&amp;$C281,生产方式定位!$F$3:$J$38,2,FALSE),0)</f>
        <v>1600</v>
      </c>
      <c r="O281" s="71" t="s">
        <v>81</v>
      </c>
      <c r="P281" s="71">
        <v>100</v>
      </c>
      <c r="Q281" s="71" t="s">
        <v>73</v>
      </c>
      <c r="R281" s="71">
        <v>20</v>
      </c>
      <c r="S281" s="71"/>
      <c r="T281" s="71"/>
      <c r="U281" s="25">
        <f>IFERROR(VLOOKUP($D281&amp;$C281,生产方式定位!$A$2:$E$38,3,FALSE)+VLOOKUP($E281&amp;$C281,生产方式定位!$F$3:$J$38,3,FALSE),0)</f>
        <v>100</v>
      </c>
      <c r="Z281" s="25">
        <f>IFERROR(VLOOKUP($D281&amp;$C281,生产方式定位!$A$2:$E$38,5,FALSE)+VLOOKUP($E281&amp;$C281,生产方式定位!$F$3:$J$38,5,FALSE),"错误")</f>
        <v>2520</v>
      </c>
      <c r="AA281" s="42" t="str">
        <f t="shared" si="118"/>
        <v/>
      </c>
      <c r="AB281" s="65" t="str">
        <f t="shared" si="119"/>
        <v>劳工*3771,工程师*251</v>
      </c>
      <c r="AC281" s="65" t="str">
        <f t="shared" si="120"/>
        <v/>
      </c>
      <c r="AD281" s="43" t="str">
        <f t="shared" si="121"/>
        <v>58%</v>
      </c>
      <c r="AE281" s="3">
        <f t="shared" si="122"/>
        <v>820</v>
      </c>
      <c r="AF281" s="66">
        <f t="shared" si="101"/>
        <v>2</v>
      </c>
      <c r="AG281" t="str">
        <f t="shared" si="123"/>
        <v/>
      </c>
      <c r="AH281" t="str">
        <f t="shared" si="124"/>
        <v/>
      </c>
      <c r="AI281" t="str">
        <f t="shared" si="125"/>
        <v/>
      </c>
      <c r="AJ281" t="str">
        <f t="shared" si="126"/>
        <v>劳工*3771</v>
      </c>
      <c r="AK281" t="str">
        <f t="shared" si="127"/>
        <v>工程师*251</v>
      </c>
      <c r="AL281" t="str">
        <f t="shared" si="128"/>
        <v/>
      </c>
      <c r="AM281" t="str">
        <f t="shared" si="129"/>
        <v/>
      </c>
      <c r="AN281" t="str">
        <f t="shared" si="13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31"/>
        <v>0</v>
      </c>
      <c r="AZ281">
        <f t="shared" si="132"/>
        <v>120</v>
      </c>
      <c r="BA281">
        <f t="shared" si="133"/>
        <v>0</v>
      </c>
    </row>
    <row r="282" customHeight="1" spans="1:53">
      <c r="A282" s="23" t="s">
        <v>240</v>
      </c>
      <c r="B282" s="55"/>
      <c r="C282" s="23">
        <v>3</v>
      </c>
      <c r="D282" s="39" t="s">
        <v>223</v>
      </c>
      <c r="E282" s="39" t="s">
        <v>173</v>
      </c>
      <c r="N282" s="23">
        <f>IFERROR(VLOOKUP($D282&amp;$C282,生产方式定位!$A$2:$E$38,2,FALSE)+VLOOKUP($E282&amp;$C282,生产方式定位!$F$3:$J$38,2,FALSE),0)</f>
        <v>1825</v>
      </c>
      <c r="O282" s="71" t="s">
        <v>81</v>
      </c>
      <c r="P282" s="71">
        <v>100</v>
      </c>
      <c r="Q282" s="71" t="s">
        <v>73</v>
      </c>
      <c r="R282" s="71">
        <v>30</v>
      </c>
      <c r="S282" s="71"/>
      <c r="T282" s="71"/>
      <c r="U282" s="25">
        <f>IFERROR(VLOOKUP($D282&amp;$C282,生产方式定位!$A$2:$E$38,3,FALSE)+VLOOKUP($E282&amp;$C282,生产方式定位!$F$3:$J$38,3,FALSE),0)</f>
        <v>100</v>
      </c>
      <c r="Z282" s="25">
        <f>IFERROR(VLOOKUP($D282&amp;$C282,生产方式定位!$A$2:$E$38,5,FALSE)+VLOOKUP($E282&amp;$C282,生产方式定位!$F$3:$J$38,5,FALSE),"错误")</f>
        <v>2830</v>
      </c>
      <c r="AA282" s="42" t="str">
        <f t="shared" si="118"/>
        <v/>
      </c>
      <c r="AB282" s="65" t="str">
        <f t="shared" si="119"/>
        <v>劳工*3481,工程师*348</v>
      </c>
      <c r="AC282" s="65" t="str">
        <f t="shared" si="120"/>
        <v/>
      </c>
      <c r="AD282" s="43" t="str">
        <f t="shared" si="121"/>
        <v>55%</v>
      </c>
      <c r="AE282" s="3">
        <f t="shared" si="122"/>
        <v>905</v>
      </c>
      <c r="AF282" s="66">
        <f t="shared" si="101"/>
        <v>3</v>
      </c>
      <c r="AG282" t="str">
        <f t="shared" si="123"/>
        <v/>
      </c>
      <c r="AH282" t="str">
        <f t="shared" si="124"/>
        <v/>
      </c>
      <c r="AI282" t="str">
        <f t="shared" si="125"/>
        <v/>
      </c>
      <c r="AJ282" t="str">
        <f t="shared" si="126"/>
        <v>劳工*3481</v>
      </c>
      <c r="AK282" t="str">
        <f t="shared" si="127"/>
        <v>工程师*348</v>
      </c>
      <c r="AL282" t="str">
        <f t="shared" si="128"/>
        <v/>
      </c>
      <c r="AM282" t="str">
        <f t="shared" si="129"/>
        <v/>
      </c>
      <c r="AN282" t="str">
        <f t="shared" si="13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31"/>
        <v>0</v>
      </c>
      <c r="AZ282">
        <f t="shared" si="132"/>
        <v>130</v>
      </c>
      <c r="BA282">
        <f t="shared" si="133"/>
        <v>0</v>
      </c>
    </row>
    <row r="283" customHeight="1" spans="1:53">
      <c r="A283" s="23" t="s">
        <v>240</v>
      </c>
      <c r="C283" s="23">
        <v>4</v>
      </c>
      <c r="D283" s="39" t="s">
        <v>223</v>
      </c>
      <c r="E283" s="39" t="s">
        <v>173</v>
      </c>
      <c r="N283" s="23">
        <f>IFERROR(VLOOKUP($D283&amp;$C283,生产方式定位!$A$2:$E$38,2,FALSE)+VLOOKUP($E283&amp;$C283,生产方式定位!$F$3:$J$38,2,FALSE),0)</f>
        <v>2050</v>
      </c>
      <c r="O283" s="71" t="s">
        <v>81</v>
      </c>
      <c r="P283" s="71">
        <v>100</v>
      </c>
      <c r="Q283" s="71" t="s">
        <v>73</v>
      </c>
      <c r="R283" s="71">
        <v>40</v>
      </c>
      <c r="S283" s="71"/>
      <c r="T283" s="71"/>
      <c r="U283" s="25">
        <f>IFERROR(VLOOKUP($D283&amp;$C283,生产方式定位!$A$2:$E$38,3,FALSE)+VLOOKUP($E283&amp;$C283,生产方式定位!$F$3:$J$38,3,FALSE),0)</f>
        <v>100</v>
      </c>
      <c r="Z283" s="25">
        <f>IFERROR(VLOOKUP($D283&amp;$C283,生产方式定位!$A$2:$E$38,5,FALSE)+VLOOKUP($E283&amp;$C283,生产方式定位!$F$3:$J$38,5,FALSE),"错误")</f>
        <v>3140</v>
      </c>
      <c r="AA283" s="42" t="str">
        <f t="shared" si="118"/>
        <v/>
      </c>
      <c r="AB283" s="65" t="str">
        <f t="shared" si="119"/>
        <v>劳工*3232,工程师*431</v>
      </c>
      <c r="AC283" s="65" t="str">
        <f t="shared" si="120"/>
        <v/>
      </c>
      <c r="AD283" s="43" t="str">
        <f t="shared" si="121"/>
        <v>53%</v>
      </c>
      <c r="AE283" s="3">
        <f t="shared" si="122"/>
        <v>990</v>
      </c>
      <c r="AF283" s="66">
        <f t="shared" si="101"/>
        <v>4</v>
      </c>
      <c r="AG283" t="str">
        <f t="shared" si="123"/>
        <v/>
      </c>
      <c r="AH283" t="str">
        <f t="shared" si="124"/>
        <v/>
      </c>
      <c r="AI283" t="str">
        <f t="shared" si="125"/>
        <v/>
      </c>
      <c r="AJ283" t="str">
        <f t="shared" si="126"/>
        <v>劳工*3232</v>
      </c>
      <c r="AK283" t="str">
        <f t="shared" si="127"/>
        <v>工程师*431</v>
      </c>
      <c r="AL283" t="str">
        <f t="shared" si="128"/>
        <v/>
      </c>
      <c r="AM283" t="str">
        <f t="shared" si="129"/>
        <v/>
      </c>
      <c r="AN283" t="str">
        <f t="shared" si="13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31"/>
        <v>0</v>
      </c>
      <c r="AZ283">
        <f t="shared" si="132"/>
        <v>140</v>
      </c>
      <c r="BA283">
        <f t="shared" si="133"/>
        <v>0</v>
      </c>
    </row>
    <row r="284" customHeight="1" spans="1:53">
      <c r="A284" s="23" t="s">
        <v>240</v>
      </c>
      <c r="B284" s="55" t="s">
        <v>681</v>
      </c>
      <c r="C284" s="23">
        <v>5</v>
      </c>
      <c r="D284" s="39" t="s">
        <v>223</v>
      </c>
      <c r="E284" s="39" t="s">
        <v>173</v>
      </c>
      <c r="F284" s="55" t="s">
        <v>18</v>
      </c>
      <c r="G284" s="3">
        <v>1</v>
      </c>
      <c r="N284" s="23">
        <f>IFERROR(VLOOKUP($D284&amp;$C284,生产方式定位!$A$2:$E$38,2,FALSE)+VLOOKUP($E284&amp;$C284,生产方式定位!$F$3:$J$38,2,FALSE),0)</f>
        <v>2275</v>
      </c>
      <c r="O284" s="71" t="s">
        <v>81</v>
      </c>
      <c r="P284" s="71">
        <v>100</v>
      </c>
      <c r="Q284" s="71" t="s">
        <v>73</v>
      </c>
      <c r="R284" s="71">
        <v>50</v>
      </c>
      <c r="S284" s="71"/>
      <c r="T284" s="71"/>
      <c r="U284" s="25">
        <f>IFERROR(VLOOKUP($D284&amp;$C284,生产方式定位!$A$2:$E$38,3,FALSE)+VLOOKUP($E284&amp;$C284,生产方式定位!$F$3:$J$38,3,FALSE),0)</f>
        <v>100</v>
      </c>
      <c r="V284" s="55" t="s">
        <v>13</v>
      </c>
      <c r="W284" s="3">
        <v>1</v>
      </c>
      <c r="Z284" s="25">
        <f>IFERROR(VLOOKUP($D284&amp;$C284,生产方式定位!$A$2:$E$38,5,FALSE)+VLOOKUP($E284&amp;$C284,生产方式定位!$F$3:$J$38,5,FALSE),"错误")</f>
        <v>3450</v>
      </c>
      <c r="AA284" s="42" t="str">
        <f t="shared" si="118"/>
        <v>硫*46</v>
      </c>
      <c r="AB284" s="65" t="str">
        <f t="shared" si="119"/>
        <v>劳工*3017,工程师*503</v>
      </c>
      <c r="AC284" s="65" t="str">
        <f t="shared" si="120"/>
        <v>染料*86</v>
      </c>
      <c r="AD284" s="43" t="str">
        <f t="shared" si="121"/>
        <v>52%</v>
      </c>
      <c r="AE284" s="3">
        <f t="shared" si="122"/>
        <v>1075</v>
      </c>
      <c r="AF284" s="66">
        <f t="shared" si="101"/>
        <v>5</v>
      </c>
      <c r="AG284" t="str">
        <f t="shared" si="123"/>
        <v>硫*46</v>
      </c>
      <c r="AH284" t="str">
        <f t="shared" si="124"/>
        <v/>
      </c>
      <c r="AI284" t="str">
        <f t="shared" si="125"/>
        <v/>
      </c>
      <c r="AJ284" t="str">
        <f t="shared" si="126"/>
        <v>劳工*3017</v>
      </c>
      <c r="AK284" t="str">
        <f t="shared" si="127"/>
        <v>工程师*503</v>
      </c>
      <c r="AL284" t="str">
        <f t="shared" si="128"/>
        <v/>
      </c>
      <c r="AM284" t="str">
        <f t="shared" si="129"/>
        <v>染料*86</v>
      </c>
      <c r="AN284" t="str">
        <f t="shared" si="130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131"/>
        <v>1</v>
      </c>
      <c r="AZ284">
        <f t="shared" si="132"/>
        <v>150</v>
      </c>
      <c r="BA284">
        <f t="shared" si="133"/>
        <v>1</v>
      </c>
    </row>
    <row r="285" customHeight="1" spans="1:53">
      <c r="A285" s="25" t="s">
        <v>682</v>
      </c>
      <c r="B285" s="3" t="s">
        <v>683</v>
      </c>
      <c r="C285" s="25">
        <v>1</v>
      </c>
      <c r="D285" s="39" t="s">
        <v>175</v>
      </c>
      <c r="E285" s="39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42" t="str">
        <f t="shared" si="118"/>
        <v/>
      </c>
      <c r="AB285" s="65" t="str">
        <f t="shared" si="119"/>
        <v/>
      </c>
      <c r="AC285" s="65" t="str">
        <f t="shared" si="120"/>
        <v/>
      </c>
      <c r="AD285" s="43" t="str">
        <f t="shared" si="121"/>
        <v/>
      </c>
      <c r="AE285" s="3" t="str">
        <f t="shared" si="122"/>
        <v/>
      </c>
      <c r="AF285" s="66">
        <f t="shared" si="101"/>
        <v>1</v>
      </c>
      <c r="AG285" t="str">
        <f t="shared" si="123"/>
        <v/>
      </c>
      <c r="AH285" t="str">
        <f t="shared" si="124"/>
        <v/>
      </c>
      <c r="AI285" t="str">
        <f t="shared" si="125"/>
        <v/>
      </c>
      <c r="AJ285" t="str">
        <f t="shared" si="126"/>
        <v/>
      </c>
      <c r="AK285" t="str">
        <f t="shared" si="127"/>
        <v/>
      </c>
      <c r="AL285" t="str">
        <f t="shared" si="128"/>
        <v/>
      </c>
      <c r="AM285" t="str">
        <f t="shared" si="129"/>
        <v/>
      </c>
      <c r="AN285" t="str">
        <f t="shared" si="13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31"/>
        <v>0</v>
      </c>
      <c r="AZ285">
        <f t="shared" si="132"/>
        <v>0</v>
      </c>
      <c r="BA285">
        <f t="shared" si="133"/>
        <v>0</v>
      </c>
    </row>
    <row r="286" customHeight="1" spans="1:53">
      <c r="A286" s="25" t="s">
        <v>682</v>
      </c>
      <c r="B286" s="3" t="s">
        <v>684</v>
      </c>
      <c r="C286" s="25">
        <v>2</v>
      </c>
      <c r="D286" s="39" t="s">
        <v>175</v>
      </c>
      <c r="E286" s="39" t="s">
        <v>176</v>
      </c>
      <c r="N286" s="25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42" t="str">
        <f t="shared" si="118"/>
        <v/>
      </c>
      <c r="AB286" s="65" t="str">
        <f t="shared" si="119"/>
        <v>劳工*-362,工程师*30</v>
      </c>
      <c r="AC286" s="65" t="str">
        <f t="shared" si="120"/>
        <v/>
      </c>
      <c r="AD286" s="43" t="str">
        <f t="shared" si="121"/>
        <v>-100%</v>
      </c>
      <c r="AE286" s="3">
        <f t="shared" si="122"/>
        <v>-235</v>
      </c>
      <c r="AF286" s="66">
        <f t="shared" si="101"/>
        <v>2</v>
      </c>
      <c r="AG286" t="str">
        <f t="shared" si="123"/>
        <v/>
      </c>
      <c r="AH286" t="str">
        <f t="shared" si="124"/>
        <v/>
      </c>
      <c r="AI286" t="str">
        <f t="shared" si="125"/>
        <v/>
      </c>
      <c r="AJ286" t="str">
        <f t="shared" si="126"/>
        <v>劳工*-362</v>
      </c>
      <c r="AK286" t="str">
        <f t="shared" si="127"/>
        <v>工程师*30</v>
      </c>
      <c r="AL286" t="str">
        <f t="shared" si="128"/>
        <v/>
      </c>
      <c r="AM286" t="str">
        <f t="shared" si="129"/>
        <v/>
      </c>
      <c r="AN286" t="str">
        <f t="shared" si="130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31"/>
        <v>0</v>
      </c>
      <c r="AZ286">
        <f t="shared" si="132"/>
        <v>25</v>
      </c>
      <c r="BA286">
        <f t="shared" si="133"/>
        <v>0</v>
      </c>
    </row>
    <row r="287" customHeight="1" spans="1:53">
      <c r="A287" s="25" t="s">
        <v>682</v>
      </c>
      <c r="B287" s="3" t="s">
        <v>685</v>
      </c>
      <c r="C287" s="25">
        <v>3</v>
      </c>
      <c r="D287" s="39" t="s">
        <v>175</v>
      </c>
      <c r="E287" s="39" t="s">
        <v>176</v>
      </c>
      <c r="N287" s="25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42" t="str">
        <f t="shared" si="118"/>
        <v/>
      </c>
      <c r="AB287" s="65" t="str">
        <f t="shared" si="119"/>
        <v>劳工*-724,工程师*60</v>
      </c>
      <c r="AC287" s="65" t="str">
        <f t="shared" si="120"/>
        <v/>
      </c>
      <c r="AD287" s="43" t="str">
        <f t="shared" si="121"/>
        <v>-100%</v>
      </c>
      <c r="AE287" s="3">
        <f t="shared" si="122"/>
        <v>-320</v>
      </c>
      <c r="AF287" s="66">
        <f t="shared" si="101"/>
        <v>3</v>
      </c>
      <c r="AG287" t="str">
        <f t="shared" si="123"/>
        <v/>
      </c>
      <c r="AH287" t="str">
        <f t="shared" si="124"/>
        <v/>
      </c>
      <c r="AI287" t="str">
        <f t="shared" si="125"/>
        <v/>
      </c>
      <c r="AJ287" t="str">
        <f t="shared" si="126"/>
        <v>劳工*-724</v>
      </c>
      <c r="AK287" t="str">
        <f t="shared" si="127"/>
        <v>工程师*60</v>
      </c>
      <c r="AL287" t="str">
        <f t="shared" si="128"/>
        <v/>
      </c>
      <c r="AM287" t="str">
        <f t="shared" si="129"/>
        <v/>
      </c>
      <c r="AN287" t="str">
        <f t="shared" si="130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31"/>
        <v>0</v>
      </c>
      <c r="AZ287">
        <f t="shared" si="132"/>
        <v>25</v>
      </c>
      <c r="BA287">
        <f t="shared" si="133"/>
        <v>0</v>
      </c>
    </row>
    <row r="288" customHeight="1" spans="1:53">
      <c r="A288" s="25" t="s">
        <v>682</v>
      </c>
      <c r="B288" s="3" t="s">
        <v>686</v>
      </c>
      <c r="C288" s="25">
        <v>4</v>
      </c>
      <c r="D288" s="39" t="s">
        <v>175</v>
      </c>
      <c r="E288" s="39" t="s">
        <v>176</v>
      </c>
      <c r="N288" s="25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42" t="str">
        <f t="shared" si="118"/>
        <v/>
      </c>
      <c r="AB288" s="65" t="str">
        <f t="shared" si="119"/>
        <v>劳工*-1086,工程师*90</v>
      </c>
      <c r="AC288" s="65" t="str">
        <f t="shared" si="120"/>
        <v/>
      </c>
      <c r="AD288" s="43" t="str">
        <f t="shared" si="121"/>
        <v>-100%</v>
      </c>
      <c r="AE288" s="3">
        <f t="shared" si="122"/>
        <v>-405</v>
      </c>
      <c r="AF288" s="66">
        <f t="shared" si="101"/>
        <v>4</v>
      </c>
      <c r="AG288" t="str">
        <f t="shared" si="123"/>
        <v/>
      </c>
      <c r="AH288" t="str">
        <f t="shared" si="124"/>
        <v/>
      </c>
      <c r="AI288" t="str">
        <f t="shared" si="125"/>
        <v/>
      </c>
      <c r="AJ288" t="str">
        <f t="shared" si="126"/>
        <v>劳工*-1086</v>
      </c>
      <c r="AK288" t="str">
        <f t="shared" si="127"/>
        <v>工程师*90</v>
      </c>
      <c r="AL288" t="str">
        <f t="shared" si="128"/>
        <v/>
      </c>
      <c r="AM288" t="str">
        <f t="shared" si="129"/>
        <v/>
      </c>
      <c r="AN288" t="str">
        <f t="shared" si="130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31"/>
        <v>0</v>
      </c>
      <c r="AZ288">
        <f t="shared" si="132"/>
        <v>25</v>
      </c>
      <c r="BA288">
        <f t="shared" si="133"/>
        <v>0</v>
      </c>
    </row>
    <row r="289" customHeight="1" spans="1:53">
      <c r="A289" s="25" t="s">
        <v>682</v>
      </c>
      <c r="B289" s="3" t="s">
        <v>687</v>
      </c>
      <c r="C289" s="25">
        <v>5</v>
      </c>
      <c r="D289" s="39" t="s">
        <v>175</v>
      </c>
      <c r="E289" s="39" t="s">
        <v>176</v>
      </c>
      <c r="N289" s="25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42" t="str">
        <f t="shared" si="118"/>
        <v/>
      </c>
      <c r="AB289" s="65" t="str">
        <f t="shared" si="119"/>
        <v>劳工*-1448,工程师*121</v>
      </c>
      <c r="AC289" s="65" t="str">
        <f t="shared" si="120"/>
        <v/>
      </c>
      <c r="AD289" s="43" t="str">
        <f t="shared" si="121"/>
        <v>-100%</v>
      </c>
      <c r="AE289" s="3">
        <f t="shared" si="122"/>
        <v>-490</v>
      </c>
      <c r="AF289" s="66">
        <f t="shared" si="101"/>
        <v>5</v>
      </c>
      <c r="AG289" t="str">
        <f t="shared" si="123"/>
        <v/>
      </c>
      <c r="AH289" t="str">
        <f t="shared" si="124"/>
        <v/>
      </c>
      <c r="AI289" t="str">
        <f t="shared" si="125"/>
        <v/>
      </c>
      <c r="AJ289" t="str">
        <f t="shared" si="126"/>
        <v>劳工*-1448</v>
      </c>
      <c r="AK289" t="str">
        <f t="shared" si="127"/>
        <v>工程师*121</v>
      </c>
      <c r="AL289" t="str">
        <f t="shared" si="128"/>
        <v/>
      </c>
      <c r="AM289" t="str">
        <f t="shared" si="129"/>
        <v/>
      </c>
      <c r="AN289" t="str">
        <f t="shared" si="13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31"/>
        <v>0</v>
      </c>
      <c r="AZ289">
        <f t="shared" si="132"/>
        <v>25</v>
      </c>
      <c r="BA289">
        <f t="shared" si="133"/>
        <v>0</v>
      </c>
    </row>
    <row r="290" customHeight="1" spans="1:53">
      <c r="A290" s="23" t="s">
        <v>682</v>
      </c>
      <c r="B290" s="3" t="s">
        <v>683</v>
      </c>
      <c r="C290" s="23">
        <v>1</v>
      </c>
      <c r="D290" s="39" t="s">
        <v>175</v>
      </c>
      <c r="E290" s="39" t="s">
        <v>178</v>
      </c>
      <c r="N290" s="23">
        <f>IFERROR(VLOOKUP($D290&amp;$C290,生产方式定位!$A$2:$E$38,2,FALSE)+VLOOKUP($E290&amp;$C290,生产方式定位!$F$3:$J$38,2,FALSE),0)</f>
        <v>0</v>
      </c>
      <c r="U290" s="25">
        <f>IFERROR(VLOOKUP($D290&amp;$C290,生产方式定位!$A$2:$E$38,3,FALSE)+VLOOKUP($E290&amp;$C290,生产方式定位!$F$3:$J$38,3,FALSE),0)</f>
        <v>0</v>
      </c>
      <c r="Z290" s="25">
        <f>IFERROR(VLOOKUP($D290&amp;$C290,生产方式定位!$A$2:$E$38,5,FALSE)+VLOOKUP($E290&amp;$C290,生产方式定位!$F$3:$J$38,5,FALSE),"错误")</f>
        <v>0</v>
      </c>
      <c r="AA290" s="42" t="str">
        <f t="shared" si="118"/>
        <v/>
      </c>
      <c r="AB290" s="65" t="str">
        <f t="shared" si="119"/>
        <v/>
      </c>
      <c r="AC290" s="65" t="str">
        <f t="shared" si="120"/>
        <v/>
      </c>
      <c r="AD290" s="43" t="str">
        <f t="shared" si="121"/>
        <v/>
      </c>
      <c r="AE290" s="3" t="str">
        <f t="shared" si="122"/>
        <v/>
      </c>
      <c r="AF290" s="66">
        <f t="shared" si="101"/>
        <v>1</v>
      </c>
      <c r="AG290" t="str">
        <f t="shared" si="123"/>
        <v/>
      </c>
      <c r="AH290" t="str">
        <f t="shared" si="124"/>
        <v/>
      </c>
      <c r="AI290" t="str">
        <f t="shared" si="125"/>
        <v/>
      </c>
      <c r="AJ290" t="str">
        <f t="shared" si="126"/>
        <v/>
      </c>
      <c r="AK290" t="str">
        <f t="shared" si="127"/>
        <v/>
      </c>
      <c r="AL290" t="str">
        <f t="shared" si="128"/>
        <v/>
      </c>
      <c r="AM290" t="str">
        <f t="shared" si="129"/>
        <v/>
      </c>
      <c r="AN290" t="str">
        <f t="shared" si="13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31"/>
        <v>0</v>
      </c>
      <c r="AZ290">
        <f t="shared" si="132"/>
        <v>0</v>
      </c>
      <c r="BA290">
        <f t="shared" si="133"/>
        <v>0</v>
      </c>
    </row>
    <row r="291" customHeight="1" spans="1:53">
      <c r="A291" s="23" t="s">
        <v>682</v>
      </c>
      <c r="B291" s="55" t="s">
        <v>688</v>
      </c>
      <c r="C291" s="23">
        <v>2</v>
      </c>
      <c r="D291" s="39" t="s">
        <v>175</v>
      </c>
      <c r="E291" s="39" t="s">
        <v>178</v>
      </c>
      <c r="N291" s="23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5">
        <f>IFERROR(VLOOKUP($D291&amp;$C291,生产方式定位!$A$2:$E$38,3,FALSE)+VLOOKUP($E291&amp;$C291,生产方式定位!$F$3:$J$38,3,FALSE),0)</f>
        <v>15</v>
      </c>
      <c r="Z291" s="25">
        <f>IFERROR(VLOOKUP($D291&amp;$C291,生产方式定位!$A$2:$E$38,5,FALSE)+VLOOKUP($E291&amp;$C291,生产方式定位!$F$3:$J$38,5,FALSE),"错误")</f>
        <v>0</v>
      </c>
      <c r="AA291" s="42" t="str">
        <f t="shared" si="118"/>
        <v/>
      </c>
      <c r="AB291" s="65" t="str">
        <f t="shared" si="119"/>
        <v>劳工*-399,法士*45,工程师*-33</v>
      </c>
      <c r="AC291" s="65" t="str">
        <f t="shared" si="120"/>
        <v/>
      </c>
      <c r="AD291" s="43" t="str">
        <f t="shared" si="121"/>
        <v>-100%</v>
      </c>
      <c r="AE291" s="3">
        <f t="shared" si="122"/>
        <v>-345</v>
      </c>
      <c r="AF291" s="66">
        <f t="shared" si="101"/>
        <v>2</v>
      </c>
      <c r="AG291" t="str">
        <f t="shared" si="123"/>
        <v/>
      </c>
      <c r="AH291" t="str">
        <f t="shared" si="124"/>
        <v/>
      </c>
      <c r="AI291" t="str">
        <f t="shared" si="125"/>
        <v/>
      </c>
      <c r="AJ291" t="str">
        <f t="shared" si="126"/>
        <v>劳工*-399</v>
      </c>
      <c r="AK291" t="str">
        <f t="shared" si="127"/>
        <v>法士*45</v>
      </c>
      <c r="AL291" t="str">
        <f t="shared" si="128"/>
        <v>工程师*-33</v>
      </c>
      <c r="AM291" t="str">
        <f t="shared" si="129"/>
        <v/>
      </c>
      <c r="AN291" t="str">
        <f t="shared" si="130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31"/>
        <v>0</v>
      </c>
      <c r="AZ291">
        <f t="shared" si="132"/>
        <v>34</v>
      </c>
      <c r="BA291">
        <f t="shared" si="133"/>
        <v>0</v>
      </c>
    </row>
    <row r="292" customHeight="1" spans="1:53">
      <c r="A292" s="23" t="s">
        <v>682</v>
      </c>
      <c r="B292" s="55" t="s">
        <v>689</v>
      </c>
      <c r="C292" s="23">
        <v>3</v>
      </c>
      <c r="D292" s="39" t="s">
        <v>175</v>
      </c>
      <c r="E292" s="39" t="s">
        <v>178</v>
      </c>
      <c r="N292" s="23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5">
        <f>IFERROR(VLOOKUP($D292&amp;$C292,生产方式定位!$A$2:$E$38,3,FALSE)+VLOOKUP($E292&amp;$C292,生产方式定位!$F$3:$J$38,3,FALSE),0)</f>
        <v>30</v>
      </c>
      <c r="Z292" s="25">
        <f>IFERROR(VLOOKUP($D292&amp;$C292,生产方式定位!$A$2:$E$38,5,FALSE)+VLOOKUP($E292&amp;$C292,生产方式定位!$F$3:$J$38,5,FALSE),"错误")</f>
        <v>0</v>
      </c>
      <c r="AA292" s="42" t="str">
        <f t="shared" si="118"/>
        <v/>
      </c>
      <c r="AB292" s="65" t="str">
        <f t="shared" si="119"/>
        <v>劳工*-799,法士*90,工程师*-67</v>
      </c>
      <c r="AC292" s="65" t="str">
        <f t="shared" si="120"/>
        <v/>
      </c>
      <c r="AD292" s="43" t="str">
        <f t="shared" si="121"/>
        <v>-100%</v>
      </c>
      <c r="AE292" s="3">
        <f t="shared" si="122"/>
        <v>-470</v>
      </c>
      <c r="AF292" s="66">
        <f t="shared" si="101"/>
        <v>3</v>
      </c>
      <c r="AG292" t="str">
        <f t="shared" si="123"/>
        <v/>
      </c>
      <c r="AH292" t="str">
        <f t="shared" si="124"/>
        <v/>
      </c>
      <c r="AI292" t="str">
        <f t="shared" si="125"/>
        <v/>
      </c>
      <c r="AJ292" t="str">
        <f t="shared" si="126"/>
        <v>劳工*-799</v>
      </c>
      <c r="AK292" t="str">
        <f t="shared" si="127"/>
        <v>法士*90</v>
      </c>
      <c r="AL292" t="str">
        <f t="shared" si="128"/>
        <v>工程师*-67</v>
      </c>
      <c r="AM292" t="str">
        <f t="shared" si="129"/>
        <v/>
      </c>
      <c r="AN292" t="str">
        <f t="shared" si="130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31"/>
        <v>0</v>
      </c>
      <c r="AZ292">
        <f t="shared" si="132"/>
        <v>34</v>
      </c>
      <c r="BA292">
        <f t="shared" si="133"/>
        <v>0</v>
      </c>
    </row>
    <row r="293" customHeight="1" spans="1:53">
      <c r="A293" s="23" t="s">
        <v>682</v>
      </c>
      <c r="B293" s="55" t="s">
        <v>690</v>
      </c>
      <c r="C293" s="23">
        <v>4</v>
      </c>
      <c r="D293" s="39" t="s">
        <v>175</v>
      </c>
      <c r="E293" s="39" t="s">
        <v>178</v>
      </c>
      <c r="N293" s="23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5">
        <f>IFERROR(VLOOKUP($D293&amp;$C293,生产方式定位!$A$2:$E$38,3,FALSE)+VLOOKUP($E293&amp;$C293,生产方式定位!$F$3:$J$38,3,FALSE),0)</f>
        <v>45</v>
      </c>
      <c r="Z293" s="25">
        <f>IFERROR(VLOOKUP($D293&amp;$C293,生产方式定位!$A$2:$E$38,5,FALSE)+VLOOKUP($E293&amp;$C293,生产方式定位!$F$3:$J$38,5,FALSE),"错误")</f>
        <v>0</v>
      </c>
      <c r="AA293" s="42" t="str">
        <f t="shared" si="118"/>
        <v/>
      </c>
      <c r="AB293" s="65" t="str">
        <f t="shared" si="119"/>
        <v>劳工*-1234,法士*123,工程师*-103</v>
      </c>
      <c r="AC293" s="65" t="str">
        <f t="shared" si="120"/>
        <v/>
      </c>
      <c r="AD293" s="43" t="str">
        <f t="shared" si="121"/>
        <v>-100%</v>
      </c>
      <c r="AE293" s="3">
        <f t="shared" si="122"/>
        <v>-595</v>
      </c>
      <c r="AF293" s="66">
        <f t="shared" si="101"/>
        <v>4</v>
      </c>
      <c r="AG293" t="str">
        <f t="shared" si="123"/>
        <v/>
      </c>
      <c r="AH293" t="str">
        <f t="shared" si="124"/>
        <v/>
      </c>
      <c r="AI293" t="str">
        <f t="shared" si="125"/>
        <v/>
      </c>
      <c r="AJ293" t="str">
        <f t="shared" si="126"/>
        <v>劳工*-1234</v>
      </c>
      <c r="AK293" t="str">
        <f t="shared" si="127"/>
        <v>法士*123</v>
      </c>
      <c r="AL293" t="str">
        <f t="shared" si="128"/>
        <v>工程师*-103</v>
      </c>
      <c r="AM293" t="str">
        <f t="shared" si="129"/>
        <v/>
      </c>
      <c r="AN293" t="str">
        <f t="shared" si="130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31"/>
        <v>0</v>
      </c>
      <c r="AZ293">
        <f t="shared" si="132"/>
        <v>33</v>
      </c>
      <c r="BA293">
        <f t="shared" si="133"/>
        <v>0</v>
      </c>
    </row>
    <row r="294" customHeight="1" spans="1:53">
      <c r="A294" s="23" t="s">
        <v>682</v>
      </c>
      <c r="B294" s="55" t="s">
        <v>691</v>
      </c>
      <c r="C294" s="23">
        <v>5</v>
      </c>
      <c r="D294" s="39" t="s">
        <v>175</v>
      </c>
      <c r="E294" s="39" t="s">
        <v>178</v>
      </c>
      <c r="N294" s="23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5">
        <f>IFERROR(VLOOKUP($D294&amp;$C294,生产方式定位!$A$2:$E$38,3,FALSE)+VLOOKUP($E294&amp;$C294,生产方式定位!$F$3:$J$38,3,FALSE),0)</f>
        <v>60</v>
      </c>
      <c r="Z294" s="25">
        <f>IFERROR(VLOOKUP($D294&amp;$C294,生产方式定位!$A$2:$E$38,5,FALSE)+VLOOKUP($E294&amp;$C294,生产方式定位!$F$3:$J$38,5,FALSE),"错误")</f>
        <v>0</v>
      </c>
      <c r="AA294" s="42" t="str">
        <f t="shared" si="118"/>
        <v/>
      </c>
      <c r="AB294" s="65" t="str">
        <f t="shared" si="119"/>
        <v>劳工*-1597,法士*180,工程师*-133</v>
      </c>
      <c r="AC294" s="65" t="str">
        <f t="shared" si="120"/>
        <v/>
      </c>
      <c r="AD294" s="43" t="str">
        <f t="shared" si="121"/>
        <v>-100%</v>
      </c>
      <c r="AE294" s="3">
        <f t="shared" si="122"/>
        <v>-720</v>
      </c>
      <c r="AF294" s="66">
        <f t="shared" si="101"/>
        <v>5</v>
      </c>
      <c r="AG294" t="str">
        <f t="shared" si="123"/>
        <v/>
      </c>
      <c r="AH294" t="str">
        <f t="shared" si="124"/>
        <v/>
      </c>
      <c r="AI294" t="str">
        <f t="shared" si="125"/>
        <v/>
      </c>
      <c r="AJ294" t="str">
        <f t="shared" si="126"/>
        <v>劳工*-1597</v>
      </c>
      <c r="AK294" t="str">
        <f t="shared" si="127"/>
        <v>法士*180</v>
      </c>
      <c r="AL294" t="str">
        <f t="shared" si="128"/>
        <v>工程师*-133</v>
      </c>
      <c r="AM294" t="str">
        <f t="shared" si="129"/>
        <v/>
      </c>
      <c r="AN294" t="str">
        <f t="shared" si="130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31"/>
        <v>0</v>
      </c>
      <c r="AZ294">
        <f t="shared" si="132"/>
        <v>34</v>
      </c>
      <c r="BA294">
        <f t="shared" si="133"/>
        <v>0</v>
      </c>
    </row>
    <row r="295" customHeight="1" spans="1:53">
      <c r="A295" s="25" t="s">
        <v>243</v>
      </c>
      <c r="B295" s="3" t="s">
        <v>519</v>
      </c>
      <c r="C295" s="25">
        <v>1</v>
      </c>
      <c r="D295" s="39" t="s">
        <v>175</v>
      </c>
      <c r="E295" s="39" t="s">
        <v>180</v>
      </c>
      <c r="N295" s="25">
        <f>IFERROR(VLOOKUP($D295&amp;$C295,生产方式定位!$A$2:$E$38,2,FALSE)+VLOOKUP($E295&amp;$C295,生产方式定位!$F$3:$J$38,2,FALSE),0)</f>
        <v>0</v>
      </c>
      <c r="O295" s="55" t="s">
        <v>77</v>
      </c>
      <c r="P295" s="3">
        <v>3</v>
      </c>
      <c r="Q295" s="55" t="s">
        <v>68</v>
      </c>
      <c r="R295" s="3">
        <v>1</v>
      </c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42" t="str">
        <f t="shared" si="118"/>
        <v/>
      </c>
      <c r="AB295" s="65" t="str">
        <f t="shared" si="119"/>
        <v>职员*424,贵族*47</v>
      </c>
      <c r="AC295" s="65" t="str">
        <f t="shared" si="120"/>
        <v/>
      </c>
      <c r="AD295" s="43" t="str">
        <f t="shared" si="121"/>
        <v/>
      </c>
      <c r="AE295" s="3" t="str">
        <f t="shared" si="122"/>
        <v/>
      </c>
      <c r="AF295" s="66">
        <f t="shared" si="101"/>
        <v>1</v>
      </c>
      <c r="AG295" t="str">
        <f t="shared" si="123"/>
        <v/>
      </c>
      <c r="AH295" t="str">
        <f t="shared" si="124"/>
        <v/>
      </c>
      <c r="AI295" t="str">
        <f t="shared" si="125"/>
        <v/>
      </c>
      <c r="AJ295" t="str">
        <f t="shared" si="126"/>
        <v>职员*424</v>
      </c>
      <c r="AK295" t="str">
        <f t="shared" si="127"/>
        <v>贵族*47</v>
      </c>
      <c r="AL295" t="str">
        <f t="shared" si="128"/>
        <v/>
      </c>
      <c r="AM295" t="str">
        <f t="shared" si="129"/>
        <v/>
      </c>
      <c r="AN295" t="str">
        <f t="shared" si="13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31"/>
        <v>0</v>
      </c>
      <c r="AZ295">
        <f t="shared" si="132"/>
        <v>4</v>
      </c>
      <c r="BA295">
        <f t="shared" si="133"/>
        <v>0</v>
      </c>
    </row>
    <row r="296" customHeight="1" spans="1:53">
      <c r="A296" s="25" t="s">
        <v>243</v>
      </c>
      <c r="B296" s="3" t="s">
        <v>520</v>
      </c>
      <c r="C296" s="25">
        <v>2</v>
      </c>
      <c r="D296" s="39" t="s">
        <v>175</v>
      </c>
      <c r="E296" s="39" t="s">
        <v>180</v>
      </c>
      <c r="N296" s="25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42" t="str">
        <f t="shared" si="118"/>
        <v/>
      </c>
      <c r="AB296" s="65" t="str">
        <f t="shared" si="119"/>
        <v>教士*528</v>
      </c>
      <c r="AC296" s="65" t="str">
        <f t="shared" si="120"/>
        <v/>
      </c>
      <c r="AD296" s="43" t="str">
        <f t="shared" si="121"/>
        <v/>
      </c>
      <c r="AE296" s="3" t="str">
        <f t="shared" si="122"/>
        <v/>
      </c>
      <c r="AF296" s="66">
        <f t="shared" si="101"/>
        <v>2</v>
      </c>
      <c r="AG296" t="str">
        <f t="shared" si="123"/>
        <v/>
      </c>
      <c r="AH296" t="str">
        <f t="shared" si="124"/>
        <v/>
      </c>
      <c r="AI296" t="str">
        <f t="shared" si="125"/>
        <v/>
      </c>
      <c r="AJ296" t="str">
        <f t="shared" si="126"/>
        <v>教士*528</v>
      </c>
      <c r="AK296" t="str">
        <f t="shared" si="127"/>
        <v/>
      </c>
      <c r="AL296" t="str">
        <f t="shared" si="128"/>
        <v/>
      </c>
      <c r="AM296" t="str">
        <f t="shared" si="129"/>
        <v/>
      </c>
      <c r="AN296" t="str">
        <f t="shared" si="13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31"/>
        <v>0</v>
      </c>
      <c r="AZ296">
        <f t="shared" si="132"/>
        <v>1</v>
      </c>
      <c r="BA296">
        <f t="shared" si="133"/>
        <v>0</v>
      </c>
    </row>
    <row r="297" customHeight="1" spans="1:53">
      <c r="A297" s="25" t="s">
        <v>243</v>
      </c>
      <c r="B297" s="3" t="s">
        <v>521</v>
      </c>
      <c r="C297" s="25">
        <v>3</v>
      </c>
      <c r="D297" s="39" t="s">
        <v>175</v>
      </c>
      <c r="E297" s="39" t="s">
        <v>180</v>
      </c>
      <c r="N297" s="25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55" t="s">
        <v>77</v>
      </c>
      <c r="R297" s="3">
        <v>3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42" t="str">
        <f t="shared" si="118"/>
        <v/>
      </c>
      <c r="AB297" s="65" t="str">
        <f t="shared" si="119"/>
        <v>资本家*135,职员*365</v>
      </c>
      <c r="AC297" s="65" t="str">
        <f t="shared" si="120"/>
        <v/>
      </c>
      <c r="AD297" s="43" t="str">
        <f t="shared" si="121"/>
        <v/>
      </c>
      <c r="AE297" s="3" t="str">
        <f t="shared" si="122"/>
        <v/>
      </c>
      <c r="AF297" s="66">
        <f t="shared" si="101"/>
        <v>3</v>
      </c>
      <c r="AG297" t="str">
        <f t="shared" si="123"/>
        <v/>
      </c>
      <c r="AH297" t="str">
        <f t="shared" si="124"/>
        <v/>
      </c>
      <c r="AI297" t="str">
        <f t="shared" si="125"/>
        <v/>
      </c>
      <c r="AJ297" t="str">
        <f t="shared" si="126"/>
        <v>资本家*135</v>
      </c>
      <c r="AK297" t="str">
        <f t="shared" si="127"/>
        <v>职员*365</v>
      </c>
      <c r="AL297" t="str">
        <f t="shared" si="128"/>
        <v/>
      </c>
      <c r="AM297" t="str">
        <f t="shared" si="129"/>
        <v/>
      </c>
      <c r="AN297" t="str">
        <f t="shared" si="13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31"/>
        <v>0</v>
      </c>
      <c r="AZ297">
        <f t="shared" si="132"/>
        <v>13</v>
      </c>
      <c r="BA297">
        <f t="shared" si="133"/>
        <v>0</v>
      </c>
    </row>
    <row r="298" customHeight="1" spans="1:53">
      <c r="A298" s="25" t="s">
        <v>243</v>
      </c>
      <c r="B298" s="3" t="s">
        <v>522</v>
      </c>
      <c r="C298" s="25">
        <v>4</v>
      </c>
      <c r="D298" s="39" t="s">
        <v>175</v>
      </c>
      <c r="E298" s="39" t="s">
        <v>180</v>
      </c>
      <c r="N298" s="25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55" t="s">
        <v>77</v>
      </c>
      <c r="R298" s="3">
        <v>3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42" t="str">
        <f t="shared" si="118"/>
        <v/>
      </c>
      <c r="AB298" s="65" t="str">
        <f t="shared" si="119"/>
        <v>资本家*68,职员*183</v>
      </c>
      <c r="AC298" s="65" t="str">
        <f t="shared" si="120"/>
        <v/>
      </c>
      <c r="AD298" s="43" t="str">
        <f t="shared" si="121"/>
        <v/>
      </c>
      <c r="AE298" s="3" t="str">
        <f t="shared" si="122"/>
        <v/>
      </c>
      <c r="AF298" s="66">
        <f t="shared" si="101"/>
        <v>4</v>
      </c>
      <c r="AG298" t="str">
        <f t="shared" si="123"/>
        <v/>
      </c>
      <c r="AH298" t="str">
        <f t="shared" si="124"/>
        <v/>
      </c>
      <c r="AI298" t="str">
        <f t="shared" si="125"/>
        <v/>
      </c>
      <c r="AJ298" t="str">
        <f t="shared" si="126"/>
        <v>资本家*68</v>
      </c>
      <c r="AK298" t="str">
        <f t="shared" si="127"/>
        <v>职员*183</v>
      </c>
      <c r="AL298" t="str">
        <f t="shared" si="128"/>
        <v/>
      </c>
      <c r="AM298" t="str">
        <f t="shared" si="129"/>
        <v/>
      </c>
      <c r="AN298" t="str">
        <f t="shared" si="13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31"/>
        <v>0</v>
      </c>
      <c r="AZ298">
        <f t="shared" si="132"/>
        <v>13</v>
      </c>
      <c r="BA298">
        <f t="shared" si="133"/>
        <v>0</v>
      </c>
    </row>
    <row r="299" customHeight="1" spans="1:53">
      <c r="A299" s="25" t="s">
        <v>243</v>
      </c>
      <c r="B299" s="3" t="s">
        <v>523</v>
      </c>
      <c r="C299" s="25">
        <v>5</v>
      </c>
      <c r="D299" s="39" t="s">
        <v>175</v>
      </c>
      <c r="E299" s="39" t="s">
        <v>180</v>
      </c>
      <c r="N299" s="25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42" t="str">
        <f t="shared" si="118"/>
        <v/>
      </c>
      <c r="AB299" s="65" t="str">
        <f t="shared" si="119"/>
        <v>官僚*603</v>
      </c>
      <c r="AC299" s="65" t="str">
        <f t="shared" si="120"/>
        <v/>
      </c>
      <c r="AD299" s="43" t="str">
        <f t="shared" si="121"/>
        <v/>
      </c>
      <c r="AE299" s="3" t="str">
        <f t="shared" si="122"/>
        <v/>
      </c>
      <c r="AF299" s="66">
        <f t="shared" si="101"/>
        <v>5</v>
      </c>
      <c r="AG299" t="str">
        <f t="shared" si="123"/>
        <v/>
      </c>
      <c r="AH299" t="str">
        <f t="shared" si="124"/>
        <v/>
      </c>
      <c r="AI299" t="str">
        <f t="shared" si="125"/>
        <v/>
      </c>
      <c r="AJ299" t="str">
        <f t="shared" si="126"/>
        <v>官僚*603</v>
      </c>
      <c r="AK299" t="str">
        <f t="shared" si="127"/>
        <v/>
      </c>
      <c r="AL299" t="str">
        <f t="shared" si="128"/>
        <v/>
      </c>
      <c r="AM299" t="str">
        <f t="shared" si="129"/>
        <v/>
      </c>
      <c r="AN299" t="str">
        <f t="shared" si="13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31"/>
        <v>0</v>
      </c>
      <c r="AZ299">
        <f t="shared" si="132"/>
        <v>1</v>
      </c>
      <c r="BA299">
        <f t="shared" si="133"/>
        <v>0</v>
      </c>
    </row>
    <row r="300" customHeight="1" spans="1:53">
      <c r="A300" s="25" t="s">
        <v>243</v>
      </c>
      <c r="B300" s="3" t="s">
        <v>524</v>
      </c>
      <c r="C300" s="25">
        <v>6</v>
      </c>
      <c r="D300" s="39" t="s">
        <v>175</v>
      </c>
      <c r="E300" s="39" t="s">
        <v>180</v>
      </c>
      <c r="N300" s="25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42" t="str">
        <f t="shared" si="118"/>
        <v/>
      </c>
      <c r="AB300" s="65" t="str">
        <f t="shared" si="119"/>
        <v>劳工*302,工程师*201</v>
      </c>
      <c r="AC300" s="65" t="str">
        <f t="shared" si="120"/>
        <v/>
      </c>
      <c r="AD300" s="43" t="str">
        <f t="shared" si="121"/>
        <v/>
      </c>
      <c r="AE300" s="3" t="str">
        <f t="shared" si="122"/>
        <v/>
      </c>
      <c r="AF300" s="66">
        <f t="shared" si="101"/>
        <v>6</v>
      </c>
      <c r="AG300" t="str">
        <f t="shared" si="123"/>
        <v/>
      </c>
      <c r="AH300" t="str">
        <f t="shared" si="124"/>
        <v/>
      </c>
      <c r="AI300" t="str">
        <f t="shared" si="125"/>
        <v/>
      </c>
      <c r="AJ300" t="str">
        <f t="shared" si="126"/>
        <v>劳工*302</v>
      </c>
      <c r="AK300" t="str">
        <f t="shared" si="127"/>
        <v>工程师*201</v>
      </c>
      <c r="AL300" t="str">
        <f t="shared" si="128"/>
        <v/>
      </c>
      <c r="AM300" t="str">
        <f t="shared" si="129"/>
        <v/>
      </c>
      <c r="AN300" t="str">
        <f t="shared" si="13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31"/>
        <v>0</v>
      </c>
      <c r="AZ300">
        <f t="shared" si="132"/>
        <v>30</v>
      </c>
      <c r="BA300">
        <f t="shared" si="133"/>
        <v>0</v>
      </c>
    </row>
    <row r="301" customHeight="1" spans="1:53">
      <c r="A301" s="25" t="s">
        <v>243</v>
      </c>
      <c r="B301" s="55" t="s">
        <v>525</v>
      </c>
      <c r="C301" s="25">
        <v>7</v>
      </c>
      <c r="D301" s="39" t="s">
        <v>175</v>
      </c>
      <c r="E301" s="39" t="s">
        <v>180</v>
      </c>
      <c r="N301" s="25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55" t="s">
        <v>74</v>
      </c>
      <c r="T301" s="3">
        <v>20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42" t="str">
        <f t="shared" si="118"/>
        <v/>
      </c>
      <c r="AB301" s="65" t="str">
        <f t="shared" si="119"/>
        <v>劳工*151,工程师*126,法士*94</v>
      </c>
      <c r="AC301" s="65" t="str">
        <f t="shared" si="120"/>
        <v/>
      </c>
      <c r="AD301" s="43" t="str">
        <f t="shared" si="121"/>
        <v/>
      </c>
      <c r="AE301" s="3" t="str">
        <f t="shared" si="122"/>
        <v/>
      </c>
      <c r="AF301" s="66">
        <f t="shared" si="101"/>
        <v>7</v>
      </c>
      <c r="AG301" t="str">
        <f t="shared" si="123"/>
        <v/>
      </c>
      <c r="AH301" t="str">
        <f t="shared" si="124"/>
        <v/>
      </c>
      <c r="AI301" t="str">
        <f t="shared" si="125"/>
        <v/>
      </c>
      <c r="AJ301" t="str">
        <f t="shared" si="126"/>
        <v>劳工*151</v>
      </c>
      <c r="AK301" t="str">
        <f t="shared" si="127"/>
        <v>工程师*126</v>
      </c>
      <c r="AL301" t="str">
        <f t="shared" si="128"/>
        <v>法士*94</v>
      </c>
      <c r="AM301" t="str">
        <f t="shared" si="129"/>
        <v/>
      </c>
      <c r="AN301" t="str">
        <f t="shared" si="13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31"/>
        <v>0</v>
      </c>
      <c r="AZ301">
        <f t="shared" si="132"/>
        <v>48</v>
      </c>
      <c r="BA301">
        <f t="shared" si="133"/>
        <v>0</v>
      </c>
    </row>
    <row r="302" customHeight="1" spans="1:53">
      <c r="A302" s="25" t="s">
        <v>243</v>
      </c>
      <c r="B302" s="55" t="s">
        <v>526</v>
      </c>
      <c r="C302" s="25">
        <v>8</v>
      </c>
      <c r="D302" s="39" t="s">
        <v>175</v>
      </c>
      <c r="E302" s="39" t="s">
        <v>180</v>
      </c>
      <c r="N302" s="25">
        <f>IFERROR(VLOOKUP($D302&amp;$C302,生产方式定位!$A$2:$E$38,2,FALSE)+VLOOKUP($E302&amp;$C302,生产方式定位!$F$3:$J$38,2,FALSE),0)</f>
        <v>0</v>
      </c>
      <c r="O302" s="55" t="s">
        <v>66</v>
      </c>
      <c r="P302" s="3">
        <v>4</v>
      </c>
      <c r="Q302" s="55" t="s">
        <v>74</v>
      </c>
      <c r="R302" s="3">
        <v>5</v>
      </c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42" t="str">
        <f t="shared" si="118"/>
        <v/>
      </c>
      <c r="AB302" s="65" t="str">
        <f t="shared" si="119"/>
        <v>法师*50,法士*314</v>
      </c>
      <c r="AC302" s="65" t="str">
        <f t="shared" si="120"/>
        <v/>
      </c>
      <c r="AD302" s="43" t="str">
        <f t="shared" si="121"/>
        <v/>
      </c>
      <c r="AE302" s="3" t="str">
        <f t="shared" si="122"/>
        <v/>
      </c>
      <c r="AF302" s="66">
        <f t="shared" si="101"/>
        <v>8</v>
      </c>
      <c r="AG302" t="str">
        <f t="shared" si="123"/>
        <v/>
      </c>
      <c r="AH302" t="str">
        <f t="shared" si="124"/>
        <v/>
      </c>
      <c r="AI302" t="str">
        <f t="shared" si="125"/>
        <v/>
      </c>
      <c r="AJ302" t="str">
        <f t="shared" si="126"/>
        <v>法师*50</v>
      </c>
      <c r="AK302" t="str">
        <f t="shared" si="127"/>
        <v>法士*314</v>
      </c>
      <c r="AL302" t="str">
        <f t="shared" si="128"/>
        <v/>
      </c>
      <c r="AM302" t="str">
        <f t="shared" si="129"/>
        <v/>
      </c>
      <c r="AN302" t="str">
        <f t="shared" si="130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31"/>
        <v>0</v>
      </c>
      <c r="AZ302">
        <f t="shared" si="132"/>
        <v>9</v>
      </c>
      <c r="BA302">
        <f t="shared" si="133"/>
        <v>0</v>
      </c>
    </row>
    <row r="303" customHeight="1" spans="1:53">
      <c r="A303" s="23" t="s">
        <v>245</v>
      </c>
      <c r="C303" s="23">
        <v>1</v>
      </c>
      <c r="D303" s="39" t="s">
        <v>223</v>
      </c>
      <c r="E303" s="39" t="s">
        <v>173</v>
      </c>
      <c r="N303" s="23">
        <f>IFERROR(VLOOKUP($D303&amp;$C303,生产方式定位!$A$2:$E$38,2,FALSE)+VLOOKUP($E303&amp;$C303,生产方式定位!$F$3:$J$38,2,FALSE),0)</f>
        <v>1000</v>
      </c>
      <c r="O303" s="71" t="s">
        <v>81</v>
      </c>
      <c r="P303" s="71">
        <v>100</v>
      </c>
      <c r="Q303" s="71" t="s">
        <v>73</v>
      </c>
      <c r="R303" s="71">
        <v>10</v>
      </c>
      <c r="S303" s="71"/>
      <c r="T303" s="71"/>
      <c r="U303" s="23">
        <f>IFERROR(VLOOKUP($D303&amp;$C303,生产方式定位!$A$2:$E$38,3,FALSE)+VLOOKUP($E303&amp;$C303,生产方式定位!$F$3:$J$38,3,FALSE),0)</f>
        <v>100</v>
      </c>
      <c r="Z303" s="25">
        <f>IFERROR(VLOOKUP($D303&amp;$C303,生产方式定位!$A$2:$E$38,5,FALSE)+VLOOKUP($E303&amp;$C303,生产方式定位!$F$3:$J$38,5,FALSE),"错误")</f>
        <v>1760</v>
      </c>
      <c r="AA303" s="42" t="str">
        <f t="shared" si="104"/>
        <v/>
      </c>
      <c r="AB303" s="65" t="str">
        <f t="shared" si="105"/>
        <v>劳工*4114,工程师*137</v>
      </c>
      <c r="AC303" s="65" t="str">
        <f t="shared" si="106"/>
        <v/>
      </c>
      <c r="AD303" s="43" t="str">
        <f t="shared" si="107"/>
        <v>76%</v>
      </c>
      <c r="AE303" s="3">
        <f t="shared" si="108"/>
        <v>660</v>
      </c>
      <c r="AF303" s="66">
        <f t="shared" si="101"/>
        <v>1</v>
      </c>
      <c r="AG303" t="str">
        <f t="shared" si="111"/>
        <v/>
      </c>
      <c r="AH303" t="str">
        <f t="shared" si="112"/>
        <v/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0</v>
      </c>
      <c r="AZ303">
        <f t="shared" si="102"/>
        <v>110</v>
      </c>
      <c r="BA303">
        <f t="shared" si="103"/>
        <v>0</v>
      </c>
    </row>
    <row r="304" customHeight="1" spans="1:53">
      <c r="A304" s="23" t="s">
        <v>245</v>
      </c>
      <c r="B304" s="55"/>
      <c r="C304" s="23">
        <v>2</v>
      </c>
      <c r="D304" s="39" t="s">
        <v>223</v>
      </c>
      <c r="E304" s="39" t="s">
        <v>173</v>
      </c>
      <c r="N304" s="23">
        <f>IFERROR(VLOOKUP($D304&amp;$C304,生产方式定位!$A$2:$E$38,2,FALSE)+VLOOKUP($E304&amp;$C304,生产方式定位!$F$3:$J$38,2,FALSE),0)</f>
        <v>1600</v>
      </c>
      <c r="O304" s="71" t="s">
        <v>81</v>
      </c>
      <c r="P304" s="71">
        <v>100</v>
      </c>
      <c r="Q304" s="71" t="s">
        <v>73</v>
      </c>
      <c r="R304" s="71">
        <v>20</v>
      </c>
      <c r="S304" s="71"/>
      <c r="T304" s="71"/>
      <c r="U304" s="23">
        <f>IFERROR(VLOOKUP($D304&amp;$C304,生产方式定位!$A$2:$E$38,3,FALSE)+VLOOKUP($E304&amp;$C304,生产方式定位!$F$3:$J$38,3,FALSE),0)</f>
        <v>100</v>
      </c>
      <c r="Z304" s="25">
        <f>IFERROR(VLOOKUP($D304&amp;$C304,生产方式定位!$A$2:$E$38,5,FALSE)+VLOOKUP($E304&amp;$C304,生产方式定位!$F$3:$J$38,5,FALSE),"错误")</f>
        <v>2520</v>
      </c>
      <c r="AA304" s="42" t="str">
        <f t="shared" si="104"/>
        <v/>
      </c>
      <c r="AB304" s="65" t="str">
        <f t="shared" si="105"/>
        <v>劳工*3771,工程师*251</v>
      </c>
      <c r="AC304" s="65" t="str">
        <f t="shared" si="106"/>
        <v/>
      </c>
      <c r="AD304" s="43" t="str">
        <f t="shared" si="107"/>
        <v>58%</v>
      </c>
      <c r="AE304" s="3">
        <f t="shared" si="108"/>
        <v>820</v>
      </c>
      <c r="AF304" s="66">
        <f t="shared" si="101"/>
        <v>2</v>
      </c>
      <c r="AG304" t="str">
        <f t="shared" si="111"/>
        <v/>
      </c>
      <c r="AH304" t="str">
        <f t="shared" si="112"/>
        <v/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0</v>
      </c>
      <c r="AZ304">
        <f t="shared" si="102"/>
        <v>120</v>
      </c>
      <c r="BA304">
        <f t="shared" si="103"/>
        <v>0</v>
      </c>
    </row>
    <row r="305" customHeight="1" spans="1:53">
      <c r="A305" s="23" t="s">
        <v>245</v>
      </c>
      <c r="C305" s="23">
        <v>3</v>
      </c>
      <c r="D305" s="39" t="s">
        <v>223</v>
      </c>
      <c r="E305" s="39" t="s">
        <v>173</v>
      </c>
      <c r="N305" s="23">
        <f>IFERROR(VLOOKUP($D305&amp;$C305,生产方式定位!$A$2:$E$38,2,FALSE)+VLOOKUP($E305&amp;$C305,生产方式定位!$F$3:$J$38,2,FALSE),0)</f>
        <v>1825</v>
      </c>
      <c r="O305" s="71" t="s">
        <v>81</v>
      </c>
      <c r="P305" s="71">
        <v>100</v>
      </c>
      <c r="Q305" s="71" t="s">
        <v>73</v>
      </c>
      <c r="R305" s="71">
        <v>30</v>
      </c>
      <c r="S305" s="71"/>
      <c r="T305" s="71"/>
      <c r="U305" s="23">
        <f>IFERROR(VLOOKUP($D305&amp;$C305,生产方式定位!$A$2:$E$38,3,FALSE)+VLOOKUP($E305&amp;$C305,生产方式定位!$F$3:$J$38,3,FALSE),0)</f>
        <v>100</v>
      </c>
      <c r="Z305" s="25">
        <f>IFERROR(VLOOKUP($D305&amp;$C305,生产方式定位!$A$2:$E$38,5,FALSE)+VLOOKUP($E305&amp;$C305,生产方式定位!$F$3:$J$38,5,FALSE),"错误")</f>
        <v>2830</v>
      </c>
      <c r="AA305" s="42" t="str">
        <f t="shared" si="104"/>
        <v/>
      </c>
      <c r="AB305" s="65" t="str">
        <f t="shared" si="105"/>
        <v>劳工*3481,工程师*348</v>
      </c>
      <c r="AC305" s="65" t="str">
        <f t="shared" si="106"/>
        <v/>
      </c>
      <c r="AD305" s="43" t="str">
        <f t="shared" si="107"/>
        <v>55%</v>
      </c>
      <c r="AE305" s="3">
        <f t="shared" si="108"/>
        <v>905</v>
      </c>
      <c r="AF305" s="67">
        <f t="shared" si="101"/>
        <v>3</v>
      </c>
      <c r="AG305" t="str">
        <f t="shared" si="111"/>
        <v/>
      </c>
      <c r="AH305" t="str">
        <f t="shared" si="112"/>
        <v/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0</v>
      </c>
      <c r="AZ305">
        <f t="shared" si="102"/>
        <v>130</v>
      </c>
      <c r="BA305">
        <f t="shared" si="103"/>
        <v>0</v>
      </c>
    </row>
    <row r="306" customHeight="1" spans="1:53">
      <c r="A306" s="23" t="s">
        <v>245</v>
      </c>
      <c r="C306" s="23">
        <v>4</v>
      </c>
      <c r="D306" s="39" t="s">
        <v>223</v>
      </c>
      <c r="E306" s="39" t="s">
        <v>173</v>
      </c>
      <c r="N306" s="23">
        <f>IFERROR(VLOOKUP($D306&amp;$C306,生产方式定位!$A$2:$E$38,2,FALSE)+VLOOKUP($E306&amp;$C306,生产方式定位!$F$3:$J$38,2,FALSE),0)</f>
        <v>2050</v>
      </c>
      <c r="O306" s="71" t="s">
        <v>81</v>
      </c>
      <c r="P306" s="71">
        <v>100</v>
      </c>
      <c r="Q306" s="71" t="s">
        <v>73</v>
      </c>
      <c r="R306" s="71">
        <v>40</v>
      </c>
      <c r="S306" s="71"/>
      <c r="T306" s="71"/>
      <c r="U306" s="23">
        <f>IFERROR(VLOOKUP($D306&amp;$C306,生产方式定位!$A$2:$E$38,3,FALSE)+VLOOKUP($E306&amp;$C306,生产方式定位!$F$3:$J$38,3,FALSE),0)</f>
        <v>100</v>
      </c>
      <c r="Z306" s="25">
        <f>IFERROR(VLOOKUP($D306&amp;$C306,生产方式定位!$A$2:$E$38,5,FALSE)+VLOOKUP($E306&amp;$C306,生产方式定位!$F$3:$J$38,5,FALSE),"错误")</f>
        <v>3140</v>
      </c>
      <c r="AA306" s="42" t="str">
        <f t="shared" si="104"/>
        <v/>
      </c>
      <c r="AB306" s="65" t="str">
        <f t="shared" si="105"/>
        <v>劳工*3232,工程师*431</v>
      </c>
      <c r="AC306" s="65" t="str">
        <f t="shared" si="106"/>
        <v/>
      </c>
      <c r="AD306" s="43" t="str">
        <f t="shared" si="107"/>
        <v>53%</v>
      </c>
      <c r="AE306" s="3">
        <f t="shared" si="108"/>
        <v>990</v>
      </c>
      <c r="AF306" s="67">
        <f t="shared" si="101"/>
        <v>4</v>
      </c>
      <c r="AG306" t="str">
        <f t="shared" si="111"/>
        <v/>
      </c>
      <c r="AH306" t="str">
        <f t="shared" si="112"/>
        <v/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0</v>
      </c>
      <c r="AZ306">
        <f t="shared" si="102"/>
        <v>140</v>
      </c>
      <c r="BA306">
        <f t="shared" si="103"/>
        <v>0</v>
      </c>
    </row>
    <row r="307" customHeight="1" spans="1:53">
      <c r="A307" s="23" t="s">
        <v>245</v>
      </c>
      <c r="B307" s="55" t="s">
        <v>692</v>
      </c>
      <c r="C307" s="23">
        <v>5</v>
      </c>
      <c r="D307" s="39" t="s">
        <v>223</v>
      </c>
      <c r="E307" s="39" t="s">
        <v>173</v>
      </c>
      <c r="F307" s="55" t="s">
        <v>11</v>
      </c>
      <c r="G307" s="3">
        <v>1</v>
      </c>
      <c r="N307" s="23">
        <f>IFERROR(VLOOKUP($D307&amp;$C307,生产方式定位!$A$2:$E$38,2,FALSE)+VLOOKUP($E307&amp;$C307,生产方式定位!$F$3:$J$38,2,FALSE),0)</f>
        <v>2275</v>
      </c>
      <c r="O307" s="71" t="s">
        <v>81</v>
      </c>
      <c r="P307" s="71">
        <v>100</v>
      </c>
      <c r="Q307" s="71" t="s">
        <v>73</v>
      </c>
      <c r="R307" s="71">
        <v>50</v>
      </c>
      <c r="S307" s="71"/>
      <c r="T307" s="71"/>
      <c r="U307" s="23">
        <f>IFERROR(VLOOKUP($D307&amp;$C307,生产方式定位!$A$2:$E$38,3,FALSE)+VLOOKUP($E307&amp;$C307,生产方式定位!$F$3:$J$38,3,FALSE),0)</f>
        <v>100</v>
      </c>
      <c r="V307" s="55" t="s">
        <v>10</v>
      </c>
      <c r="W307" s="3">
        <v>1</v>
      </c>
      <c r="Z307" s="25">
        <f>IFERROR(VLOOKUP($D307&amp;$C307,生产方式定位!$A$2:$E$38,5,FALSE)+VLOOKUP($E307&amp;$C307,生产方式定位!$F$3:$J$38,5,FALSE),"错误")</f>
        <v>3450</v>
      </c>
      <c r="AA307" s="42" t="str">
        <f t="shared" si="104"/>
        <v>木材*114</v>
      </c>
      <c r="AB307" s="65" t="str">
        <f t="shared" si="105"/>
        <v>劳工*3017,工程师*503</v>
      </c>
      <c r="AC307" s="65" t="str">
        <f t="shared" si="106"/>
        <v>丝绸*58</v>
      </c>
      <c r="AD307" s="43" t="str">
        <f t="shared" si="107"/>
        <v>52%</v>
      </c>
      <c r="AE307" s="3">
        <f t="shared" si="108"/>
        <v>1075</v>
      </c>
      <c r="AF307" s="67">
        <f t="shared" si="101"/>
        <v>5</v>
      </c>
      <c r="AG307" t="str">
        <f t="shared" si="111"/>
        <v>木材*114</v>
      </c>
      <c r="AH307" t="str">
        <f t="shared" si="112"/>
        <v/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>丝绸*58</v>
      </c>
      <c r="AN307" t="str">
        <f t="shared" si="117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110"/>
        <v>1</v>
      </c>
      <c r="AZ307">
        <f t="shared" si="102"/>
        <v>150</v>
      </c>
      <c r="BA307">
        <f t="shared" si="103"/>
        <v>1</v>
      </c>
    </row>
    <row r="308" customHeight="1" spans="1:53">
      <c r="A308" s="25" t="s">
        <v>693</v>
      </c>
      <c r="B308" s="3" t="s">
        <v>694</v>
      </c>
      <c r="C308" s="25">
        <v>1</v>
      </c>
      <c r="D308" s="39" t="s">
        <v>175</v>
      </c>
      <c r="E308" s="39" t="s">
        <v>176</v>
      </c>
      <c r="N308" s="25">
        <f>IFERROR(VLOOKUP($D308&amp;$C308,生产方式定位!$A$2:$E$38,2,FALSE)+VLOOKUP($E308&amp;$C308,生产方式定位!$F$3:$J$38,2,FALSE),0)</f>
        <v>0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42" t="str">
        <f t="shared" si="104"/>
        <v/>
      </c>
      <c r="AB308" s="65" t="str">
        <f t="shared" si="105"/>
        <v/>
      </c>
      <c r="AC308" s="65" t="str">
        <f t="shared" si="106"/>
        <v/>
      </c>
      <c r="AD308" s="43" t="str">
        <f t="shared" si="107"/>
        <v/>
      </c>
      <c r="AE308" s="3" t="str">
        <f t="shared" si="108"/>
        <v/>
      </c>
      <c r="AF308" s="67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/>
      </c>
      <c r="AK308" t="str">
        <f t="shared" si="114"/>
        <v/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0</v>
      </c>
      <c r="BA308">
        <f t="shared" si="103"/>
        <v>0</v>
      </c>
    </row>
    <row r="309" customHeight="1" spans="1:53">
      <c r="A309" s="25" t="s">
        <v>693</v>
      </c>
      <c r="B309" s="3" t="s">
        <v>695</v>
      </c>
      <c r="C309" s="25">
        <v>2</v>
      </c>
      <c r="D309" s="39" t="s">
        <v>175</v>
      </c>
      <c r="E309" s="39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42" t="str">
        <f t="shared" si="104"/>
        <v>工具*6</v>
      </c>
      <c r="AB309" s="65" t="str">
        <f t="shared" si="105"/>
        <v>劳工*-362,工程师*30</v>
      </c>
      <c r="AC309" s="65" t="str">
        <f t="shared" si="106"/>
        <v/>
      </c>
      <c r="AD309" s="43" t="str">
        <f t="shared" si="107"/>
        <v>-100%</v>
      </c>
      <c r="AE309" s="3">
        <f t="shared" si="108"/>
        <v>-235</v>
      </c>
      <c r="AF309" s="67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customHeight="1" spans="1:53">
      <c r="A310" s="25" t="s">
        <v>693</v>
      </c>
      <c r="B310" s="3" t="s">
        <v>696</v>
      </c>
      <c r="C310" s="25">
        <v>3</v>
      </c>
      <c r="D310" s="39" t="s">
        <v>175</v>
      </c>
      <c r="E310" s="39" t="s">
        <v>176</v>
      </c>
      <c r="F310" s="55" t="s">
        <v>19</v>
      </c>
      <c r="G310" s="3">
        <v>10</v>
      </c>
      <c r="H310" s="55" t="s">
        <v>41</v>
      </c>
      <c r="I310" s="3">
        <v>10</v>
      </c>
      <c r="J310" s="55" t="s">
        <v>15</v>
      </c>
      <c r="K310" s="3">
        <v>5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42" t="str">
        <f t="shared" si="104"/>
        <v>煤*4,工具*3,树胶*2</v>
      </c>
      <c r="AB310" s="65" t="str">
        <f t="shared" si="105"/>
        <v>劳工*-724,工程师*60</v>
      </c>
      <c r="AC310" s="65" t="str">
        <f t="shared" si="106"/>
        <v/>
      </c>
      <c r="AD310" s="43" t="str">
        <f t="shared" si="107"/>
        <v>-100%</v>
      </c>
      <c r="AE310" s="3">
        <f t="shared" si="108"/>
        <v>-320</v>
      </c>
      <c r="AF310" s="67">
        <f t="shared" si="101"/>
        <v>3</v>
      </c>
      <c r="AG310" t="str">
        <f t="shared" si="111"/>
        <v>煤*4</v>
      </c>
      <c r="AH310" t="str">
        <f t="shared" si="112"/>
        <v>工具*3</v>
      </c>
      <c r="AI310" t="str">
        <f t="shared" si="109"/>
        <v>树胶*2</v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25</v>
      </c>
      <c r="AZ310">
        <f t="shared" si="102"/>
        <v>25</v>
      </c>
      <c r="BA310">
        <f t="shared" si="103"/>
        <v>0</v>
      </c>
    </row>
    <row r="311" customHeight="1" spans="1:53">
      <c r="A311" s="25" t="s">
        <v>693</v>
      </c>
      <c r="B311" s="3" t="s">
        <v>697</v>
      </c>
      <c r="C311" s="25">
        <v>4</v>
      </c>
      <c r="D311" s="39" t="s">
        <v>175</v>
      </c>
      <c r="E311" s="39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55" t="s">
        <v>15</v>
      </c>
      <c r="K311" s="3">
        <v>5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42" t="str">
        <f t="shared" si="104"/>
        <v>科学引擎*2,煤*6,树胶*2</v>
      </c>
      <c r="AB311" s="65" t="str">
        <f t="shared" si="105"/>
        <v>劳工*-1086,工程师*90</v>
      </c>
      <c r="AC311" s="65" t="str">
        <f t="shared" si="106"/>
        <v/>
      </c>
      <c r="AD311" s="43" t="str">
        <f t="shared" si="107"/>
        <v>-100%</v>
      </c>
      <c r="AE311" s="3">
        <f t="shared" si="108"/>
        <v>-405</v>
      </c>
      <c r="AF311" s="67">
        <f t="shared" si="101"/>
        <v>4</v>
      </c>
      <c r="AG311" t="str">
        <f t="shared" si="111"/>
        <v>科学引擎*2</v>
      </c>
      <c r="AH311" t="str">
        <f t="shared" si="112"/>
        <v>煤*6</v>
      </c>
      <c r="AI311" t="str">
        <f t="shared" si="109"/>
        <v>树胶*2</v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20</v>
      </c>
      <c r="AZ311">
        <f t="shared" si="102"/>
        <v>25</v>
      </c>
      <c r="BA311">
        <f t="shared" si="103"/>
        <v>0</v>
      </c>
    </row>
    <row r="312" customHeight="1" spans="1:53">
      <c r="A312" s="25" t="s">
        <v>693</v>
      </c>
      <c r="B312" s="3" t="s">
        <v>698</v>
      </c>
      <c r="C312" s="25">
        <v>5</v>
      </c>
      <c r="D312" s="39" t="s">
        <v>175</v>
      </c>
      <c r="E312" s="39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55" t="s">
        <v>15</v>
      </c>
      <c r="K312" s="3">
        <v>5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42" t="str">
        <f t="shared" si="104"/>
        <v>魔导引擎*1,灵能水晶*4,树胶*3</v>
      </c>
      <c r="AB312" s="65" t="str">
        <f t="shared" si="105"/>
        <v>劳工*-1448,工程师*121</v>
      </c>
      <c r="AC312" s="65" t="str">
        <f t="shared" si="106"/>
        <v/>
      </c>
      <c r="AD312" s="43" t="str">
        <f t="shared" si="107"/>
        <v>-100%</v>
      </c>
      <c r="AE312" s="3">
        <f t="shared" si="108"/>
        <v>-490</v>
      </c>
      <c r="AF312" s="67">
        <f t="shared" si="101"/>
        <v>5</v>
      </c>
      <c r="AG312" t="str">
        <f t="shared" si="111"/>
        <v>魔导引擎*1</v>
      </c>
      <c r="AH312" t="str">
        <f t="shared" si="112"/>
        <v>灵能水晶*4</v>
      </c>
      <c r="AI312" t="str">
        <f t="shared" si="109"/>
        <v>树胶*3</v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20</v>
      </c>
      <c r="AZ312">
        <f t="shared" si="102"/>
        <v>25</v>
      </c>
      <c r="BA312">
        <f t="shared" si="103"/>
        <v>0</v>
      </c>
    </row>
    <row r="313" customHeight="1" spans="1:53">
      <c r="A313" s="23" t="s">
        <v>693</v>
      </c>
      <c r="B313" s="3" t="s">
        <v>694</v>
      </c>
      <c r="C313" s="23">
        <v>1</v>
      </c>
      <c r="D313" s="39" t="s">
        <v>175</v>
      </c>
      <c r="E313" s="39" t="s">
        <v>178</v>
      </c>
      <c r="N313" s="23">
        <f>IFERROR(VLOOKUP($D313&amp;$C313,生产方式定位!$A$2:$E$38,2,FALSE)+VLOOKUP($E313&amp;$C313,生产方式定位!$F$3:$J$38,2,FALSE),0)</f>
        <v>0</v>
      </c>
      <c r="U313" s="23">
        <f>IFERROR(VLOOKUP($D313&amp;$C313,生产方式定位!$A$2:$E$38,3,FALSE)+VLOOKUP($E313&amp;$C313,生产方式定位!$F$3:$J$38,3,FALSE),0)</f>
        <v>0</v>
      </c>
      <c r="Z313" s="25">
        <f>IFERROR(VLOOKUP($D313&amp;$C313,生产方式定位!$A$2:$E$38,5,FALSE)+VLOOKUP($E313&amp;$C313,生产方式定位!$F$3:$J$38,5,FALSE),"错误")</f>
        <v>0</v>
      </c>
      <c r="AA313" s="42" t="str">
        <f t="shared" si="104"/>
        <v/>
      </c>
      <c r="AB313" s="65" t="str">
        <f t="shared" si="105"/>
        <v/>
      </c>
      <c r="AC313" s="65" t="str">
        <f t="shared" si="106"/>
        <v/>
      </c>
      <c r="AD313" s="43" t="str">
        <f t="shared" si="107"/>
        <v/>
      </c>
      <c r="AE313" s="3" t="str">
        <f t="shared" si="108"/>
        <v/>
      </c>
      <c r="AF313" s="66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/>
      </c>
      <c r="AK313" t="str">
        <f t="shared" si="114"/>
        <v/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0</v>
      </c>
      <c r="BA313">
        <f t="shared" si="103"/>
        <v>0</v>
      </c>
    </row>
    <row r="314" customHeight="1" spans="1:53">
      <c r="A314" s="23" t="s">
        <v>693</v>
      </c>
      <c r="B314" s="55" t="s">
        <v>699</v>
      </c>
      <c r="C314" s="23">
        <v>2</v>
      </c>
      <c r="D314" s="39" t="s">
        <v>175</v>
      </c>
      <c r="E314" s="39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3">
        <f>IFERROR(VLOOKUP($D314&amp;$C314,生产方式定位!$A$2:$E$38,3,FALSE)+VLOOKUP($E314&amp;$C314,生产方式定位!$F$3:$J$38,3,FALSE),0)</f>
        <v>15</v>
      </c>
      <c r="Z314" s="25">
        <f>IFERROR(VLOOKUP($D314&amp;$C314,生产方式定位!$A$2:$E$38,5,FALSE)+VLOOKUP($E314&amp;$C314,生产方式定位!$F$3:$J$38,5,FALSE),"错误")</f>
        <v>0</v>
      </c>
      <c r="AA314" s="42" t="str">
        <f t="shared" si="104"/>
        <v>魔偶*2,灵能水晶*4</v>
      </c>
      <c r="AB314" s="65" t="str">
        <f t="shared" si="105"/>
        <v>劳工*-399,法士*45,工程师*-33</v>
      </c>
      <c r="AC314" s="65" t="str">
        <f t="shared" si="106"/>
        <v/>
      </c>
      <c r="AD314" s="43" t="str">
        <f t="shared" si="107"/>
        <v>-100%</v>
      </c>
      <c r="AE314" s="3">
        <f t="shared" si="108"/>
        <v>-345</v>
      </c>
      <c r="AF314" s="66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劳工*-399</v>
      </c>
      <c r="AK314" t="str">
        <f t="shared" si="114"/>
        <v>法士*45</v>
      </c>
      <c r="AL314" t="str">
        <f t="shared" si="115"/>
        <v>工程师*-33</v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34</v>
      </c>
      <c r="BA314">
        <f t="shared" si="103"/>
        <v>0</v>
      </c>
    </row>
    <row r="315" customHeight="1" spans="1:53">
      <c r="A315" s="23" t="s">
        <v>693</v>
      </c>
      <c r="B315" s="55" t="s">
        <v>700</v>
      </c>
      <c r="C315" s="23">
        <v>3</v>
      </c>
      <c r="D315" s="39" t="s">
        <v>175</v>
      </c>
      <c r="E315" s="39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3">
        <f>IFERROR(VLOOKUP($D315&amp;$C315,生产方式定位!$A$2:$E$38,3,FALSE)+VLOOKUP($E315&amp;$C315,生产方式定位!$F$3:$J$38,3,FALSE),0)</f>
        <v>30</v>
      </c>
      <c r="Z315" s="25">
        <f>IFERROR(VLOOKUP($D315&amp;$C315,生产方式定位!$A$2:$E$38,5,FALSE)+VLOOKUP($E315&amp;$C315,生产方式定位!$F$3:$J$38,5,FALSE),"错误")</f>
        <v>0</v>
      </c>
      <c r="AA315" s="42" t="str">
        <f t="shared" si="104"/>
        <v>魔偶*3,灵能水晶*5</v>
      </c>
      <c r="AB315" s="65" t="str">
        <f t="shared" si="105"/>
        <v>劳工*-799,法士*90,工程师*-67</v>
      </c>
      <c r="AC315" s="65" t="str">
        <f t="shared" si="106"/>
        <v/>
      </c>
      <c r="AD315" s="43" t="str">
        <f t="shared" si="107"/>
        <v>-100%</v>
      </c>
      <c r="AE315" s="3">
        <f t="shared" si="108"/>
        <v>-470</v>
      </c>
      <c r="AF315" s="66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劳工*-799</v>
      </c>
      <c r="AK315" t="str">
        <f t="shared" si="114"/>
        <v>法士*90</v>
      </c>
      <c r="AL315" t="str">
        <f t="shared" si="115"/>
        <v>工程师*-67</v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34</v>
      </c>
      <c r="BA315">
        <f t="shared" si="103"/>
        <v>0</v>
      </c>
    </row>
    <row r="316" customHeight="1" spans="1:53">
      <c r="A316" s="23" t="s">
        <v>693</v>
      </c>
      <c r="B316" s="55" t="s">
        <v>701</v>
      </c>
      <c r="C316" s="23">
        <v>4</v>
      </c>
      <c r="D316" s="39" t="s">
        <v>175</v>
      </c>
      <c r="E316" s="39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55" t="s">
        <v>40</v>
      </c>
      <c r="K316" s="3">
        <v>3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3">
        <f>IFERROR(VLOOKUP($D316&amp;$C316,生产方式定位!$A$2:$E$38,3,FALSE)+VLOOKUP($E316&amp;$C316,生产方式定位!$F$3:$J$38,3,FALSE),0)</f>
        <v>45</v>
      </c>
      <c r="Z316" s="25">
        <f>IFERROR(VLOOKUP($D316&amp;$C316,生产方式定位!$A$2:$E$38,5,FALSE)+VLOOKUP($E316&amp;$C316,生产方式定位!$F$3:$J$38,5,FALSE),"错误")</f>
        <v>0</v>
      </c>
      <c r="AA316" s="42" t="str">
        <f t="shared" si="104"/>
        <v>魔偶*3,灵能水晶*5,秘银*1</v>
      </c>
      <c r="AB316" s="65" t="str">
        <f t="shared" si="105"/>
        <v>劳工*-1234,法士*123,工程师*-103</v>
      </c>
      <c r="AC316" s="65" t="str">
        <f t="shared" si="106"/>
        <v/>
      </c>
      <c r="AD316" s="43" t="str">
        <f t="shared" si="107"/>
        <v>-100%</v>
      </c>
      <c r="AE316" s="3">
        <f t="shared" si="108"/>
        <v>-595</v>
      </c>
      <c r="AF316" s="66">
        <f t="shared" si="101"/>
        <v>4</v>
      </c>
      <c r="AG316" t="str">
        <f t="shared" si="111"/>
        <v>魔偶*3</v>
      </c>
      <c r="AH316" t="str">
        <f t="shared" si="112"/>
        <v>灵能水晶*5</v>
      </c>
      <c r="AI316" t="str">
        <f t="shared" si="109"/>
        <v>秘银*1</v>
      </c>
      <c r="AJ316" t="str">
        <f t="shared" si="113"/>
        <v>劳工*-1234</v>
      </c>
      <c r="AK316" t="str">
        <f t="shared" si="114"/>
        <v>法士*123</v>
      </c>
      <c r="AL316" t="str">
        <f t="shared" si="115"/>
        <v>工程师*-103</v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18</v>
      </c>
      <c r="AZ316">
        <f t="shared" si="102"/>
        <v>33</v>
      </c>
      <c r="BA316">
        <f t="shared" si="103"/>
        <v>0</v>
      </c>
    </row>
    <row r="317" customHeight="1" spans="1:53">
      <c r="A317" s="23" t="s">
        <v>693</v>
      </c>
      <c r="B317" s="55" t="s">
        <v>702</v>
      </c>
      <c r="C317" s="23">
        <v>5</v>
      </c>
      <c r="D317" s="39" t="s">
        <v>175</v>
      </c>
      <c r="E317" s="39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55" t="s">
        <v>46</v>
      </c>
      <c r="K317" s="3">
        <v>5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3">
        <f>IFERROR(VLOOKUP($D317&amp;$C317,生产方式定位!$A$2:$E$38,3,FALSE)+VLOOKUP($E317&amp;$C317,生产方式定位!$F$3:$J$38,3,FALSE),0)</f>
        <v>60</v>
      </c>
      <c r="Z317" s="25">
        <f>IFERROR(VLOOKUP($D317&amp;$C317,生产方式定位!$A$2:$E$38,5,FALSE)+VLOOKUP($E317&amp;$C317,生产方式定位!$F$3:$J$38,5,FALSE),"错误")</f>
        <v>0</v>
      </c>
      <c r="AA317" s="42" t="str">
        <f t="shared" si="104"/>
        <v>魔偶*3,灵能水晶*6,魔导引擎*2</v>
      </c>
      <c r="AB317" s="65" t="str">
        <f t="shared" si="105"/>
        <v>劳工*-1597,法士*180,工程师*-133</v>
      </c>
      <c r="AC317" s="65" t="str">
        <f t="shared" si="106"/>
        <v/>
      </c>
      <c r="AD317" s="43" t="str">
        <f t="shared" si="107"/>
        <v>-100%</v>
      </c>
      <c r="AE317" s="3">
        <f t="shared" si="108"/>
        <v>-720</v>
      </c>
      <c r="AF317" s="66">
        <f t="shared" si="101"/>
        <v>5</v>
      </c>
      <c r="AG317" t="str">
        <f t="shared" si="111"/>
        <v>魔偶*3</v>
      </c>
      <c r="AH317" t="str">
        <f t="shared" si="112"/>
        <v>灵能水晶*6</v>
      </c>
      <c r="AI317" t="str">
        <f t="shared" si="109"/>
        <v>魔导引擎*2</v>
      </c>
      <c r="AJ317" t="str">
        <f t="shared" si="113"/>
        <v>劳工*-1597</v>
      </c>
      <c r="AK317" t="str">
        <f t="shared" si="114"/>
        <v>法士*180</v>
      </c>
      <c r="AL317" t="str">
        <f t="shared" si="115"/>
        <v>工程师*-133</v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20</v>
      </c>
      <c r="AZ317">
        <f t="shared" si="102"/>
        <v>34</v>
      </c>
      <c r="BA317">
        <f t="shared" si="103"/>
        <v>0</v>
      </c>
    </row>
    <row r="318" customHeight="1" spans="1:53">
      <c r="A318" s="25" t="s">
        <v>248</v>
      </c>
      <c r="B318" s="3" t="s">
        <v>519</v>
      </c>
      <c r="C318" s="25">
        <v>1</v>
      </c>
      <c r="D318" s="39" t="s">
        <v>175</v>
      </c>
      <c r="E318" s="39" t="s">
        <v>180</v>
      </c>
      <c r="N318" s="25">
        <f>IFERROR(VLOOKUP($D318&amp;$C318,生产方式定位!$A$2:$E$38,2,FALSE)+VLOOKUP($E318&amp;$C318,生产方式定位!$F$3:$J$38,2,FALSE),0)</f>
        <v>0</v>
      </c>
      <c r="O318" s="55" t="s">
        <v>77</v>
      </c>
      <c r="P318" s="3">
        <v>3</v>
      </c>
      <c r="Q318" s="55" t="s">
        <v>68</v>
      </c>
      <c r="R318" s="3">
        <v>1</v>
      </c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42" t="str">
        <f t="shared" si="104"/>
        <v/>
      </c>
      <c r="AB318" s="65" t="str">
        <f t="shared" si="105"/>
        <v>职员*424,贵族*47</v>
      </c>
      <c r="AC318" s="65" t="str">
        <f t="shared" si="106"/>
        <v/>
      </c>
      <c r="AD318" s="43" t="str">
        <f t="shared" si="107"/>
        <v/>
      </c>
      <c r="AE318" s="3" t="str">
        <f t="shared" si="108"/>
        <v/>
      </c>
      <c r="AF318" s="67">
        <f t="shared" si="101"/>
        <v>1</v>
      </c>
      <c r="AG318" t="str">
        <f t="shared" si="111"/>
        <v/>
      </c>
      <c r="AH318" t="str">
        <f t="shared" si="112"/>
        <v/>
      </c>
      <c r="AI318" t="str">
        <f t="shared" si="109"/>
        <v/>
      </c>
      <c r="AJ318" t="str">
        <f t="shared" si="113"/>
        <v>职员*424</v>
      </c>
      <c r="AK318" t="str">
        <f t="shared" si="114"/>
        <v>贵族*47</v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110"/>
        <v>0</v>
      </c>
      <c r="AZ318">
        <f t="shared" si="102"/>
        <v>4</v>
      </c>
      <c r="BA318">
        <f t="shared" si="103"/>
        <v>0</v>
      </c>
    </row>
    <row r="319" customHeight="1" spans="1:53">
      <c r="A319" s="25" t="s">
        <v>248</v>
      </c>
      <c r="B319" s="3" t="s">
        <v>520</v>
      </c>
      <c r="C319" s="25">
        <v>2</v>
      </c>
      <c r="D319" s="39" t="s">
        <v>175</v>
      </c>
      <c r="E319" s="39" t="s">
        <v>180</v>
      </c>
      <c r="N319" s="25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42" t="str">
        <f t="shared" si="104"/>
        <v/>
      </c>
      <c r="AB319" s="65" t="str">
        <f t="shared" si="105"/>
        <v>教士*528</v>
      </c>
      <c r="AC319" s="65" t="str">
        <f t="shared" si="106"/>
        <v/>
      </c>
      <c r="AD319" s="43" t="str">
        <f t="shared" si="107"/>
        <v/>
      </c>
      <c r="AE319" s="3" t="str">
        <f t="shared" si="108"/>
        <v/>
      </c>
      <c r="AF319" s="67">
        <f t="shared" si="101"/>
        <v>2</v>
      </c>
      <c r="AG319" t="str">
        <f t="shared" si="111"/>
        <v/>
      </c>
      <c r="AH319" t="str">
        <f t="shared" si="112"/>
        <v/>
      </c>
      <c r="AI319" t="str">
        <f t="shared" si="109"/>
        <v/>
      </c>
      <c r="AJ319" t="str">
        <f t="shared" si="113"/>
        <v>教士*528</v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1</v>
      </c>
      <c r="BA319">
        <f t="shared" si="103"/>
        <v>0</v>
      </c>
    </row>
    <row r="320" customHeight="1" spans="1:53">
      <c r="A320" s="25" t="s">
        <v>248</v>
      </c>
      <c r="B320" s="3" t="s">
        <v>521</v>
      </c>
      <c r="C320" s="25">
        <v>3</v>
      </c>
      <c r="D320" s="39" t="s">
        <v>175</v>
      </c>
      <c r="E320" s="39" t="s">
        <v>180</v>
      </c>
      <c r="N320" s="25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55" t="s">
        <v>77</v>
      </c>
      <c r="R320" s="3">
        <v>3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42" t="str">
        <f t="shared" si="104"/>
        <v/>
      </c>
      <c r="AB320" s="65" t="str">
        <f t="shared" si="105"/>
        <v>资本家*135,职员*365</v>
      </c>
      <c r="AC320" s="65" t="str">
        <f t="shared" si="106"/>
        <v/>
      </c>
      <c r="AD320" s="43" t="str">
        <f t="shared" si="107"/>
        <v/>
      </c>
      <c r="AE320" s="3" t="str">
        <f t="shared" si="108"/>
        <v/>
      </c>
      <c r="AF320" s="67">
        <f t="shared" si="101"/>
        <v>3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si="113"/>
        <v>资本家*135</v>
      </c>
      <c r="AK320" t="str">
        <f t="shared" si="114"/>
        <v>职员*365</v>
      </c>
      <c r="AL320" t="str">
        <f t="shared" si="115"/>
        <v/>
      </c>
      <c r="AM320" t="str">
        <f t="shared" si="116"/>
        <v/>
      </c>
      <c r="AN320" t="str">
        <f t="shared" si="117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13</v>
      </c>
      <c r="BA320">
        <f t="shared" si="103"/>
        <v>0</v>
      </c>
    </row>
    <row r="321" customHeight="1" spans="1:53">
      <c r="A321" s="25" t="s">
        <v>248</v>
      </c>
      <c r="B321" s="3" t="s">
        <v>522</v>
      </c>
      <c r="C321" s="25">
        <v>4</v>
      </c>
      <c r="D321" s="39" t="s">
        <v>175</v>
      </c>
      <c r="E321" s="39" t="s">
        <v>180</v>
      </c>
      <c r="N321" s="25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55" t="s">
        <v>77</v>
      </c>
      <c r="R321" s="3">
        <v>3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42" t="str">
        <f t="shared" si="104"/>
        <v/>
      </c>
      <c r="AB321" s="65" t="str">
        <f t="shared" si="105"/>
        <v>资本家*68,职员*183</v>
      </c>
      <c r="AC321" s="65" t="str">
        <f t="shared" si="106"/>
        <v/>
      </c>
      <c r="AD321" s="43" t="str">
        <f t="shared" si="107"/>
        <v/>
      </c>
      <c r="AE321" s="3" t="str">
        <f t="shared" si="108"/>
        <v/>
      </c>
      <c r="AF321" s="67">
        <f t="shared" si="101"/>
        <v>4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>资本家*68</v>
      </c>
      <c r="AK321" t="str">
        <f t="shared" si="114"/>
        <v>职员*183</v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13</v>
      </c>
      <c r="BA321">
        <f t="shared" si="103"/>
        <v>0</v>
      </c>
    </row>
    <row r="322" customHeight="1" spans="1:53">
      <c r="A322" s="25" t="s">
        <v>248</v>
      </c>
      <c r="B322" s="3" t="s">
        <v>523</v>
      </c>
      <c r="C322" s="25">
        <v>5</v>
      </c>
      <c r="D322" s="39" t="s">
        <v>175</v>
      </c>
      <c r="E322" s="39" t="s">
        <v>180</v>
      </c>
      <c r="N322" s="25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42" t="str">
        <f t="shared" si="104"/>
        <v/>
      </c>
      <c r="AB322" s="65" t="str">
        <f t="shared" si="105"/>
        <v>官僚*603</v>
      </c>
      <c r="AC322" s="65" t="str">
        <f t="shared" si="106"/>
        <v/>
      </c>
      <c r="AD322" s="43" t="str">
        <f t="shared" si="107"/>
        <v/>
      </c>
      <c r="AE322" s="3" t="str">
        <f t="shared" si="108"/>
        <v/>
      </c>
      <c r="AF322" s="67">
        <f t="shared" si="101"/>
        <v>5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>官僚*603</v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1</v>
      </c>
      <c r="BA322">
        <f t="shared" si="103"/>
        <v>0</v>
      </c>
    </row>
    <row r="323" customHeight="1" spans="1:53">
      <c r="A323" s="25" t="s">
        <v>248</v>
      </c>
      <c r="B323" s="3" t="s">
        <v>524</v>
      </c>
      <c r="C323" s="25">
        <v>6</v>
      </c>
      <c r="D323" s="39" t="s">
        <v>175</v>
      </c>
      <c r="E323" s="39" t="s">
        <v>180</v>
      </c>
      <c r="N323" s="25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42" t="str">
        <f t="shared" si="104"/>
        <v/>
      </c>
      <c r="AB323" s="65" t="str">
        <f t="shared" si="105"/>
        <v>劳工*302,工程师*201</v>
      </c>
      <c r="AC323" s="65" t="str">
        <f t="shared" si="106"/>
        <v/>
      </c>
      <c r="AD323" s="43" t="str">
        <f t="shared" si="107"/>
        <v/>
      </c>
      <c r="AE323" s="3" t="str">
        <f t="shared" si="108"/>
        <v/>
      </c>
      <c r="AF323" s="66">
        <f t="shared" si="101"/>
        <v>6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>劳工*302</v>
      </c>
      <c r="AK323" t="str">
        <f t="shared" si="114"/>
        <v>工程师*201</v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30</v>
      </c>
      <c r="BA323">
        <f t="shared" si="103"/>
        <v>0</v>
      </c>
    </row>
    <row r="324" customHeight="1" spans="1:53">
      <c r="A324" s="25" t="s">
        <v>248</v>
      </c>
      <c r="B324" s="55" t="s">
        <v>525</v>
      </c>
      <c r="C324" s="25">
        <v>7</v>
      </c>
      <c r="D324" s="39" t="s">
        <v>175</v>
      </c>
      <c r="E324" s="39" t="s">
        <v>180</v>
      </c>
      <c r="N324" s="25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55" t="s">
        <v>74</v>
      </c>
      <c r="T324" s="3">
        <v>20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42" t="str">
        <f t="shared" si="104"/>
        <v/>
      </c>
      <c r="AB324" s="65" t="str">
        <f t="shared" si="105"/>
        <v>劳工*151,工程师*126,法士*94</v>
      </c>
      <c r="AC324" s="65" t="str">
        <f t="shared" si="106"/>
        <v/>
      </c>
      <c r="AD324" s="43" t="str">
        <f t="shared" si="107"/>
        <v/>
      </c>
      <c r="AE324" s="3" t="str">
        <f t="shared" si="108"/>
        <v/>
      </c>
      <c r="AF324" s="66">
        <f t="shared" si="101"/>
        <v>7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>劳工*151</v>
      </c>
      <c r="AK324" t="str">
        <f t="shared" si="114"/>
        <v>工程师*126</v>
      </c>
      <c r="AL324" t="str">
        <f t="shared" si="115"/>
        <v>法士*94</v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48</v>
      </c>
      <c r="BA324">
        <f t="shared" si="103"/>
        <v>0</v>
      </c>
    </row>
    <row r="325" customHeight="1" spans="1:53">
      <c r="A325" s="25" t="s">
        <v>248</v>
      </c>
      <c r="B325" s="55" t="s">
        <v>526</v>
      </c>
      <c r="C325" s="25">
        <v>8</v>
      </c>
      <c r="D325" s="39" t="s">
        <v>175</v>
      </c>
      <c r="E325" s="39" t="s">
        <v>180</v>
      </c>
      <c r="N325" s="25">
        <f>IFERROR(VLOOKUP($D325&amp;$C325,生产方式定位!$A$2:$E$38,2,FALSE)+VLOOKUP($E325&amp;$C325,生产方式定位!$F$3:$J$38,2,FALSE),0)</f>
        <v>0</v>
      </c>
      <c r="O325" s="55" t="s">
        <v>66</v>
      </c>
      <c r="P325" s="3">
        <v>4</v>
      </c>
      <c r="Q325" s="55" t="s">
        <v>74</v>
      </c>
      <c r="R325" s="3">
        <v>5</v>
      </c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42" t="str">
        <f t="shared" si="104"/>
        <v/>
      </c>
      <c r="AB325" s="65" t="str">
        <f t="shared" si="105"/>
        <v>法师*50,法士*314</v>
      </c>
      <c r="AC325" s="65" t="str">
        <f t="shared" si="106"/>
        <v/>
      </c>
      <c r="AD325" s="43" t="str">
        <f t="shared" si="107"/>
        <v/>
      </c>
      <c r="AE325" s="3" t="str">
        <f t="shared" si="108"/>
        <v/>
      </c>
      <c r="AF325" s="66">
        <f t="shared" si="101"/>
        <v>8</v>
      </c>
      <c r="AG325" t="str">
        <f t="shared" si="111"/>
        <v/>
      </c>
      <c r="AH325" t="str">
        <f t="shared" si="112"/>
        <v/>
      </c>
      <c r="AI325" t="str">
        <f t="shared" si="109"/>
        <v/>
      </c>
      <c r="AJ325" t="str">
        <f t="shared" si="113"/>
        <v>法师*50</v>
      </c>
      <c r="AK325" t="str">
        <f t="shared" si="114"/>
        <v>法士*314</v>
      </c>
      <c r="AL325" t="str">
        <f t="shared" si="115"/>
        <v/>
      </c>
      <c r="AM325" t="str">
        <f t="shared" si="116"/>
        <v/>
      </c>
      <c r="AN325" t="str">
        <f t="shared" si="117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10"/>
        <v>0</v>
      </c>
      <c r="AZ325">
        <f t="shared" si="102"/>
        <v>9</v>
      </c>
      <c r="BA325">
        <f t="shared" si="103"/>
        <v>0</v>
      </c>
    </row>
    <row r="326" customHeight="1" spans="1:53">
      <c r="A326" s="23" t="s">
        <v>250</v>
      </c>
      <c r="B326" s="55" t="s">
        <v>703</v>
      </c>
      <c r="C326" s="23">
        <v>1</v>
      </c>
      <c r="D326" s="39" t="s">
        <v>223</v>
      </c>
      <c r="E326" s="39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40">
        <v>10</v>
      </c>
      <c r="N326" s="23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3">
        <f>IFERROR(VLOOKUP($D326&amp;$C326,生产方式定位!$A$2:$E$38,3,FALSE)+VLOOKUP($E326&amp;$C326,生产方式定位!$F$3:$J$38,3,FALSE),0)</f>
        <v>100</v>
      </c>
      <c r="V326" s="55" t="s">
        <v>39</v>
      </c>
      <c r="W326" s="3">
        <v>1</v>
      </c>
      <c r="Z326" s="25">
        <f>IFERROR(VLOOKUP($D326&amp;$C326,生产方式定位!$A$2:$E$38,5,FALSE)+VLOOKUP($E326&amp;$C326,生产方式定位!$F$3:$J$38,5,FALSE),"错误")</f>
        <v>1760</v>
      </c>
      <c r="AA326" s="42" t="str">
        <f t="shared" si="104"/>
        <v>煤*13,铁*5,运力*13</v>
      </c>
      <c r="AB326" s="65" t="str">
        <f t="shared" si="105"/>
        <v>劳工*4114,工程师*137</v>
      </c>
      <c r="AC326" s="65" t="str">
        <f t="shared" si="106"/>
        <v>钢铁*35</v>
      </c>
      <c r="AD326" s="43" t="str">
        <f t="shared" si="107"/>
        <v>76%</v>
      </c>
      <c r="AE326" s="3">
        <f t="shared" si="108"/>
        <v>660</v>
      </c>
      <c r="AF326" s="66">
        <f t="shared" si="101"/>
        <v>1</v>
      </c>
      <c r="AG326" t="str">
        <f t="shared" si="111"/>
        <v>煤*13</v>
      </c>
      <c r="AH326" t="str">
        <f t="shared" si="112"/>
        <v>铁*5</v>
      </c>
      <c r="AI326" t="str">
        <f t="shared" si="109"/>
        <v/>
      </c>
      <c r="AJ326" t="str">
        <f t="shared" si="113"/>
        <v>劳工*4114</v>
      </c>
      <c r="AK326" t="str">
        <f t="shared" si="114"/>
        <v>工程师*137</v>
      </c>
      <c r="AL326" t="str">
        <f t="shared" si="115"/>
        <v/>
      </c>
      <c r="AM326" t="str">
        <f t="shared" si="116"/>
        <v>钢铁*35</v>
      </c>
      <c r="AN326" t="str">
        <f t="shared" si="117"/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si="110"/>
        <v>25</v>
      </c>
      <c r="AZ326">
        <f t="shared" si="102"/>
        <v>110</v>
      </c>
      <c r="BA326">
        <f t="shared" si="103"/>
        <v>1</v>
      </c>
    </row>
    <row r="327" customHeight="1" spans="1:53">
      <c r="A327" s="23" t="s">
        <v>250</v>
      </c>
      <c r="B327" s="55" t="s">
        <v>704</v>
      </c>
      <c r="C327" s="23">
        <v>2</v>
      </c>
      <c r="D327" s="39" t="s">
        <v>223</v>
      </c>
      <c r="E327" s="39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40">
        <v>10</v>
      </c>
      <c r="N327" s="23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3">
        <f>IFERROR(VLOOKUP($D327&amp;$C327,生产方式定位!$A$2:$E$38,3,FALSE)+VLOOKUP($E327&amp;$C327,生产方式定位!$F$3:$J$38,3,FALSE),0)</f>
        <v>100</v>
      </c>
      <c r="V327" s="55" t="s">
        <v>39</v>
      </c>
      <c r="W327" s="3">
        <v>1</v>
      </c>
      <c r="Z327" s="25">
        <f>IFERROR(VLOOKUP($D327&amp;$C327,生产方式定位!$A$2:$E$38,5,FALSE)+VLOOKUP($E327&amp;$C327,生产方式定位!$F$3:$J$38,5,FALSE),"错误")</f>
        <v>2520</v>
      </c>
      <c r="AA327" s="42" t="str">
        <f t="shared" si="104"/>
        <v>煤*21,铁*8,运力*21</v>
      </c>
      <c r="AB327" s="65" t="str">
        <f t="shared" si="105"/>
        <v>劳工*3771,工程师*251</v>
      </c>
      <c r="AC327" s="65" t="str">
        <f t="shared" si="106"/>
        <v>钢铁*50</v>
      </c>
      <c r="AD327" s="43" t="str">
        <f t="shared" si="107"/>
        <v>58%</v>
      </c>
      <c r="AE327" s="3">
        <f t="shared" si="108"/>
        <v>820</v>
      </c>
      <c r="AF327" s="66">
        <f t="shared" si="101"/>
        <v>2</v>
      </c>
      <c r="AG327" t="str">
        <f t="shared" si="111"/>
        <v>煤*21</v>
      </c>
      <c r="AH327" t="str">
        <f t="shared" si="112"/>
        <v>铁*8</v>
      </c>
      <c r="AI327" t="str">
        <f t="shared" si="109"/>
        <v/>
      </c>
      <c r="AJ327" t="str">
        <f t="shared" si="113"/>
        <v>劳工*3771</v>
      </c>
      <c r="AK327" t="str">
        <f t="shared" si="114"/>
        <v>工程师*251</v>
      </c>
      <c r="AL327" t="str">
        <f t="shared" si="115"/>
        <v/>
      </c>
      <c r="AM327" t="str">
        <f t="shared" si="116"/>
        <v>钢铁*50</v>
      </c>
      <c r="AN327" t="str">
        <f t="shared" si="117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0"/>
        <v>25</v>
      </c>
      <c r="AZ327">
        <f t="shared" si="102"/>
        <v>120</v>
      </c>
      <c r="BA327">
        <f t="shared" si="103"/>
        <v>1</v>
      </c>
    </row>
    <row r="328" customHeight="1" spans="1:53">
      <c r="A328" s="23" t="s">
        <v>250</v>
      </c>
      <c r="B328" s="55" t="s">
        <v>705</v>
      </c>
      <c r="C328" s="23">
        <v>3</v>
      </c>
      <c r="D328" s="39" t="s">
        <v>223</v>
      </c>
      <c r="E328" s="39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40">
        <v>10</v>
      </c>
      <c r="N328" s="23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3">
        <f>IFERROR(VLOOKUP($D328&amp;$C328,生产方式定位!$A$2:$E$38,3,FALSE)+VLOOKUP($E328&amp;$C328,生产方式定位!$F$3:$J$38,3,FALSE),0)</f>
        <v>100</v>
      </c>
      <c r="V328" s="55" t="s">
        <v>39</v>
      </c>
      <c r="W328" s="3">
        <v>1</v>
      </c>
      <c r="Z328" s="25">
        <f>IFERROR(VLOOKUP($D328&amp;$C328,生产方式定位!$A$2:$E$38,5,FALSE)+VLOOKUP($E328&amp;$C328,生产方式定位!$F$3:$J$38,5,FALSE),"错误")</f>
        <v>2830</v>
      </c>
      <c r="AA328" s="42" t="str">
        <f t="shared" si="104"/>
        <v>煤*24,铁*9,运力*24</v>
      </c>
      <c r="AB328" s="65" t="str">
        <f t="shared" si="105"/>
        <v>劳工*3481,工程师*348</v>
      </c>
      <c r="AC328" s="65" t="str">
        <f t="shared" si="106"/>
        <v>钢铁*57</v>
      </c>
      <c r="AD328" s="43" t="str">
        <f t="shared" si="107"/>
        <v>55%</v>
      </c>
      <c r="AE328" s="3">
        <f t="shared" si="108"/>
        <v>905</v>
      </c>
      <c r="AF328" s="67">
        <f t="shared" si="101"/>
        <v>3</v>
      </c>
      <c r="AG328" t="str">
        <f t="shared" si="111"/>
        <v>煤*24</v>
      </c>
      <c r="AH328" t="str">
        <f t="shared" si="112"/>
        <v>铁*9</v>
      </c>
      <c r="AI328" t="str">
        <f t="shared" si="109"/>
        <v/>
      </c>
      <c r="AJ328" t="str">
        <f t="shared" si="113"/>
        <v>劳工*3481</v>
      </c>
      <c r="AK328" t="str">
        <f t="shared" si="114"/>
        <v>工程师*348</v>
      </c>
      <c r="AL328" t="str">
        <f t="shared" si="115"/>
        <v/>
      </c>
      <c r="AM328" t="str">
        <f t="shared" si="116"/>
        <v>钢铁*57</v>
      </c>
      <c r="AN328" t="str">
        <f t="shared" si="117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0"/>
        <v>25</v>
      </c>
      <c r="AZ328">
        <f t="shared" si="102"/>
        <v>130</v>
      </c>
      <c r="BA328">
        <f t="shared" si="103"/>
        <v>1</v>
      </c>
    </row>
    <row r="329" customHeight="1" spans="1:53">
      <c r="A329" s="23" t="s">
        <v>250</v>
      </c>
      <c r="B329" s="55" t="s">
        <v>706</v>
      </c>
      <c r="C329" s="23">
        <v>4</v>
      </c>
      <c r="D329" s="39" t="s">
        <v>223</v>
      </c>
      <c r="E329" s="39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40">
        <v>10</v>
      </c>
      <c r="N329" s="23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3">
        <f>IFERROR(VLOOKUP($D329&amp;$C329,生产方式定位!$A$2:$E$38,3,FALSE)+VLOOKUP($E329&amp;$C329,生产方式定位!$F$3:$J$38,3,FALSE),0)</f>
        <v>100</v>
      </c>
      <c r="V329" s="55" t="s">
        <v>39</v>
      </c>
      <c r="W329" s="3">
        <v>1</v>
      </c>
      <c r="Z329" s="25">
        <f>IFERROR(VLOOKUP($D329&amp;$C329,生产方式定位!$A$2:$E$38,5,FALSE)+VLOOKUP($E329&amp;$C329,生产方式定位!$F$3:$J$38,5,FALSE),"错误")</f>
        <v>3140</v>
      </c>
      <c r="AA329" s="42" t="str">
        <f t="shared" si="104"/>
        <v>煤*27,铁*10,运力*27</v>
      </c>
      <c r="AB329" s="65" t="str">
        <f t="shared" si="105"/>
        <v>劳工*3232,工程师*431</v>
      </c>
      <c r="AC329" s="65" t="str">
        <f t="shared" si="106"/>
        <v>钢铁*63</v>
      </c>
      <c r="AD329" s="43" t="str">
        <f t="shared" si="107"/>
        <v>53%</v>
      </c>
      <c r="AE329" s="3">
        <f t="shared" si="108"/>
        <v>990</v>
      </c>
      <c r="AF329" s="67">
        <f t="shared" si="101"/>
        <v>4</v>
      </c>
      <c r="AG329" t="str">
        <f t="shared" si="111"/>
        <v>煤*27</v>
      </c>
      <c r="AH329" t="str">
        <f t="shared" si="112"/>
        <v>铁*10</v>
      </c>
      <c r="AI329" t="str">
        <f t="shared" si="109"/>
        <v/>
      </c>
      <c r="AJ329" t="str">
        <f t="shared" si="113"/>
        <v>劳工*3232</v>
      </c>
      <c r="AK329" t="str">
        <f t="shared" si="114"/>
        <v>工程师*431</v>
      </c>
      <c r="AL329" t="str">
        <f t="shared" si="115"/>
        <v/>
      </c>
      <c r="AM329" t="str">
        <f t="shared" si="116"/>
        <v>钢铁*63</v>
      </c>
      <c r="AN329" t="str">
        <f t="shared" si="117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0"/>
        <v>25</v>
      </c>
      <c r="AZ329">
        <f t="shared" si="102"/>
        <v>140</v>
      </c>
      <c r="BA329">
        <f t="shared" si="103"/>
        <v>1</v>
      </c>
    </row>
    <row r="330" customHeight="1" spans="1:53">
      <c r="A330" s="23" t="s">
        <v>250</v>
      </c>
      <c r="B330" s="55" t="s">
        <v>707</v>
      </c>
      <c r="C330" s="23">
        <v>5</v>
      </c>
      <c r="D330" s="39" t="s">
        <v>223</v>
      </c>
      <c r="E330" s="39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55" t="s">
        <v>22</v>
      </c>
      <c r="K330" s="3">
        <v>20</v>
      </c>
      <c r="L330" s="40">
        <v>6</v>
      </c>
      <c r="N330" s="23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55" t="s">
        <v>74</v>
      </c>
      <c r="T330" s="3">
        <v>20</v>
      </c>
      <c r="U330" s="23">
        <f>IFERROR(VLOOKUP($D330&amp;$C330,生产方式定位!$A$2:$E$38,3,FALSE)+VLOOKUP($E330&amp;$C330,生产方式定位!$F$3:$J$38,3,FALSE),0)</f>
        <v>100</v>
      </c>
      <c r="V330" s="55" t="s">
        <v>39</v>
      </c>
      <c r="W330" s="3">
        <v>1</v>
      </c>
      <c r="Z330" s="25">
        <f>IFERROR(VLOOKUP($D330&amp;$C330,生产方式定位!$A$2:$E$38,5,FALSE)+VLOOKUP($E330&amp;$C330,生产方式定位!$F$3:$J$38,5,FALSE),"错误")</f>
        <v>3450</v>
      </c>
      <c r="AA330" s="42" t="str">
        <f t="shared" si="104"/>
        <v>煤*7,铁*22,泽洛*20,运力*9</v>
      </c>
      <c r="AB330" s="65" t="str">
        <f t="shared" si="105"/>
        <v>劳工*3017,工程师*302,法士*151</v>
      </c>
      <c r="AC330" s="65" t="str">
        <f t="shared" si="106"/>
        <v>钢铁*69</v>
      </c>
      <c r="AD330" s="43" t="str">
        <f t="shared" si="107"/>
        <v>52%</v>
      </c>
      <c r="AE330" s="3">
        <f t="shared" si="108"/>
        <v>1075</v>
      </c>
      <c r="AF330" s="67">
        <f t="shared" si="101"/>
        <v>5</v>
      </c>
      <c r="AG330" t="str">
        <f t="shared" si="111"/>
        <v>煤*7</v>
      </c>
      <c r="AH330" t="str">
        <f t="shared" si="112"/>
        <v>铁*22</v>
      </c>
      <c r="AI330" t="str">
        <f t="shared" si="109"/>
        <v>泽洛*20</v>
      </c>
      <c r="AJ330" t="str">
        <f t="shared" si="113"/>
        <v>劳工*3017</v>
      </c>
      <c r="AK330" t="str">
        <f t="shared" si="114"/>
        <v>工程师*302</v>
      </c>
      <c r="AL330" t="str">
        <f t="shared" si="115"/>
        <v>法士*151</v>
      </c>
      <c r="AM330" t="str">
        <f t="shared" si="116"/>
        <v>钢铁*69</v>
      </c>
      <c r="AN330" t="str">
        <f t="shared" si="117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0"/>
        <v>51</v>
      </c>
      <c r="AZ330">
        <f t="shared" si="102"/>
        <v>150</v>
      </c>
      <c r="BA330">
        <f t="shared" si="103"/>
        <v>1</v>
      </c>
    </row>
    <row r="331" customHeight="1" spans="1:53">
      <c r="A331" s="25" t="s">
        <v>708</v>
      </c>
      <c r="B331" s="3" t="s">
        <v>709</v>
      </c>
      <c r="C331" s="25">
        <v>1</v>
      </c>
      <c r="D331" s="39" t="s">
        <v>175</v>
      </c>
      <c r="E331" s="39" t="s">
        <v>176</v>
      </c>
      <c r="N331" s="25">
        <f>IFERROR(VLOOKUP($D331&amp;$C331,生产方式定位!$A$2:$E$38,2,FALSE)+VLOOKUP($E331&amp;$C331,生产方式定位!$F$3:$J$38,2,FALSE),0)</f>
        <v>0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42" t="str">
        <f t="shared" si="104"/>
        <v/>
      </c>
      <c r="AB331" s="65" t="str">
        <f t="shared" si="105"/>
        <v/>
      </c>
      <c r="AC331" s="65" t="str">
        <f t="shared" si="106"/>
        <v/>
      </c>
      <c r="AD331" s="43" t="str">
        <f t="shared" si="107"/>
        <v/>
      </c>
      <c r="AE331" s="3" t="str">
        <f t="shared" si="108"/>
        <v/>
      </c>
      <c r="AF331" s="67">
        <f t="shared" si="101"/>
        <v>1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0</v>
      </c>
      <c r="BA331">
        <f t="shared" si="103"/>
        <v>0</v>
      </c>
    </row>
    <row r="332" customHeight="1" spans="1:53">
      <c r="A332" s="25" t="s">
        <v>708</v>
      </c>
      <c r="B332" s="3" t="s">
        <v>710</v>
      </c>
      <c r="C332" s="25">
        <v>2</v>
      </c>
      <c r="D332" s="39" t="s">
        <v>175</v>
      </c>
      <c r="E332" s="39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42" t="str">
        <f t="shared" si="104"/>
        <v>工具*6</v>
      </c>
      <c r="AB332" s="65" t="str">
        <f t="shared" si="105"/>
        <v>劳工*-362,工程师*30</v>
      </c>
      <c r="AC332" s="65" t="str">
        <f t="shared" si="106"/>
        <v/>
      </c>
      <c r="AD332" s="43" t="str">
        <f t="shared" si="107"/>
        <v>-100%</v>
      </c>
      <c r="AE332" s="3">
        <f t="shared" si="108"/>
        <v>-235</v>
      </c>
      <c r="AF332" s="67">
        <f t="shared" si="101"/>
        <v>2</v>
      </c>
      <c r="AG332" t="str">
        <f t="shared" si="111"/>
        <v>工具*6</v>
      </c>
      <c r="AH332" t="str">
        <f t="shared" si="112"/>
        <v/>
      </c>
      <c r="AI332" t="str">
        <f t="shared" si="109"/>
        <v/>
      </c>
      <c r="AJ332" t="str">
        <f t="shared" si="113"/>
        <v>劳工*-362</v>
      </c>
      <c r="AK332" t="str">
        <f t="shared" si="114"/>
        <v>工程师*30</v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25</v>
      </c>
      <c r="BA332">
        <f t="shared" si="103"/>
        <v>0</v>
      </c>
    </row>
    <row r="333" customHeight="1" spans="1:53">
      <c r="A333" s="25" t="s">
        <v>708</v>
      </c>
      <c r="B333" s="3" t="s">
        <v>711</v>
      </c>
      <c r="C333" s="25">
        <v>3</v>
      </c>
      <c r="D333" s="39" t="s">
        <v>175</v>
      </c>
      <c r="E333" s="39" t="s">
        <v>176</v>
      </c>
      <c r="F333" s="55" t="s">
        <v>19</v>
      </c>
      <c r="G333" s="3">
        <v>10</v>
      </c>
      <c r="H333" s="55" t="s">
        <v>41</v>
      </c>
      <c r="I333" s="3">
        <v>10</v>
      </c>
      <c r="J333" s="55" t="s">
        <v>15</v>
      </c>
      <c r="K333" s="3">
        <v>5</v>
      </c>
      <c r="N333" s="25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42" t="str">
        <f t="shared" si="104"/>
        <v>煤*4,工具*3,树胶*2</v>
      </c>
      <c r="AB333" s="65" t="str">
        <f t="shared" si="105"/>
        <v>劳工*-724,工程师*60</v>
      </c>
      <c r="AC333" s="65" t="str">
        <f t="shared" si="106"/>
        <v/>
      </c>
      <c r="AD333" s="43" t="str">
        <f t="shared" si="107"/>
        <v>-100%</v>
      </c>
      <c r="AE333" s="3">
        <f t="shared" si="108"/>
        <v>-320</v>
      </c>
      <c r="AF333" s="67">
        <f t="shared" si="101"/>
        <v>3</v>
      </c>
      <c r="AG333" t="str">
        <f t="shared" si="111"/>
        <v>煤*4</v>
      </c>
      <c r="AH333" t="str">
        <f t="shared" si="112"/>
        <v>工具*3</v>
      </c>
      <c r="AI333" t="str">
        <f t="shared" si="109"/>
        <v>树胶*2</v>
      </c>
      <c r="AJ333" t="str">
        <f t="shared" si="113"/>
        <v>劳工*-724</v>
      </c>
      <c r="AK333" t="str">
        <f t="shared" si="114"/>
        <v>工程师*60</v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25</v>
      </c>
      <c r="AZ333">
        <f t="shared" si="102"/>
        <v>25</v>
      </c>
      <c r="BA333">
        <f t="shared" si="103"/>
        <v>0</v>
      </c>
    </row>
    <row r="334" customHeight="1" spans="1:53">
      <c r="A334" s="25" t="s">
        <v>708</v>
      </c>
      <c r="B334" s="3" t="s">
        <v>712</v>
      </c>
      <c r="C334" s="25">
        <v>4</v>
      </c>
      <c r="D334" s="39" t="s">
        <v>175</v>
      </c>
      <c r="E334" s="39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55" t="s">
        <v>15</v>
      </c>
      <c r="K334" s="3">
        <v>5</v>
      </c>
      <c r="N334" s="25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42" t="str">
        <f t="shared" si="104"/>
        <v>科学引擎*2,煤*6,树胶*2</v>
      </c>
      <c r="AB334" s="65" t="str">
        <f t="shared" si="105"/>
        <v>劳工*-1086,工程师*90</v>
      </c>
      <c r="AC334" s="65" t="str">
        <f t="shared" si="106"/>
        <v/>
      </c>
      <c r="AD334" s="43" t="str">
        <f t="shared" si="107"/>
        <v>-100%</v>
      </c>
      <c r="AE334" s="3">
        <f t="shared" si="108"/>
        <v>-405</v>
      </c>
      <c r="AF334" s="67">
        <f t="shared" si="101"/>
        <v>4</v>
      </c>
      <c r="AG334" t="str">
        <f t="shared" si="111"/>
        <v>科学引擎*2</v>
      </c>
      <c r="AH334" t="str">
        <f t="shared" si="112"/>
        <v>煤*6</v>
      </c>
      <c r="AI334" t="str">
        <f t="shared" si="109"/>
        <v>树胶*2</v>
      </c>
      <c r="AJ334" t="str">
        <f t="shared" si="113"/>
        <v>劳工*-1086</v>
      </c>
      <c r="AK334" t="str">
        <f t="shared" si="114"/>
        <v>工程师*90</v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20</v>
      </c>
      <c r="AZ334">
        <f t="shared" si="102"/>
        <v>25</v>
      </c>
      <c r="BA334">
        <f t="shared" si="103"/>
        <v>0</v>
      </c>
    </row>
    <row r="335" customHeight="1" spans="1:53">
      <c r="A335" s="25" t="s">
        <v>708</v>
      </c>
      <c r="B335" s="3" t="s">
        <v>713</v>
      </c>
      <c r="C335" s="25">
        <v>5</v>
      </c>
      <c r="D335" s="39" t="s">
        <v>175</v>
      </c>
      <c r="E335" s="39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55" t="s">
        <v>15</v>
      </c>
      <c r="K335" s="3">
        <v>5</v>
      </c>
      <c r="N335" s="25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42" t="str">
        <f t="shared" si="104"/>
        <v>魔导引擎*1,灵能水晶*4,树胶*3</v>
      </c>
      <c r="AB335" s="65" t="str">
        <f t="shared" si="105"/>
        <v>劳工*-1448,工程师*121</v>
      </c>
      <c r="AC335" s="65" t="str">
        <f t="shared" si="106"/>
        <v/>
      </c>
      <c r="AD335" s="43" t="str">
        <f t="shared" si="107"/>
        <v>-100%</v>
      </c>
      <c r="AE335" s="3">
        <f t="shared" si="108"/>
        <v>-490</v>
      </c>
      <c r="AF335" s="67">
        <f t="shared" si="101"/>
        <v>5</v>
      </c>
      <c r="AG335" t="str">
        <f t="shared" si="111"/>
        <v>魔导引擎*1</v>
      </c>
      <c r="AH335" t="str">
        <f t="shared" si="112"/>
        <v>灵能水晶*4</v>
      </c>
      <c r="AI335" t="str">
        <f t="shared" si="109"/>
        <v>树胶*3</v>
      </c>
      <c r="AJ335" t="str">
        <f t="shared" si="113"/>
        <v>劳工*-1448</v>
      </c>
      <c r="AK335" t="str">
        <f t="shared" si="114"/>
        <v>工程师*121</v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20</v>
      </c>
      <c r="AZ335">
        <f t="shared" si="102"/>
        <v>25</v>
      </c>
      <c r="BA335">
        <f t="shared" si="103"/>
        <v>0</v>
      </c>
    </row>
    <row r="336" customHeight="1" spans="1:53">
      <c r="A336" s="23" t="s">
        <v>708</v>
      </c>
      <c r="B336" s="3" t="s">
        <v>709</v>
      </c>
      <c r="C336" s="23">
        <v>1</v>
      </c>
      <c r="D336" s="39" t="s">
        <v>175</v>
      </c>
      <c r="E336" s="39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25">
        <f>IFERROR(VLOOKUP($D336&amp;$C336,生产方式定位!$A$2:$E$38,5,FALSE)+VLOOKUP($E336&amp;$C336,生产方式定位!$F$3:$J$38,5,FALSE),"错误")</f>
        <v>0</v>
      </c>
      <c r="AA336" s="42" t="str">
        <f t="shared" si="104"/>
        <v/>
      </c>
      <c r="AB336" s="65" t="str">
        <f t="shared" si="105"/>
        <v/>
      </c>
      <c r="AC336" s="65" t="str">
        <f t="shared" si="106"/>
        <v/>
      </c>
      <c r="AD336" s="43" t="str">
        <f t="shared" si="107"/>
        <v/>
      </c>
      <c r="AE336" s="3" t="str">
        <f t="shared" si="108"/>
        <v/>
      </c>
      <c r="AF336" s="66">
        <f t="shared" si="101"/>
        <v>1</v>
      </c>
      <c r="AG336" t="str">
        <f t="shared" si="111"/>
        <v/>
      </c>
      <c r="AH336" t="str">
        <f t="shared" si="112"/>
        <v/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0</v>
      </c>
      <c r="AZ336">
        <f t="shared" si="102"/>
        <v>0</v>
      </c>
      <c r="BA336">
        <f t="shared" si="103"/>
        <v>0</v>
      </c>
    </row>
    <row r="337" customHeight="1" spans="1:53">
      <c r="A337" s="23" t="s">
        <v>708</v>
      </c>
      <c r="B337" s="55" t="s">
        <v>714</v>
      </c>
      <c r="C337" s="23">
        <v>2</v>
      </c>
      <c r="D337" s="39" t="s">
        <v>175</v>
      </c>
      <c r="E337" s="39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3">
        <f>IFERROR(VLOOKUP($D337&amp;$C337,生产方式定位!$A$2:$E$38,3,FALSE)+VLOOKUP($E337&amp;$C337,生产方式定位!$F$3:$J$38,3,FALSE),0)</f>
        <v>15</v>
      </c>
      <c r="Z337" s="25">
        <f>IFERROR(VLOOKUP($D337&amp;$C337,生产方式定位!$A$2:$E$38,5,FALSE)+VLOOKUP($E337&amp;$C337,生产方式定位!$F$3:$J$38,5,FALSE),"错误")</f>
        <v>0</v>
      </c>
      <c r="AA337" s="42" t="str">
        <f t="shared" si="104"/>
        <v>魔偶*2,灵能水晶*4</v>
      </c>
      <c r="AB337" s="65" t="str">
        <f t="shared" si="105"/>
        <v>劳工*-543,法士*34</v>
      </c>
      <c r="AC337" s="65" t="str">
        <f t="shared" si="106"/>
        <v/>
      </c>
      <c r="AD337" s="43" t="str">
        <f t="shared" si="107"/>
        <v>-100%</v>
      </c>
      <c r="AE337" s="3">
        <f t="shared" si="108"/>
        <v>-345</v>
      </c>
      <c r="AF337" s="66">
        <f t="shared" si="101"/>
        <v>2</v>
      </c>
      <c r="AG337" t="str">
        <f t="shared" si="111"/>
        <v>魔偶*2</v>
      </c>
      <c r="AH337" t="str">
        <f t="shared" si="112"/>
        <v>灵能水晶*4</v>
      </c>
      <c r="AI337" t="str">
        <f t="shared" si="109"/>
        <v/>
      </c>
      <c r="AJ337" t="str">
        <f t="shared" si="113"/>
        <v>劳工*-543</v>
      </c>
      <c r="AK337" t="str">
        <f t="shared" si="114"/>
        <v>法士*34</v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25</v>
      </c>
      <c r="BA337">
        <f t="shared" si="103"/>
        <v>0</v>
      </c>
    </row>
    <row r="338" customHeight="1" spans="1:53">
      <c r="A338" s="23" t="s">
        <v>708</v>
      </c>
      <c r="B338" s="55" t="s">
        <v>715</v>
      </c>
      <c r="C338" s="23">
        <v>3</v>
      </c>
      <c r="D338" s="39" t="s">
        <v>175</v>
      </c>
      <c r="E338" s="39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3">
        <f>IFERROR(VLOOKUP($D338&amp;$C338,生产方式定位!$A$2:$E$38,3,FALSE)+VLOOKUP($E338&amp;$C338,生产方式定位!$F$3:$J$38,3,FALSE),0)</f>
        <v>30</v>
      </c>
      <c r="Z338" s="25">
        <f>IFERROR(VLOOKUP($D338&amp;$C338,生产方式定位!$A$2:$E$38,5,FALSE)+VLOOKUP($E338&amp;$C338,生产方式定位!$F$3:$J$38,5,FALSE),"错误")</f>
        <v>0</v>
      </c>
      <c r="AA338" s="42" t="str">
        <f t="shared" si="104"/>
        <v>魔偶*3,灵能水晶*5</v>
      </c>
      <c r="AB338" s="65" t="str">
        <f t="shared" si="105"/>
        <v>劳工*-1086,法士*68</v>
      </c>
      <c r="AC338" s="65" t="str">
        <f t="shared" si="106"/>
        <v/>
      </c>
      <c r="AD338" s="43" t="str">
        <f t="shared" si="107"/>
        <v>-100%</v>
      </c>
      <c r="AE338" s="3">
        <f t="shared" si="108"/>
        <v>-470</v>
      </c>
      <c r="AF338" s="66">
        <f t="shared" si="101"/>
        <v>3</v>
      </c>
      <c r="AG338" t="str">
        <f t="shared" si="111"/>
        <v>魔偶*3</v>
      </c>
      <c r="AH338" t="str">
        <f t="shared" si="112"/>
        <v>灵能水晶*5</v>
      </c>
      <c r="AI338" t="str">
        <f t="shared" si="109"/>
        <v/>
      </c>
      <c r="AJ338" t="str">
        <f t="shared" si="113"/>
        <v>劳工*-1086</v>
      </c>
      <c r="AK338" t="str">
        <f t="shared" si="114"/>
        <v>法士*68</v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25</v>
      </c>
      <c r="BA338">
        <f t="shared" si="103"/>
        <v>0</v>
      </c>
    </row>
    <row r="339" customHeight="1" spans="1:53">
      <c r="A339" s="23" t="s">
        <v>708</v>
      </c>
      <c r="B339" s="55" t="s">
        <v>716</v>
      </c>
      <c r="C339" s="23">
        <v>4</v>
      </c>
      <c r="D339" s="39" t="s">
        <v>175</v>
      </c>
      <c r="E339" s="39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55" t="s">
        <v>40</v>
      </c>
      <c r="K339" s="3">
        <v>3</v>
      </c>
      <c r="N339" s="23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3">
        <f>IFERROR(VLOOKUP($D339&amp;$C339,生产方式定位!$A$2:$E$38,3,FALSE)+VLOOKUP($E339&amp;$C339,生产方式定位!$F$3:$J$38,3,FALSE),0)</f>
        <v>45</v>
      </c>
      <c r="Z339" s="25">
        <f>IFERROR(VLOOKUP($D339&amp;$C339,生产方式定位!$A$2:$E$38,5,FALSE)+VLOOKUP($E339&amp;$C339,生产方式定位!$F$3:$J$38,5,FALSE),"错误")</f>
        <v>0</v>
      </c>
      <c r="AA339" s="42" t="str">
        <f t="shared" si="104"/>
        <v>魔偶*3,灵能水晶*5,秘银*1</v>
      </c>
      <c r="AB339" s="65" t="str">
        <f t="shared" si="105"/>
        <v>劳工*-1629,法士*102</v>
      </c>
      <c r="AC339" s="65" t="str">
        <f t="shared" si="106"/>
        <v/>
      </c>
      <c r="AD339" s="43" t="str">
        <f t="shared" si="107"/>
        <v>-100%</v>
      </c>
      <c r="AE339" s="3">
        <f t="shared" si="108"/>
        <v>-595</v>
      </c>
      <c r="AF339" s="66">
        <f t="shared" si="101"/>
        <v>4</v>
      </c>
      <c r="AG339" t="str">
        <f t="shared" si="111"/>
        <v>魔偶*3</v>
      </c>
      <c r="AH339" t="str">
        <f t="shared" si="112"/>
        <v>灵能水晶*5</v>
      </c>
      <c r="AI339" t="str">
        <f t="shared" si="109"/>
        <v>秘银*1</v>
      </c>
      <c r="AJ339" t="str">
        <f t="shared" si="113"/>
        <v>劳工*-1629</v>
      </c>
      <c r="AK339" t="str">
        <f t="shared" si="114"/>
        <v>法士*102</v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18</v>
      </c>
      <c r="AZ339">
        <f t="shared" si="102"/>
        <v>25</v>
      </c>
      <c r="BA339">
        <f t="shared" si="103"/>
        <v>0</v>
      </c>
    </row>
    <row r="340" customHeight="1" spans="1:53">
      <c r="A340" s="23" t="s">
        <v>708</v>
      </c>
      <c r="B340" s="55" t="s">
        <v>717</v>
      </c>
      <c r="C340" s="23">
        <v>5</v>
      </c>
      <c r="D340" s="39" t="s">
        <v>175</v>
      </c>
      <c r="E340" s="39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55" t="s">
        <v>46</v>
      </c>
      <c r="K340" s="3">
        <v>5</v>
      </c>
      <c r="N340" s="23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3">
        <f>IFERROR(VLOOKUP($D340&amp;$C340,生产方式定位!$A$2:$E$38,3,FALSE)+VLOOKUP($E340&amp;$C340,生产方式定位!$F$3:$J$38,3,FALSE),0)</f>
        <v>60</v>
      </c>
      <c r="Z340" s="25">
        <f>IFERROR(VLOOKUP($D340&amp;$C340,生产方式定位!$A$2:$E$38,5,FALSE)+VLOOKUP($E340&amp;$C340,生产方式定位!$F$3:$J$38,5,FALSE),"错误")</f>
        <v>0</v>
      </c>
      <c r="AA340" s="42" t="str">
        <f t="shared" si="104"/>
        <v>魔偶*3,灵能水晶*6,魔导引擎*2</v>
      </c>
      <c r="AB340" s="65" t="str">
        <f t="shared" si="105"/>
        <v>劳工*-2172,法士*136</v>
      </c>
      <c r="AC340" s="65" t="str">
        <f t="shared" si="106"/>
        <v/>
      </c>
      <c r="AD340" s="43" t="str">
        <f t="shared" si="107"/>
        <v>-100%</v>
      </c>
      <c r="AE340" s="3">
        <f t="shared" si="108"/>
        <v>-720</v>
      </c>
      <c r="AF340" s="66">
        <f t="shared" ref="AF340:AF403" si="134">C340</f>
        <v>5</v>
      </c>
      <c r="AG340" t="str">
        <f t="shared" si="111"/>
        <v>魔偶*3</v>
      </c>
      <c r="AH340" t="str">
        <f t="shared" si="112"/>
        <v>灵能水晶*6</v>
      </c>
      <c r="AI340" t="str">
        <f t="shared" si="109"/>
        <v>魔导引擎*2</v>
      </c>
      <c r="AJ340" t="str">
        <f t="shared" si="113"/>
        <v>劳工*-2172</v>
      </c>
      <c r="AK340" t="str">
        <f t="shared" si="114"/>
        <v>法士*136</v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20</v>
      </c>
      <c r="AZ340">
        <f t="shared" ref="AZ340:AZ403" si="135">ABS(P340)+ABS(R340)+ABS(T340)</f>
        <v>25</v>
      </c>
      <c r="BA340">
        <f t="shared" ref="BA340:BA403" si="136">W340+Y340</f>
        <v>0</v>
      </c>
    </row>
    <row r="341" customHeight="1" spans="1:53">
      <c r="A341" s="25" t="s">
        <v>253</v>
      </c>
      <c r="B341" s="3" t="s">
        <v>519</v>
      </c>
      <c r="C341" s="25">
        <v>1</v>
      </c>
      <c r="D341" s="39" t="s">
        <v>175</v>
      </c>
      <c r="E341" s="39" t="s">
        <v>180</v>
      </c>
      <c r="N341" s="25">
        <f>IFERROR(VLOOKUP($D341&amp;$C341,生产方式定位!$A$2:$E$38,2,FALSE)+VLOOKUP($E341&amp;$C341,生产方式定位!$F$3:$J$38,2,FALSE),0)</f>
        <v>0</v>
      </c>
      <c r="O341" s="55" t="s">
        <v>77</v>
      </c>
      <c r="P341" s="3">
        <v>3</v>
      </c>
      <c r="Q341" s="55" t="s">
        <v>68</v>
      </c>
      <c r="R341" s="3">
        <v>1</v>
      </c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42" t="str">
        <f t="shared" ref="AA341:AA404" si="137">IF(AG341="","",AG341)&amp;IF(AH341="","",","&amp;AH341)&amp;IF(AI341="","",","&amp;AI341)&amp;IF(AR341=0,"",",运力*"&amp;AR341)&amp;IF(AS341=0,"",",交易*"&amp;AS341)</f>
        <v/>
      </c>
      <c r="AB341" s="65" t="str">
        <f t="shared" ref="AB341:AB404" si="138">IF(AJ341="","",AJ341)&amp;IF(AK341="","",","&amp;AK341)&amp;IF(AL341="","",","&amp;AL341)</f>
        <v>职员*424,贵族*47</v>
      </c>
      <c r="AC341" s="65" t="str">
        <f t="shared" ref="AC341:AC404" si="139">IF(AM341="","",AM341)&amp;IF(AN341="","",","&amp;AN341)</f>
        <v/>
      </c>
      <c r="AD341" s="43" t="str">
        <f t="shared" ref="AD341:AD404" si="140">IFERROR(ROUND(((Z341/N341)-1)*100,0)&amp;"%","")</f>
        <v/>
      </c>
      <c r="AE341" s="3" t="str">
        <f t="shared" ref="AE341:AE404" si="141">IF(Z341-U341-N341=0,"",Z341-U341-N341)</f>
        <v/>
      </c>
      <c r="AF341" s="67">
        <f t="shared" si="134"/>
        <v>1</v>
      </c>
      <c r="AG341" t="str">
        <f t="shared" si="111"/>
        <v/>
      </c>
      <c r="AH341" t="str">
        <f t="shared" si="112"/>
        <v/>
      </c>
      <c r="AI341" t="str">
        <f t="shared" ref="AI341:AI404" si="142">IF(AQ341="","",J341&amp;"*"&amp;AQ341)</f>
        <v/>
      </c>
      <c r="AJ341" t="str">
        <f t="shared" si="113"/>
        <v>职员*424</v>
      </c>
      <c r="AK341" t="str">
        <f t="shared" si="114"/>
        <v>贵族*47</v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ref="AY341:AY404" si="143">G341+I341+L341+M341+K341</f>
        <v>0</v>
      </c>
      <c r="AZ341">
        <f t="shared" si="135"/>
        <v>4</v>
      </c>
      <c r="BA341">
        <f t="shared" si="136"/>
        <v>0</v>
      </c>
    </row>
    <row r="342" customHeight="1" spans="1:53">
      <c r="A342" s="25" t="s">
        <v>253</v>
      </c>
      <c r="B342" s="3" t="s">
        <v>520</v>
      </c>
      <c r="C342" s="25">
        <v>2</v>
      </c>
      <c r="D342" s="39" t="s">
        <v>175</v>
      </c>
      <c r="E342" s="39" t="s">
        <v>180</v>
      </c>
      <c r="N342" s="25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42" t="str">
        <f t="shared" si="137"/>
        <v/>
      </c>
      <c r="AB342" s="65" t="str">
        <f t="shared" si="138"/>
        <v>教士*528</v>
      </c>
      <c r="AC342" s="65" t="str">
        <f t="shared" si="139"/>
        <v/>
      </c>
      <c r="AD342" s="43" t="str">
        <f t="shared" si="140"/>
        <v/>
      </c>
      <c r="AE342" s="3" t="str">
        <f t="shared" si="141"/>
        <v/>
      </c>
      <c r="AF342" s="67">
        <f t="shared" si="134"/>
        <v>2</v>
      </c>
      <c r="AG342" t="str">
        <f t="shared" ref="AG342:AG405" si="144">IF(AO342="","",F342&amp;"*"&amp;AO342)</f>
        <v/>
      </c>
      <c r="AH342" t="str">
        <f t="shared" ref="AH342:AH405" si="145">IF(AP342="","",H342&amp;"*"&amp;AP342)</f>
        <v/>
      </c>
      <c r="AI342" t="str">
        <f t="shared" si="142"/>
        <v/>
      </c>
      <c r="AJ342" t="str">
        <f t="shared" si="113"/>
        <v>教士*528</v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43"/>
        <v>0</v>
      </c>
      <c r="AZ342">
        <f t="shared" si="135"/>
        <v>1</v>
      </c>
      <c r="BA342">
        <f t="shared" si="136"/>
        <v>0</v>
      </c>
    </row>
    <row r="343" customHeight="1" spans="1:53">
      <c r="A343" s="25" t="s">
        <v>253</v>
      </c>
      <c r="B343" s="3" t="s">
        <v>521</v>
      </c>
      <c r="C343" s="25">
        <v>3</v>
      </c>
      <c r="D343" s="39" t="s">
        <v>175</v>
      </c>
      <c r="E343" s="39" t="s">
        <v>180</v>
      </c>
      <c r="N343" s="25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55" t="s">
        <v>77</v>
      </c>
      <c r="R343" s="3">
        <v>3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42" t="str">
        <f t="shared" si="137"/>
        <v/>
      </c>
      <c r="AB343" s="65" t="str">
        <f t="shared" si="138"/>
        <v>资本家*135,职员*365</v>
      </c>
      <c r="AC343" s="65" t="str">
        <f t="shared" si="139"/>
        <v/>
      </c>
      <c r="AD343" s="43" t="str">
        <f t="shared" si="140"/>
        <v/>
      </c>
      <c r="AE343" s="3" t="str">
        <f t="shared" si="141"/>
        <v/>
      </c>
      <c r="AF343" s="67">
        <f t="shared" si="134"/>
        <v>3</v>
      </c>
      <c r="AG343" t="str">
        <f t="shared" si="144"/>
        <v/>
      </c>
      <c r="AH343" t="str">
        <f t="shared" si="145"/>
        <v/>
      </c>
      <c r="AI343" t="str">
        <f t="shared" si="142"/>
        <v/>
      </c>
      <c r="AJ343" t="str">
        <f t="shared" ref="AJ343:AJ406" si="146">IF(AT343="","",O343&amp;"*"&amp;AT343)</f>
        <v>资本家*135</v>
      </c>
      <c r="AK343" t="str">
        <f t="shared" ref="AK343:AK406" si="147">IF(AU343="","",Q343&amp;"*"&amp;AU343)</f>
        <v>职员*365</v>
      </c>
      <c r="AL343" t="str">
        <f t="shared" ref="AL343:AL406" si="148">IF(AV343="","",S343&amp;"*"&amp;AV343)</f>
        <v/>
      </c>
      <c r="AM343" t="str">
        <f t="shared" ref="AM343:AM406" si="149">IF(AW343="","",V343&amp;"*"&amp;AW343)</f>
        <v/>
      </c>
      <c r="AN343" t="str">
        <f t="shared" ref="AN343:AN406" si="150">IF(AX343="","",X343&amp;"*"&amp;AX343)</f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43"/>
        <v>0</v>
      </c>
      <c r="AZ343">
        <f t="shared" si="135"/>
        <v>13</v>
      </c>
      <c r="BA343">
        <f t="shared" si="136"/>
        <v>0</v>
      </c>
    </row>
    <row r="344" customHeight="1" spans="1:53">
      <c r="A344" s="25" t="s">
        <v>253</v>
      </c>
      <c r="B344" s="3" t="s">
        <v>522</v>
      </c>
      <c r="C344" s="25">
        <v>4</v>
      </c>
      <c r="D344" s="39" t="s">
        <v>175</v>
      </c>
      <c r="E344" s="39" t="s">
        <v>180</v>
      </c>
      <c r="N344" s="25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55" t="s">
        <v>77</v>
      </c>
      <c r="R344" s="3">
        <v>3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42" t="str">
        <f t="shared" si="137"/>
        <v/>
      </c>
      <c r="AB344" s="65" t="str">
        <f t="shared" si="138"/>
        <v>资本家*68,职员*183</v>
      </c>
      <c r="AC344" s="65" t="str">
        <f t="shared" si="139"/>
        <v/>
      </c>
      <c r="AD344" s="43" t="str">
        <f t="shared" si="140"/>
        <v/>
      </c>
      <c r="AE344" s="3" t="str">
        <f t="shared" si="141"/>
        <v/>
      </c>
      <c r="AF344" s="67">
        <f t="shared" si="134"/>
        <v>4</v>
      </c>
      <c r="AG344" t="str">
        <f t="shared" si="144"/>
        <v/>
      </c>
      <c r="AH344" t="str">
        <f t="shared" si="145"/>
        <v/>
      </c>
      <c r="AI344" t="str">
        <f t="shared" si="142"/>
        <v/>
      </c>
      <c r="AJ344" t="str">
        <f t="shared" si="146"/>
        <v>资本家*68</v>
      </c>
      <c r="AK344" t="str">
        <f t="shared" si="147"/>
        <v>职员*183</v>
      </c>
      <c r="AL344" t="str">
        <f t="shared" si="148"/>
        <v/>
      </c>
      <c r="AM344" t="str">
        <f t="shared" si="149"/>
        <v/>
      </c>
      <c r="AN344" t="str">
        <f t="shared" si="15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43"/>
        <v>0</v>
      </c>
      <c r="AZ344">
        <f t="shared" si="135"/>
        <v>13</v>
      </c>
      <c r="BA344">
        <f t="shared" si="136"/>
        <v>0</v>
      </c>
    </row>
    <row r="345" customHeight="1" spans="1:53">
      <c r="A345" s="25" t="s">
        <v>253</v>
      </c>
      <c r="B345" s="3" t="s">
        <v>523</v>
      </c>
      <c r="C345" s="25">
        <v>5</v>
      </c>
      <c r="D345" s="39" t="s">
        <v>175</v>
      </c>
      <c r="E345" s="39" t="s">
        <v>180</v>
      </c>
      <c r="N345" s="25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42" t="str">
        <f t="shared" si="137"/>
        <v/>
      </c>
      <c r="AB345" s="65" t="str">
        <f t="shared" si="138"/>
        <v>官僚*603</v>
      </c>
      <c r="AC345" s="65" t="str">
        <f t="shared" si="139"/>
        <v/>
      </c>
      <c r="AD345" s="43" t="str">
        <f t="shared" si="140"/>
        <v/>
      </c>
      <c r="AE345" s="3" t="str">
        <f t="shared" si="141"/>
        <v/>
      </c>
      <c r="AF345" s="67">
        <f t="shared" si="134"/>
        <v>5</v>
      </c>
      <c r="AG345" t="str">
        <f t="shared" si="144"/>
        <v/>
      </c>
      <c r="AH345" t="str">
        <f t="shared" si="145"/>
        <v/>
      </c>
      <c r="AI345" t="str">
        <f t="shared" si="142"/>
        <v/>
      </c>
      <c r="AJ345" t="str">
        <f t="shared" si="146"/>
        <v>官僚*603</v>
      </c>
      <c r="AK345" t="str">
        <f t="shared" si="147"/>
        <v/>
      </c>
      <c r="AL345" t="str">
        <f t="shared" si="148"/>
        <v/>
      </c>
      <c r="AM345" t="str">
        <f t="shared" si="149"/>
        <v/>
      </c>
      <c r="AN345" t="str">
        <f t="shared" si="15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43"/>
        <v>0</v>
      </c>
      <c r="AZ345">
        <f t="shared" si="135"/>
        <v>1</v>
      </c>
      <c r="BA345">
        <f t="shared" si="136"/>
        <v>0</v>
      </c>
    </row>
    <row r="346" customHeight="1" spans="1:53">
      <c r="A346" s="25" t="s">
        <v>253</v>
      </c>
      <c r="B346" s="3" t="s">
        <v>524</v>
      </c>
      <c r="C346" s="25">
        <v>6</v>
      </c>
      <c r="D346" s="39" t="s">
        <v>175</v>
      </c>
      <c r="E346" s="39" t="s">
        <v>180</v>
      </c>
      <c r="N346" s="25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42" t="str">
        <f t="shared" si="137"/>
        <v/>
      </c>
      <c r="AB346" s="65" t="str">
        <f t="shared" si="138"/>
        <v>劳工*302,工程师*201</v>
      </c>
      <c r="AC346" s="65" t="str">
        <f t="shared" si="139"/>
        <v/>
      </c>
      <c r="AD346" s="43" t="str">
        <f t="shared" si="140"/>
        <v/>
      </c>
      <c r="AE346" s="3" t="str">
        <f t="shared" si="141"/>
        <v/>
      </c>
      <c r="AF346" s="66">
        <f t="shared" si="134"/>
        <v>6</v>
      </c>
      <c r="AG346" t="str">
        <f t="shared" si="144"/>
        <v/>
      </c>
      <c r="AH346" t="str">
        <f t="shared" si="145"/>
        <v/>
      </c>
      <c r="AI346" t="str">
        <f t="shared" si="142"/>
        <v/>
      </c>
      <c r="AJ346" t="str">
        <f t="shared" si="146"/>
        <v>劳工*302</v>
      </c>
      <c r="AK346" t="str">
        <f t="shared" si="147"/>
        <v>工程师*201</v>
      </c>
      <c r="AL346" t="str">
        <f t="shared" si="148"/>
        <v/>
      </c>
      <c r="AM346" t="str">
        <f t="shared" si="149"/>
        <v/>
      </c>
      <c r="AN346" t="str">
        <f t="shared" si="15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43"/>
        <v>0</v>
      </c>
      <c r="AZ346">
        <f t="shared" si="135"/>
        <v>30</v>
      </c>
      <c r="BA346">
        <f t="shared" si="136"/>
        <v>0</v>
      </c>
    </row>
    <row r="347" customHeight="1" spans="1:53">
      <c r="A347" s="25" t="s">
        <v>253</v>
      </c>
      <c r="B347" s="55" t="s">
        <v>525</v>
      </c>
      <c r="C347" s="25">
        <v>7</v>
      </c>
      <c r="D347" s="39" t="s">
        <v>175</v>
      </c>
      <c r="E347" s="39" t="s">
        <v>180</v>
      </c>
      <c r="N347" s="25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55" t="s">
        <v>74</v>
      </c>
      <c r="T347" s="3">
        <v>20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42" t="str">
        <f t="shared" si="137"/>
        <v/>
      </c>
      <c r="AB347" s="65" t="str">
        <f t="shared" si="138"/>
        <v>劳工*151,工程师*126,法士*94</v>
      </c>
      <c r="AC347" s="65" t="str">
        <f t="shared" si="139"/>
        <v/>
      </c>
      <c r="AD347" s="43" t="str">
        <f t="shared" si="140"/>
        <v/>
      </c>
      <c r="AE347" s="3" t="str">
        <f t="shared" si="141"/>
        <v/>
      </c>
      <c r="AF347" s="66">
        <f t="shared" si="134"/>
        <v>7</v>
      </c>
      <c r="AG347" t="str">
        <f t="shared" si="144"/>
        <v/>
      </c>
      <c r="AH347" t="str">
        <f t="shared" si="145"/>
        <v/>
      </c>
      <c r="AI347" t="str">
        <f t="shared" si="142"/>
        <v/>
      </c>
      <c r="AJ347" t="str">
        <f t="shared" si="146"/>
        <v>劳工*151</v>
      </c>
      <c r="AK347" t="str">
        <f t="shared" si="147"/>
        <v>工程师*126</v>
      </c>
      <c r="AL347" t="str">
        <f t="shared" si="148"/>
        <v>法士*94</v>
      </c>
      <c r="AM347" t="str">
        <f t="shared" si="149"/>
        <v/>
      </c>
      <c r="AN347" t="str">
        <f t="shared" si="15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43"/>
        <v>0</v>
      </c>
      <c r="AZ347">
        <f t="shared" si="135"/>
        <v>48</v>
      </c>
      <c r="BA347">
        <f t="shared" si="136"/>
        <v>0</v>
      </c>
    </row>
    <row r="348" customHeight="1" spans="1:53">
      <c r="A348" s="25" t="s">
        <v>253</v>
      </c>
      <c r="B348" s="55" t="s">
        <v>526</v>
      </c>
      <c r="C348" s="25">
        <v>8</v>
      </c>
      <c r="D348" s="39" t="s">
        <v>175</v>
      </c>
      <c r="E348" s="39" t="s">
        <v>180</v>
      </c>
      <c r="N348" s="25">
        <f>IFERROR(VLOOKUP($D348&amp;$C348,生产方式定位!$A$2:$E$38,2,FALSE)+VLOOKUP($E348&amp;$C348,生产方式定位!$F$3:$J$38,2,FALSE),0)</f>
        <v>0</v>
      </c>
      <c r="O348" s="55" t="s">
        <v>66</v>
      </c>
      <c r="P348" s="3">
        <v>4</v>
      </c>
      <c r="Q348" s="55" t="s">
        <v>74</v>
      </c>
      <c r="R348" s="3">
        <v>5</v>
      </c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42" t="str">
        <f t="shared" si="137"/>
        <v/>
      </c>
      <c r="AB348" s="65" t="str">
        <f t="shared" si="138"/>
        <v>法师*50,法士*314</v>
      </c>
      <c r="AC348" s="65" t="str">
        <f t="shared" si="139"/>
        <v/>
      </c>
      <c r="AD348" s="43" t="str">
        <f t="shared" si="140"/>
        <v/>
      </c>
      <c r="AE348" s="3" t="str">
        <f t="shared" si="141"/>
        <v/>
      </c>
      <c r="AF348" s="66">
        <f t="shared" si="134"/>
        <v>8</v>
      </c>
      <c r="AG348" t="str">
        <f t="shared" si="144"/>
        <v/>
      </c>
      <c r="AH348" t="str">
        <f t="shared" si="145"/>
        <v/>
      </c>
      <c r="AI348" t="str">
        <f t="shared" si="142"/>
        <v/>
      </c>
      <c r="AJ348" t="str">
        <f t="shared" si="146"/>
        <v>法师*50</v>
      </c>
      <c r="AK348" t="str">
        <f t="shared" si="147"/>
        <v>法士*314</v>
      </c>
      <c r="AL348" t="str">
        <f t="shared" si="148"/>
        <v/>
      </c>
      <c r="AM348" t="str">
        <f t="shared" si="149"/>
        <v/>
      </c>
      <c r="AN348" t="str">
        <f t="shared" si="15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43"/>
        <v>0</v>
      </c>
      <c r="AZ348">
        <f t="shared" si="135"/>
        <v>9</v>
      </c>
      <c r="BA348">
        <f t="shared" si="136"/>
        <v>0</v>
      </c>
    </row>
    <row r="349" customHeight="1" spans="1:53">
      <c r="A349" s="23" t="s">
        <v>255</v>
      </c>
      <c r="B349" s="55" t="s">
        <v>718</v>
      </c>
      <c r="C349" s="23">
        <v>1</v>
      </c>
      <c r="D349" s="39" t="s">
        <v>223</v>
      </c>
      <c r="E349" s="39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40">
        <v>5</v>
      </c>
      <c r="N349" s="23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55" t="s">
        <v>74</v>
      </c>
      <c r="R349" s="3">
        <v>30</v>
      </c>
      <c r="U349" s="23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5">
        <f>IFERROR(VLOOKUP($D349&amp;$C349,生产方式定位!$A$2:$E$38,5,FALSE)+VLOOKUP($E349&amp;$C349,生产方式定位!$F$3:$J$38,5,FALSE),"错误")</f>
        <v>1760</v>
      </c>
      <c r="AA349" s="42" t="str">
        <f t="shared" si="137"/>
        <v>泽洛*11,钢铁*7,运力*6</v>
      </c>
      <c r="AB349" s="65" t="str">
        <f t="shared" si="138"/>
        <v>劳工*3481,法士*261</v>
      </c>
      <c r="AC349" s="65" t="str">
        <f t="shared" si="139"/>
        <v>秘银*22</v>
      </c>
      <c r="AD349" s="43" t="str">
        <f t="shared" si="140"/>
        <v>76%</v>
      </c>
      <c r="AE349" s="3">
        <f t="shared" si="141"/>
        <v>660</v>
      </c>
      <c r="AF349" s="66">
        <f t="shared" si="134"/>
        <v>1</v>
      </c>
      <c r="AG349" t="str">
        <f t="shared" si="144"/>
        <v>泽洛*11</v>
      </c>
      <c r="AH349" t="str">
        <f t="shared" si="145"/>
        <v>钢铁*7</v>
      </c>
      <c r="AI349" t="str">
        <f t="shared" si="142"/>
        <v/>
      </c>
      <c r="AJ349" t="str">
        <f t="shared" si="146"/>
        <v>劳工*3481</v>
      </c>
      <c r="AK349" t="str">
        <f t="shared" si="147"/>
        <v>法士*261</v>
      </c>
      <c r="AL349" t="str">
        <f t="shared" si="148"/>
        <v/>
      </c>
      <c r="AM349" t="str">
        <f t="shared" si="149"/>
        <v>秘银*22</v>
      </c>
      <c r="AN349" t="str">
        <f t="shared" si="15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43"/>
        <v>30</v>
      </c>
      <c r="AZ349">
        <f t="shared" si="135"/>
        <v>130</v>
      </c>
      <c r="BA349">
        <f t="shared" si="136"/>
        <v>1</v>
      </c>
    </row>
    <row r="350" customHeight="1" spans="1:53">
      <c r="A350" s="23" t="s">
        <v>255</v>
      </c>
      <c r="B350" s="55" t="s">
        <v>719</v>
      </c>
      <c r="C350" s="23">
        <v>2</v>
      </c>
      <c r="D350" s="39" t="s">
        <v>223</v>
      </c>
      <c r="E350" s="39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40">
        <v>5</v>
      </c>
      <c r="N350" s="23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55" t="s">
        <v>74</v>
      </c>
      <c r="R350" s="3">
        <v>35</v>
      </c>
      <c r="U350" s="23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5">
        <f>IFERROR(VLOOKUP($D350&amp;$C350,生产方式定位!$A$2:$E$38,5,FALSE)+VLOOKUP($E350&amp;$C350,生产方式定位!$F$3:$J$38,5,FALSE),"错误")</f>
        <v>2520</v>
      </c>
      <c r="AA350" s="42" t="str">
        <f t="shared" si="137"/>
        <v>泽洛*19,钢铁*10,运力*8</v>
      </c>
      <c r="AB350" s="65" t="str">
        <f t="shared" si="138"/>
        <v>劳工*3352,法士*293</v>
      </c>
      <c r="AC350" s="65" t="str">
        <f t="shared" si="139"/>
        <v>秘银*32</v>
      </c>
      <c r="AD350" s="43" t="str">
        <f t="shared" si="140"/>
        <v>58%</v>
      </c>
      <c r="AE350" s="3">
        <f t="shared" si="141"/>
        <v>820</v>
      </c>
      <c r="AF350" s="66">
        <f t="shared" si="134"/>
        <v>2</v>
      </c>
      <c r="AG350" t="str">
        <f t="shared" si="144"/>
        <v>泽洛*19</v>
      </c>
      <c r="AH350" t="str">
        <f t="shared" si="145"/>
        <v>钢铁*10</v>
      </c>
      <c r="AI350" t="str">
        <f t="shared" si="142"/>
        <v/>
      </c>
      <c r="AJ350" t="str">
        <f t="shared" si="146"/>
        <v>劳工*3352</v>
      </c>
      <c r="AK350" t="str">
        <f t="shared" si="147"/>
        <v>法士*293</v>
      </c>
      <c r="AL350" t="str">
        <f t="shared" si="148"/>
        <v/>
      </c>
      <c r="AM350" t="str">
        <f t="shared" si="149"/>
        <v>秘银*32</v>
      </c>
      <c r="AN350" t="str">
        <f t="shared" si="15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43"/>
        <v>32</v>
      </c>
      <c r="AZ350">
        <f t="shared" si="135"/>
        <v>135</v>
      </c>
      <c r="BA350">
        <f t="shared" si="136"/>
        <v>1</v>
      </c>
    </row>
    <row r="351" customHeight="1" spans="1:53">
      <c r="A351" s="23" t="s">
        <v>255</v>
      </c>
      <c r="B351" s="55"/>
      <c r="C351" s="23">
        <v>3</v>
      </c>
      <c r="D351" s="39" t="s">
        <v>223</v>
      </c>
      <c r="E351" s="39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40">
        <v>5</v>
      </c>
      <c r="N351" s="23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55" t="s">
        <v>74</v>
      </c>
      <c r="R351" s="3">
        <v>40</v>
      </c>
      <c r="U351" s="23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5">
        <f>IFERROR(VLOOKUP($D351&amp;$C351,生产方式定位!$A$2:$E$38,5,FALSE)+VLOOKUP($E351&amp;$C351,生产方式定位!$F$3:$J$38,5,FALSE),"错误")</f>
        <v>2830</v>
      </c>
      <c r="AA351" s="42" t="str">
        <f t="shared" si="137"/>
        <v>泽洛*23,钢铁*11,运力*9</v>
      </c>
      <c r="AB351" s="65" t="str">
        <f t="shared" si="138"/>
        <v>劳工*3232,法士*323</v>
      </c>
      <c r="AC351" s="65" t="str">
        <f t="shared" si="139"/>
        <v>秘银*35</v>
      </c>
      <c r="AD351" s="43" t="str">
        <f t="shared" si="140"/>
        <v>55%</v>
      </c>
      <c r="AE351" s="3">
        <f t="shared" si="141"/>
        <v>905</v>
      </c>
      <c r="AF351" s="67">
        <f t="shared" si="134"/>
        <v>3</v>
      </c>
      <c r="AG351" t="str">
        <f t="shared" si="144"/>
        <v>泽洛*23</v>
      </c>
      <c r="AH351" t="str">
        <f t="shared" si="145"/>
        <v>钢铁*11</v>
      </c>
      <c r="AI351" t="str">
        <f t="shared" si="142"/>
        <v/>
      </c>
      <c r="AJ351" t="str">
        <f t="shared" si="146"/>
        <v>劳工*3232</v>
      </c>
      <c r="AK351" t="str">
        <f t="shared" si="147"/>
        <v>法士*323</v>
      </c>
      <c r="AL351" t="str">
        <f t="shared" si="148"/>
        <v/>
      </c>
      <c r="AM351" t="str">
        <f t="shared" si="149"/>
        <v>秘银*35</v>
      </c>
      <c r="AN351" t="str">
        <f t="shared" si="15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43"/>
        <v>34</v>
      </c>
      <c r="AZ351">
        <f t="shared" si="135"/>
        <v>140</v>
      </c>
      <c r="BA351">
        <f t="shared" si="136"/>
        <v>1</v>
      </c>
    </row>
    <row r="352" customHeight="1" spans="1:53">
      <c r="A352" s="23" t="s">
        <v>255</v>
      </c>
      <c r="B352" s="55" t="s">
        <v>720</v>
      </c>
      <c r="C352" s="23">
        <v>4</v>
      </c>
      <c r="D352" s="39" t="s">
        <v>223</v>
      </c>
      <c r="E352" s="39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40">
        <v>5</v>
      </c>
      <c r="N352" s="23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55" t="s">
        <v>74</v>
      </c>
      <c r="R352" s="3">
        <v>45</v>
      </c>
      <c r="U352" s="23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5">
        <f>IFERROR(VLOOKUP($D352&amp;$C352,生产方式定位!$A$2:$E$38,5,FALSE)+VLOOKUP($E352&amp;$C352,生产方式定位!$F$3:$J$38,5,FALSE),"错误")</f>
        <v>3140</v>
      </c>
      <c r="AA352" s="42" t="str">
        <f t="shared" si="137"/>
        <v>泽洛*27,钢铁*11,运力*9</v>
      </c>
      <c r="AB352" s="65" t="str">
        <f t="shared" si="138"/>
        <v>劳工*3121,法士*351</v>
      </c>
      <c r="AC352" s="65" t="str">
        <f t="shared" si="139"/>
        <v>秘银*39</v>
      </c>
      <c r="AD352" s="43" t="str">
        <f t="shared" si="140"/>
        <v>53%</v>
      </c>
      <c r="AE352" s="3">
        <f t="shared" si="141"/>
        <v>990</v>
      </c>
      <c r="AF352" s="67">
        <f t="shared" si="134"/>
        <v>4</v>
      </c>
      <c r="AG352" t="str">
        <f t="shared" si="144"/>
        <v>泽洛*27</v>
      </c>
      <c r="AH352" t="str">
        <f t="shared" si="145"/>
        <v>钢铁*11</v>
      </c>
      <c r="AI352" t="str">
        <f t="shared" si="142"/>
        <v/>
      </c>
      <c r="AJ352" t="str">
        <f t="shared" si="146"/>
        <v>劳工*3121</v>
      </c>
      <c r="AK352" t="str">
        <f t="shared" si="147"/>
        <v>法士*351</v>
      </c>
      <c r="AL352" t="str">
        <f t="shared" si="148"/>
        <v/>
      </c>
      <c r="AM352" t="str">
        <f t="shared" si="149"/>
        <v>秘银*39</v>
      </c>
      <c r="AN352" t="str">
        <f t="shared" si="15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43"/>
        <v>36</v>
      </c>
      <c r="AZ352">
        <f t="shared" si="135"/>
        <v>145</v>
      </c>
      <c r="BA352">
        <f t="shared" si="136"/>
        <v>1</v>
      </c>
    </row>
    <row r="353" customHeight="1" spans="1:53">
      <c r="A353" s="23" t="s">
        <v>255</v>
      </c>
      <c r="B353" s="55" t="s">
        <v>721</v>
      </c>
      <c r="C353" s="23">
        <v>5</v>
      </c>
      <c r="D353" s="39" t="s">
        <v>223</v>
      </c>
      <c r="E353" s="39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40">
        <v>5</v>
      </c>
      <c r="N353" s="23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55" t="s">
        <v>74</v>
      </c>
      <c r="R353" s="3">
        <v>35</v>
      </c>
      <c r="S353" s="55" t="s">
        <v>73</v>
      </c>
      <c r="T353" s="3">
        <v>15</v>
      </c>
      <c r="U353" s="23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5">
        <f>IFERROR(VLOOKUP($D353&amp;$C353,生产方式定位!$A$2:$E$38,5,FALSE)+VLOOKUP($E353&amp;$C353,生产方式定位!$F$3:$J$38,5,FALSE),"错误")</f>
        <v>3450</v>
      </c>
      <c r="AA353" s="42" t="str">
        <f t="shared" si="137"/>
        <v>泽洛*31,钢铁*12,运力*10</v>
      </c>
      <c r="AB353" s="65" t="str">
        <f t="shared" si="138"/>
        <v>劳工*3017,法士*264,工程师*151</v>
      </c>
      <c r="AC353" s="65" t="str">
        <f t="shared" si="139"/>
        <v>秘银*43</v>
      </c>
      <c r="AD353" s="43" t="str">
        <f t="shared" si="140"/>
        <v>52%</v>
      </c>
      <c r="AE353" s="3">
        <f t="shared" si="141"/>
        <v>1075</v>
      </c>
      <c r="AF353" s="67">
        <f t="shared" si="134"/>
        <v>5</v>
      </c>
      <c r="AG353" t="str">
        <f t="shared" si="144"/>
        <v>泽洛*31</v>
      </c>
      <c r="AH353" t="str">
        <f t="shared" si="145"/>
        <v>钢铁*12</v>
      </c>
      <c r="AI353" t="str">
        <f t="shared" si="142"/>
        <v/>
      </c>
      <c r="AJ353" t="str">
        <f t="shared" si="146"/>
        <v>劳工*3017</v>
      </c>
      <c r="AK353" t="str">
        <f t="shared" si="147"/>
        <v>法士*264</v>
      </c>
      <c r="AL353" t="str">
        <f t="shared" si="148"/>
        <v>工程师*151</v>
      </c>
      <c r="AM353" t="str">
        <f t="shared" si="149"/>
        <v>秘银*43</v>
      </c>
      <c r="AN353" t="str">
        <f t="shared" si="15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43"/>
        <v>38</v>
      </c>
      <c r="AZ353">
        <f t="shared" si="135"/>
        <v>150</v>
      </c>
      <c r="BA353">
        <f t="shared" si="136"/>
        <v>1</v>
      </c>
    </row>
    <row r="354" customHeight="1" spans="1:53">
      <c r="A354" s="25" t="s">
        <v>722</v>
      </c>
      <c r="B354" s="3" t="s">
        <v>723</v>
      </c>
      <c r="C354" s="25">
        <v>1</v>
      </c>
      <c r="D354" s="39" t="s">
        <v>175</v>
      </c>
      <c r="E354" s="39" t="s">
        <v>176</v>
      </c>
      <c r="N354" s="25">
        <f>IFERROR(VLOOKUP($D354&amp;$C354,生产方式定位!$A$2:$E$38,2,FALSE)+VLOOKUP($E354&amp;$C354,生产方式定位!$F$3:$J$38,2,FALSE),0)</f>
        <v>0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42" t="str">
        <f t="shared" si="137"/>
        <v/>
      </c>
      <c r="AB354" s="65" t="str">
        <f t="shared" si="138"/>
        <v/>
      </c>
      <c r="AC354" s="65" t="str">
        <f t="shared" si="139"/>
        <v/>
      </c>
      <c r="AD354" s="43" t="str">
        <f t="shared" si="140"/>
        <v/>
      </c>
      <c r="AE354" s="3" t="str">
        <f t="shared" si="141"/>
        <v/>
      </c>
      <c r="AF354" s="67">
        <f t="shared" si="134"/>
        <v>1</v>
      </c>
      <c r="AG354" t="str">
        <f t="shared" si="144"/>
        <v/>
      </c>
      <c r="AH354" t="str">
        <f t="shared" si="145"/>
        <v/>
      </c>
      <c r="AI354" t="str">
        <f t="shared" si="142"/>
        <v/>
      </c>
      <c r="AJ354" t="str">
        <f t="shared" si="146"/>
        <v/>
      </c>
      <c r="AK354" t="str">
        <f t="shared" si="147"/>
        <v/>
      </c>
      <c r="AL354" t="str">
        <f t="shared" si="148"/>
        <v/>
      </c>
      <c r="AM354" t="str">
        <f t="shared" si="149"/>
        <v/>
      </c>
      <c r="AN354" t="str">
        <f t="shared" si="15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43"/>
        <v>0</v>
      </c>
      <c r="AZ354">
        <f t="shared" si="135"/>
        <v>0</v>
      </c>
      <c r="BA354">
        <f t="shared" si="136"/>
        <v>0</v>
      </c>
    </row>
    <row r="355" customHeight="1" spans="1:53">
      <c r="A355" s="25" t="s">
        <v>722</v>
      </c>
      <c r="B355" s="3" t="s">
        <v>724</v>
      </c>
      <c r="C355" s="25">
        <v>2</v>
      </c>
      <c r="D355" s="39" t="s">
        <v>175</v>
      </c>
      <c r="E355" s="39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42" t="str">
        <f t="shared" si="137"/>
        <v>工具*6</v>
      </c>
      <c r="AB355" s="65" t="str">
        <f t="shared" si="138"/>
        <v>劳工*-362,工程师*30</v>
      </c>
      <c r="AC355" s="65" t="str">
        <f t="shared" si="139"/>
        <v/>
      </c>
      <c r="AD355" s="43" t="str">
        <f t="shared" si="140"/>
        <v>-100%</v>
      </c>
      <c r="AE355" s="3">
        <f t="shared" si="141"/>
        <v>-235</v>
      </c>
      <c r="AF355" s="67">
        <f t="shared" si="134"/>
        <v>2</v>
      </c>
      <c r="AG355" t="str">
        <f t="shared" si="144"/>
        <v>工具*6</v>
      </c>
      <c r="AH355" t="str">
        <f t="shared" si="145"/>
        <v/>
      </c>
      <c r="AI355" t="str">
        <f t="shared" si="142"/>
        <v/>
      </c>
      <c r="AJ355" t="str">
        <f t="shared" si="146"/>
        <v>劳工*-362</v>
      </c>
      <c r="AK355" t="str">
        <f t="shared" si="147"/>
        <v>工程师*30</v>
      </c>
      <c r="AL355" t="str">
        <f t="shared" si="148"/>
        <v/>
      </c>
      <c r="AM355" t="str">
        <f t="shared" si="149"/>
        <v/>
      </c>
      <c r="AN355" t="str">
        <f t="shared" si="15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43"/>
        <v>10</v>
      </c>
      <c r="AZ355">
        <f t="shared" si="135"/>
        <v>25</v>
      </c>
      <c r="BA355">
        <f t="shared" si="136"/>
        <v>0</v>
      </c>
    </row>
    <row r="356" customHeight="1" spans="1:53">
      <c r="A356" s="25" t="s">
        <v>722</v>
      </c>
      <c r="B356" s="3" t="s">
        <v>725</v>
      </c>
      <c r="C356" s="25">
        <v>3</v>
      </c>
      <c r="D356" s="39" t="s">
        <v>175</v>
      </c>
      <c r="E356" s="39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42" t="str">
        <f t="shared" si="137"/>
        <v>工具*8</v>
      </c>
      <c r="AB356" s="65" t="str">
        <f t="shared" si="138"/>
        <v>劳工*-724,工程师*60</v>
      </c>
      <c r="AC356" s="65" t="str">
        <f t="shared" si="139"/>
        <v/>
      </c>
      <c r="AD356" s="43" t="str">
        <f t="shared" si="140"/>
        <v>-100%</v>
      </c>
      <c r="AE356" s="3">
        <f t="shared" si="141"/>
        <v>-320</v>
      </c>
      <c r="AF356" s="67">
        <f t="shared" si="134"/>
        <v>3</v>
      </c>
      <c r="AG356" t="str">
        <f t="shared" si="144"/>
        <v>工具*8</v>
      </c>
      <c r="AH356" t="str">
        <f t="shared" si="145"/>
        <v/>
      </c>
      <c r="AI356" t="str">
        <f t="shared" si="142"/>
        <v/>
      </c>
      <c r="AJ356" t="str">
        <f t="shared" si="146"/>
        <v>劳工*-724</v>
      </c>
      <c r="AK356" t="str">
        <f t="shared" si="147"/>
        <v>工程师*60</v>
      </c>
      <c r="AL356" t="str">
        <f t="shared" si="148"/>
        <v/>
      </c>
      <c r="AM356" t="str">
        <f t="shared" si="149"/>
        <v/>
      </c>
      <c r="AN356" t="str">
        <f t="shared" si="15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43"/>
        <v>10</v>
      </c>
      <c r="AZ356">
        <f t="shared" si="135"/>
        <v>25</v>
      </c>
      <c r="BA356">
        <f t="shared" si="136"/>
        <v>0</v>
      </c>
    </row>
    <row r="357" customHeight="1" spans="1:53">
      <c r="A357" s="25" t="s">
        <v>722</v>
      </c>
      <c r="B357" s="3" t="s">
        <v>726</v>
      </c>
      <c r="C357" s="25">
        <v>4</v>
      </c>
      <c r="D357" s="39" t="s">
        <v>175</v>
      </c>
      <c r="E357" s="39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42" t="str">
        <f t="shared" si="137"/>
        <v>科学引擎*2,煤*8</v>
      </c>
      <c r="AB357" s="65" t="str">
        <f t="shared" si="138"/>
        <v>劳工*-1086,工程师*90</v>
      </c>
      <c r="AC357" s="65" t="str">
        <f t="shared" si="139"/>
        <v/>
      </c>
      <c r="AD357" s="43" t="str">
        <f t="shared" si="140"/>
        <v>-100%</v>
      </c>
      <c r="AE357" s="3">
        <f t="shared" si="141"/>
        <v>-405</v>
      </c>
      <c r="AF357" s="67">
        <f t="shared" si="134"/>
        <v>4</v>
      </c>
      <c r="AG357" t="str">
        <f t="shared" si="144"/>
        <v>科学引擎*2</v>
      </c>
      <c r="AH357" t="str">
        <f t="shared" si="145"/>
        <v>煤*8</v>
      </c>
      <c r="AI357" t="str">
        <f t="shared" si="142"/>
        <v/>
      </c>
      <c r="AJ357" t="str">
        <f t="shared" si="146"/>
        <v>劳工*-1086</v>
      </c>
      <c r="AK357" t="str">
        <f t="shared" si="147"/>
        <v>工程师*90</v>
      </c>
      <c r="AL357" t="str">
        <f t="shared" si="148"/>
        <v/>
      </c>
      <c r="AM357" t="str">
        <f t="shared" si="149"/>
        <v/>
      </c>
      <c r="AN357" t="str">
        <f t="shared" si="15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43"/>
        <v>15</v>
      </c>
      <c r="AZ357">
        <f t="shared" si="135"/>
        <v>25</v>
      </c>
      <c r="BA357">
        <f t="shared" si="136"/>
        <v>0</v>
      </c>
    </row>
    <row r="358" customHeight="1" spans="1:53">
      <c r="A358" s="25" t="s">
        <v>722</v>
      </c>
      <c r="B358" s="3" t="s">
        <v>727</v>
      </c>
      <c r="C358" s="25">
        <v>5</v>
      </c>
      <c r="D358" s="39" t="s">
        <v>175</v>
      </c>
      <c r="E358" s="39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42" t="str">
        <f t="shared" si="137"/>
        <v>魔导引擎*2,煤*10</v>
      </c>
      <c r="AB358" s="65" t="str">
        <f t="shared" si="138"/>
        <v>劳工*-1448,工程师*121</v>
      </c>
      <c r="AC358" s="65" t="str">
        <f t="shared" si="139"/>
        <v/>
      </c>
      <c r="AD358" s="43" t="str">
        <f t="shared" si="140"/>
        <v>-100%</v>
      </c>
      <c r="AE358" s="3">
        <f t="shared" si="141"/>
        <v>-490</v>
      </c>
      <c r="AF358" s="67">
        <f t="shared" si="134"/>
        <v>5</v>
      </c>
      <c r="AG358" t="str">
        <f t="shared" si="144"/>
        <v>魔导引擎*2</v>
      </c>
      <c r="AH358" t="str">
        <f t="shared" si="145"/>
        <v>煤*10</v>
      </c>
      <c r="AI358" t="str">
        <f t="shared" si="142"/>
        <v/>
      </c>
      <c r="AJ358" t="str">
        <f t="shared" si="146"/>
        <v>劳工*-1448</v>
      </c>
      <c r="AK358" t="str">
        <f t="shared" si="147"/>
        <v>工程师*121</v>
      </c>
      <c r="AL358" t="str">
        <f t="shared" si="148"/>
        <v/>
      </c>
      <c r="AM358" t="str">
        <f t="shared" si="149"/>
        <v/>
      </c>
      <c r="AN358" t="str">
        <f t="shared" si="15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43"/>
        <v>15</v>
      </c>
      <c r="AZ358">
        <f t="shared" si="135"/>
        <v>25</v>
      </c>
      <c r="BA358">
        <f t="shared" si="136"/>
        <v>0</v>
      </c>
    </row>
    <row r="359" customHeight="1" spans="1:53">
      <c r="A359" s="23" t="s">
        <v>722</v>
      </c>
      <c r="B359" s="3" t="s">
        <v>723</v>
      </c>
      <c r="C359" s="23">
        <v>1</v>
      </c>
      <c r="D359" s="39" t="s">
        <v>175</v>
      </c>
      <c r="E359" s="39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25">
        <f>IFERROR(VLOOKUP($D359&amp;$C359,生产方式定位!$A$2:$E$38,5,FALSE)+VLOOKUP($E359&amp;$C359,生产方式定位!$F$3:$J$38,5,FALSE),"错误")</f>
        <v>0</v>
      </c>
      <c r="AA359" s="42" t="str">
        <f t="shared" si="137"/>
        <v/>
      </c>
      <c r="AB359" s="65" t="str">
        <f t="shared" si="138"/>
        <v/>
      </c>
      <c r="AC359" s="65" t="str">
        <f t="shared" si="139"/>
        <v/>
      </c>
      <c r="AD359" s="43" t="str">
        <f t="shared" si="140"/>
        <v/>
      </c>
      <c r="AE359" s="3" t="str">
        <f t="shared" si="141"/>
        <v/>
      </c>
      <c r="AF359" s="66">
        <f t="shared" si="134"/>
        <v>1</v>
      </c>
      <c r="AG359" t="str">
        <f t="shared" si="144"/>
        <v/>
      </c>
      <c r="AH359" t="str">
        <f t="shared" si="145"/>
        <v/>
      </c>
      <c r="AI359" t="str">
        <f t="shared" si="142"/>
        <v/>
      </c>
      <c r="AJ359" t="str">
        <f t="shared" si="146"/>
        <v/>
      </c>
      <c r="AK359" t="str">
        <f t="shared" si="147"/>
        <v/>
      </c>
      <c r="AL359" t="str">
        <f t="shared" si="148"/>
        <v/>
      </c>
      <c r="AM359" t="str">
        <f t="shared" si="149"/>
        <v/>
      </c>
      <c r="AN359" t="str">
        <f t="shared" si="15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43"/>
        <v>0</v>
      </c>
      <c r="AZ359">
        <f t="shared" si="135"/>
        <v>0</v>
      </c>
      <c r="BA359">
        <f t="shared" si="136"/>
        <v>0</v>
      </c>
    </row>
    <row r="360" customHeight="1" spans="1:53">
      <c r="A360" s="23" t="s">
        <v>722</v>
      </c>
      <c r="B360" s="55" t="s">
        <v>728</v>
      </c>
      <c r="C360" s="23">
        <v>2</v>
      </c>
      <c r="D360" s="39" t="s">
        <v>175</v>
      </c>
      <c r="E360" s="39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3">
        <f>IFERROR(VLOOKUP($D360&amp;$C360,生产方式定位!$A$2:$E$38,3,FALSE)+VLOOKUP($E360&amp;$C360,生产方式定位!$F$3:$J$38,3,FALSE),0)</f>
        <v>15</v>
      </c>
      <c r="Z360" s="25">
        <f>IFERROR(VLOOKUP($D360&amp;$C360,生产方式定位!$A$2:$E$38,5,FALSE)+VLOOKUP($E360&amp;$C360,生产方式定位!$F$3:$J$38,5,FALSE),"错误")</f>
        <v>0</v>
      </c>
      <c r="AA360" s="42" t="str">
        <f t="shared" si="137"/>
        <v>魔偶*2,灵能水晶*4</v>
      </c>
      <c r="AB360" s="65" t="str">
        <f t="shared" si="138"/>
        <v>劳工*-543,法士*34</v>
      </c>
      <c r="AC360" s="65" t="str">
        <f t="shared" si="139"/>
        <v/>
      </c>
      <c r="AD360" s="43" t="str">
        <f t="shared" si="140"/>
        <v>-100%</v>
      </c>
      <c r="AE360" s="3">
        <f t="shared" si="141"/>
        <v>-345</v>
      </c>
      <c r="AF360" s="66">
        <f t="shared" si="134"/>
        <v>2</v>
      </c>
      <c r="AG360" t="str">
        <f t="shared" si="144"/>
        <v>魔偶*2</v>
      </c>
      <c r="AH360" t="str">
        <f t="shared" si="145"/>
        <v>灵能水晶*4</v>
      </c>
      <c r="AI360" t="str">
        <f t="shared" si="142"/>
        <v/>
      </c>
      <c r="AJ360" t="str">
        <f t="shared" si="146"/>
        <v>劳工*-543</v>
      </c>
      <c r="AK360" t="str">
        <f t="shared" si="147"/>
        <v>法士*34</v>
      </c>
      <c r="AL360" t="str">
        <f t="shared" si="148"/>
        <v/>
      </c>
      <c r="AM360" t="str">
        <f t="shared" si="149"/>
        <v/>
      </c>
      <c r="AN360" t="str">
        <f t="shared" si="15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43"/>
        <v>15</v>
      </c>
      <c r="AZ360">
        <f t="shared" si="135"/>
        <v>25</v>
      </c>
      <c r="BA360">
        <f t="shared" si="136"/>
        <v>0</v>
      </c>
    </row>
    <row r="361" customHeight="1" spans="1:53">
      <c r="A361" s="23" t="s">
        <v>722</v>
      </c>
      <c r="B361" s="55" t="s">
        <v>729</v>
      </c>
      <c r="C361" s="23">
        <v>3</v>
      </c>
      <c r="D361" s="39" t="s">
        <v>175</v>
      </c>
      <c r="E361" s="39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3">
        <f>IFERROR(VLOOKUP($D361&amp;$C361,生产方式定位!$A$2:$E$38,3,FALSE)+VLOOKUP($E361&amp;$C361,生产方式定位!$F$3:$J$38,3,FALSE),0)</f>
        <v>30</v>
      </c>
      <c r="Z361" s="25">
        <f>IFERROR(VLOOKUP($D361&amp;$C361,生产方式定位!$A$2:$E$38,5,FALSE)+VLOOKUP($E361&amp;$C361,生产方式定位!$F$3:$J$38,5,FALSE),"错误")</f>
        <v>0</v>
      </c>
      <c r="AA361" s="42" t="str">
        <f t="shared" si="137"/>
        <v>魔偶*3,灵能水晶*5</v>
      </c>
      <c r="AB361" s="65" t="str">
        <f t="shared" si="138"/>
        <v>劳工*-1086,法士*68</v>
      </c>
      <c r="AC361" s="65" t="str">
        <f t="shared" si="139"/>
        <v/>
      </c>
      <c r="AD361" s="43" t="str">
        <f t="shared" si="140"/>
        <v>-100%</v>
      </c>
      <c r="AE361" s="3">
        <f t="shared" si="141"/>
        <v>-470</v>
      </c>
      <c r="AF361" s="66">
        <f t="shared" si="134"/>
        <v>3</v>
      </c>
      <c r="AG361" t="str">
        <f t="shared" si="144"/>
        <v>魔偶*3</v>
      </c>
      <c r="AH361" t="str">
        <f t="shared" si="145"/>
        <v>灵能水晶*5</v>
      </c>
      <c r="AI361" t="str">
        <f t="shared" si="142"/>
        <v/>
      </c>
      <c r="AJ361" t="str">
        <f t="shared" si="146"/>
        <v>劳工*-1086</v>
      </c>
      <c r="AK361" t="str">
        <f t="shared" si="147"/>
        <v>法士*68</v>
      </c>
      <c r="AL361" t="str">
        <f t="shared" si="148"/>
        <v/>
      </c>
      <c r="AM361" t="str">
        <f t="shared" si="149"/>
        <v/>
      </c>
      <c r="AN361" t="str">
        <f t="shared" si="15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43"/>
        <v>15</v>
      </c>
      <c r="AZ361">
        <f t="shared" si="135"/>
        <v>25</v>
      </c>
      <c r="BA361">
        <f t="shared" si="136"/>
        <v>0</v>
      </c>
    </row>
    <row r="362" customHeight="1" spans="1:53">
      <c r="A362" s="23" t="s">
        <v>722</v>
      </c>
      <c r="B362" s="55" t="s">
        <v>730</v>
      </c>
      <c r="C362" s="23">
        <v>4</v>
      </c>
      <c r="D362" s="39" t="s">
        <v>175</v>
      </c>
      <c r="E362" s="39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3">
        <f>IFERROR(VLOOKUP($D362&amp;$C362,生产方式定位!$A$2:$E$38,3,FALSE)+VLOOKUP($E362&amp;$C362,生产方式定位!$F$3:$J$38,3,FALSE),0)</f>
        <v>45</v>
      </c>
      <c r="Z362" s="25">
        <f>IFERROR(VLOOKUP($D362&amp;$C362,生产方式定位!$A$2:$E$38,5,FALSE)+VLOOKUP($E362&amp;$C362,生产方式定位!$F$3:$J$38,5,FALSE),"错误")</f>
        <v>0</v>
      </c>
      <c r="AA362" s="42" t="str">
        <f t="shared" si="137"/>
        <v>魔偶*4,灵能水晶*6</v>
      </c>
      <c r="AB362" s="65" t="str">
        <f t="shared" si="138"/>
        <v>劳工*-1629,法士*102</v>
      </c>
      <c r="AC362" s="65" t="str">
        <f t="shared" si="139"/>
        <v/>
      </c>
      <c r="AD362" s="43" t="str">
        <f t="shared" si="140"/>
        <v>-100%</v>
      </c>
      <c r="AE362" s="3">
        <f t="shared" si="141"/>
        <v>-595</v>
      </c>
      <c r="AF362" s="66">
        <f t="shared" si="134"/>
        <v>4</v>
      </c>
      <c r="AG362" t="str">
        <f t="shared" si="144"/>
        <v>魔偶*4</v>
      </c>
      <c r="AH362" t="str">
        <f t="shared" si="145"/>
        <v>灵能水晶*6</v>
      </c>
      <c r="AI362" t="str">
        <f t="shared" si="142"/>
        <v/>
      </c>
      <c r="AJ362" t="str">
        <f t="shared" si="146"/>
        <v>劳工*-1629</v>
      </c>
      <c r="AK362" t="str">
        <f t="shared" si="147"/>
        <v>法士*102</v>
      </c>
      <c r="AL362" t="str">
        <f t="shared" si="148"/>
        <v/>
      </c>
      <c r="AM362" t="str">
        <f t="shared" si="149"/>
        <v/>
      </c>
      <c r="AN362" t="str">
        <f t="shared" si="15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43"/>
        <v>15</v>
      </c>
      <c r="AZ362">
        <f t="shared" si="135"/>
        <v>25</v>
      </c>
      <c r="BA362">
        <f t="shared" si="136"/>
        <v>0</v>
      </c>
    </row>
    <row r="363" customHeight="1" spans="1:53">
      <c r="A363" s="23" t="s">
        <v>722</v>
      </c>
      <c r="B363" s="55" t="s">
        <v>731</v>
      </c>
      <c r="C363" s="23">
        <v>5</v>
      </c>
      <c r="D363" s="39" t="s">
        <v>175</v>
      </c>
      <c r="E363" s="39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3">
        <f>IFERROR(VLOOKUP($D363&amp;$C363,生产方式定位!$A$2:$E$38,3,FALSE)+VLOOKUP($E363&amp;$C363,生产方式定位!$F$3:$J$38,3,FALSE),0)</f>
        <v>60</v>
      </c>
      <c r="Z363" s="25">
        <f>IFERROR(VLOOKUP($D363&amp;$C363,生产方式定位!$A$2:$E$38,5,FALSE)+VLOOKUP($E363&amp;$C363,生产方式定位!$F$3:$J$38,5,FALSE),"错误")</f>
        <v>0</v>
      </c>
      <c r="AA363" s="42" t="str">
        <f t="shared" si="137"/>
        <v>魔偶*4,灵能水晶*7</v>
      </c>
      <c r="AB363" s="65" t="str">
        <f t="shared" si="138"/>
        <v>劳工*-2172,法士*136</v>
      </c>
      <c r="AC363" s="65" t="str">
        <f t="shared" si="139"/>
        <v/>
      </c>
      <c r="AD363" s="43" t="str">
        <f t="shared" si="140"/>
        <v>-100%</v>
      </c>
      <c r="AE363" s="3">
        <f t="shared" si="141"/>
        <v>-720</v>
      </c>
      <c r="AF363" s="66">
        <f t="shared" si="134"/>
        <v>5</v>
      </c>
      <c r="AG363" t="str">
        <f t="shared" si="144"/>
        <v>魔偶*4</v>
      </c>
      <c r="AH363" t="str">
        <f t="shared" si="145"/>
        <v>灵能水晶*7</v>
      </c>
      <c r="AI363" t="str">
        <f t="shared" si="142"/>
        <v/>
      </c>
      <c r="AJ363" t="str">
        <f t="shared" si="146"/>
        <v>劳工*-2172</v>
      </c>
      <c r="AK363" t="str">
        <f t="shared" si="147"/>
        <v>法士*136</v>
      </c>
      <c r="AL363" t="str">
        <f t="shared" si="148"/>
        <v/>
      </c>
      <c r="AM363" t="str">
        <f t="shared" si="149"/>
        <v/>
      </c>
      <c r="AN363" t="str">
        <f t="shared" si="15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43"/>
        <v>15</v>
      </c>
      <c r="AZ363">
        <f t="shared" si="135"/>
        <v>25</v>
      </c>
      <c r="BA363">
        <f t="shared" si="136"/>
        <v>0</v>
      </c>
    </row>
    <row r="364" customHeight="1" spans="1:53">
      <c r="A364" s="25" t="s">
        <v>258</v>
      </c>
      <c r="B364" s="71" t="s">
        <v>519</v>
      </c>
      <c r="C364" s="25">
        <v>1</v>
      </c>
      <c r="D364" s="39" t="s">
        <v>175</v>
      </c>
      <c r="E364" s="39" t="s">
        <v>180</v>
      </c>
      <c r="N364" s="25">
        <f>IFERROR(VLOOKUP($D364&amp;$C364,生产方式定位!$A$2:$E$38,2,FALSE)+VLOOKUP($E364&amp;$C364,生产方式定位!$F$3:$J$38,2,FALSE),0)</f>
        <v>0</v>
      </c>
      <c r="O364" s="55" t="s">
        <v>77</v>
      </c>
      <c r="P364" s="3">
        <v>3</v>
      </c>
      <c r="Q364" s="55" t="s">
        <v>68</v>
      </c>
      <c r="R364" s="3">
        <v>1</v>
      </c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42" t="str">
        <f t="shared" si="137"/>
        <v/>
      </c>
      <c r="AB364" s="65" t="str">
        <f t="shared" si="138"/>
        <v>职员*424,贵族*47</v>
      </c>
      <c r="AC364" s="65" t="str">
        <f t="shared" si="139"/>
        <v/>
      </c>
      <c r="AD364" s="43" t="str">
        <f t="shared" si="140"/>
        <v/>
      </c>
      <c r="AE364" s="3" t="str">
        <f t="shared" si="141"/>
        <v/>
      </c>
      <c r="AF364" s="67">
        <f t="shared" si="134"/>
        <v>1</v>
      </c>
      <c r="AG364" t="str">
        <f t="shared" si="144"/>
        <v/>
      </c>
      <c r="AH364" t="str">
        <f t="shared" si="145"/>
        <v/>
      </c>
      <c r="AI364" t="str">
        <f t="shared" si="142"/>
        <v/>
      </c>
      <c r="AJ364" t="str">
        <f t="shared" si="146"/>
        <v>职员*424</v>
      </c>
      <c r="AK364" t="str">
        <f t="shared" si="147"/>
        <v>贵族*47</v>
      </c>
      <c r="AL364" t="str">
        <f t="shared" si="148"/>
        <v/>
      </c>
      <c r="AM364" t="str">
        <f t="shared" si="149"/>
        <v/>
      </c>
      <c r="AN364" t="str">
        <f t="shared" si="15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43"/>
        <v>0</v>
      </c>
      <c r="AZ364">
        <f t="shared" si="135"/>
        <v>4</v>
      </c>
      <c r="BA364">
        <f t="shared" si="136"/>
        <v>0</v>
      </c>
    </row>
    <row r="365" customHeight="1" spans="1:53">
      <c r="A365" s="25" t="s">
        <v>258</v>
      </c>
      <c r="B365" s="71" t="s">
        <v>520</v>
      </c>
      <c r="C365" s="25">
        <v>2</v>
      </c>
      <c r="D365" s="39" t="s">
        <v>175</v>
      </c>
      <c r="E365" s="39" t="s">
        <v>180</v>
      </c>
      <c r="N365" s="25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42" t="str">
        <f t="shared" si="137"/>
        <v/>
      </c>
      <c r="AB365" s="65" t="str">
        <f t="shared" si="138"/>
        <v>教士*528</v>
      </c>
      <c r="AC365" s="65" t="str">
        <f t="shared" si="139"/>
        <v/>
      </c>
      <c r="AD365" s="43" t="str">
        <f t="shared" si="140"/>
        <v/>
      </c>
      <c r="AE365" s="3" t="str">
        <f t="shared" si="141"/>
        <v/>
      </c>
      <c r="AF365" s="67">
        <f t="shared" si="134"/>
        <v>2</v>
      </c>
      <c r="AG365" t="str">
        <f t="shared" si="144"/>
        <v/>
      </c>
      <c r="AH365" t="str">
        <f t="shared" si="145"/>
        <v/>
      </c>
      <c r="AI365" t="str">
        <f t="shared" si="142"/>
        <v/>
      </c>
      <c r="AJ365" t="str">
        <f t="shared" si="146"/>
        <v>教士*528</v>
      </c>
      <c r="AK365" t="str">
        <f t="shared" si="147"/>
        <v/>
      </c>
      <c r="AL365" t="str">
        <f t="shared" si="148"/>
        <v/>
      </c>
      <c r="AM365" t="str">
        <f t="shared" si="149"/>
        <v/>
      </c>
      <c r="AN365" t="str">
        <f t="shared" si="15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43"/>
        <v>0</v>
      </c>
      <c r="AZ365">
        <f t="shared" si="135"/>
        <v>1</v>
      </c>
      <c r="BA365">
        <f t="shared" si="136"/>
        <v>0</v>
      </c>
    </row>
    <row r="366" customHeight="1" spans="1:53">
      <c r="A366" s="25" t="s">
        <v>258</v>
      </c>
      <c r="B366" s="71" t="s">
        <v>521</v>
      </c>
      <c r="C366" s="25">
        <v>3</v>
      </c>
      <c r="D366" s="39" t="s">
        <v>175</v>
      </c>
      <c r="E366" s="39" t="s">
        <v>180</v>
      </c>
      <c r="N366" s="25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55" t="s">
        <v>77</v>
      </c>
      <c r="R366" s="3">
        <v>3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42" t="str">
        <f t="shared" si="137"/>
        <v/>
      </c>
      <c r="AB366" s="65" t="str">
        <f t="shared" si="138"/>
        <v>资本家*135,职员*365</v>
      </c>
      <c r="AC366" s="65" t="str">
        <f t="shared" si="139"/>
        <v/>
      </c>
      <c r="AD366" s="43" t="str">
        <f t="shared" si="140"/>
        <v/>
      </c>
      <c r="AE366" s="3" t="str">
        <f t="shared" si="141"/>
        <v/>
      </c>
      <c r="AF366" s="67">
        <f t="shared" si="134"/>
        <v>3</v>
      </c>
      <c r="AG366" t="str">
        <f t="shared" si="144"/>
        <v/>
      </c>
      <c r="AH366" t="str">
        <f t="shared" si="145"/>
        <v/>
      </c>
      <c r="AI366" t="str">
        <f t="shared" si="142"/>
        <v/>
      </c>
      <c r="AJ366" t="str">
        <f t="shared" si="146"/>
        <v>资本家*135</v>
      </c>
      <c r="AK366" t="str">
        <f t="shared" si="147"/>
        <v>职员*365</v>
      </c>
      <c r="AL366" t="str">
        <f t="shared" si="148"/>
        <v/>
      </c>
      <c r="AM366" t="str">
        <f t="shared" si="149"/>
        <v/>
      </c>
      <c r="AN366" t="str">
        <f t="shared" si="15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43"/>
        <v>0</v>
      </c>
      <c r="AZ366">
        <f t="shared" si="135"/>
        <v>13</v>
      </c>
      <c r="BA366">
        <f t="shared" si="136"/>
        <v>0</v>
      </c>
    </row>
    <row r="367" customHeight="1" spans="1:53">
      <c r="A367" s="25" t="s">
        <v>258</v>
      </c>
      <c r="B367" s="71" t="s">
        <v>522</v>
      </c>
      <c r="C367" s="25">
        <v>4</v>
      </c>
      <c r="D367" s="39" t="s">
        <v>175</v>
      </c>
      <c r="E367" s="39" t="s">
        <v>180</v>
      </c>
      <c r="N367" s="25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55" t="s">
        <v>77</v>
      </c>
      <c r="R367" s="3">
        <v>3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42" t="str">
        <f t="shared" si="137"/>
        <v/>
      </c>
      <c r="AB367" s="65" t="str">
        <f t="shared" si="138"/>
        <v>资本家*68,职员*183</v>
      </c>
      <c r="AC367" s="65" t="str">
        <f t="shared" si="139"/>
        <v/>
      </c>
      <c r="AD367" s="43" t="str">
        <f t="shared" si="140"/>
        <v/>
      </c>
      <c r="AE367" s="3" t="str">
        <f t="shared" si="141"/>
        <v/>
      </c>
      <c r="AF367" s="67">
        <f t="shared" si="134"/>
        <v>4</v>
      </c>
      <c r="AG367" t="str">
        <f t="shared" si="144"/>
        <v/>
      </c>
      <c r="AH367" t="str">
        <f t="shared" si="145"/>
        <v/>
      </c>
      <c r="AI367" t="str">
        <f t="shared" si="142"/>
        <v/>
      </c>
      <c r="AJ367" t="str">
        <f t="shared" si="146"/>
        <v>资本家*68</v>
      </c>
      <c r="AK367" t="str">
        <f t="shared" si="147"/>
        <v>职员*183</v>
      </c>
      <c r="AL367" t="str">
        <f t="shared" si="148"/>
        <v/>
      </c>
      <c r="AM367" t="str">
        <f t="shared" si="149"/>
        <v/>
      </c>
      <c r="AN367" t="str">
        <f t="shared" si="15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43"/>
        <v>0</v>
      </c>
      <c r="AZ367">
        <f t="shared" si="135"/>
        <v>13</v>
      </c>
      <c r="BA367">
        <f t="shared" si="136"/>
        <v>0</v>
      </c>
    </row>
    <row r="368" customHeight="1" spans="1:53">
      <c r="A368" s="25" t="s">
        <v>258</v>
      </c>
      <c r="B368" s="71" t="s">
        <v>523</v>
      </c>
      <c r="C368" s="25">
        <v>5</v>
      </c>
      <c r="D368" s="39" t="s">
        <v>175</v>
      </c>
      <c r="E368" s="39" t="s">
        <v>180</v>
      </c>
      <c r="N368" s="25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42" t="str">
        <f t="shared" si="137"/>
        <v/>
      </c>
      <c r="AB368" s="65" t="str">
        <f t="shared" si="138"/>
        <v>官僚*603</v>
      </c>
      <c r="AC368" s="65" t="str">
        <f t="shared" si="139"/>
        <v/>
      </c>
      <c r="AD368" s="43" t="str">
        <f t="shared" si="140"/>
        <v/>
      </c>
      <c r="AE368" s="3" t="str">
        <f t="shared" si="141"/>
        <v/>
      </c>
      <c r="AF368" s="67">
        <f t="shared" si="134"/>
        <v>5</v>
      </c>
      <c r="AG368" t="str">
        <f t="shared" si="144"/>
        <v/>
      </c>
      <c r="AH368" t="str">
        <f t="shared" si="145"/>
        <v/>
      </c>
      <c r="AI368" t="str">
        <f t="shared" si="142"/>
        <v/>
      </c>
      <c r="AJ368" t="str">
        <f t="shared" si="146"/>
        <v>官僚*603</v>
      </c>
      <c r="AK368" t="str">
        <f t="shared" si="147"/>
        <v/>
      </c>
      <c r="AL368" t="str">
        <f t="shared" si="148"/>
        <v/>
      </c>
      <c r="AM368" t="str">
        <f t="shared" si="149"/>
        <v/>
      </c>
      <c r="AN368" t="str">
        <f t="shared" si="15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43"/>
        <v>0</v>
      </c>
      <c r="AZ368">
        <f t="shared" si="135"/>
        <v>1</v>
      </c>
      <c r="BA368">
        <f t="shared" si="136"/>
        <v>0</v>
      </c>
    </row>
    <row r="369" customHeight="1" spans="1:53">
      <c r="A369" s="25" t="s">
        <v>258</v>
      </c>
      <c r="B369" s="71" t="s">
        <v>524</v>
      </c>
      <c r="C369" s="25">
        <v>6</v>
      </c>
      <c r="D369" s="39" t="s">
        <v>175</v>
      </c>
      <c r="E369" s="39" t="s">
        <v>180</v>
      </c>
      <c r="N369" s="25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42" t="str">
        <f t="shared" si="137"/>
        <v/>
      </c>
      <c r="AB369" s="65" t="str">
        <f t="shared" si="138"/>
        <v>劳工*302,工程师*201</v>
      </c>
      <c r="AC369" s="65" t="str">
        <f t="shared" si="139"/>
        <v/>
      </c>
      <c r="AD369" s="43" t="str">
        <f t="shared" si="140"/>
        <v/>
      </c>
      <c r="AE369" s="3" t="str">
        <f t="shared" si="141"/>
        <v/>
      </c>
      <c r="AF369" s="66">
        <f t="shared" si="134"/>
        <v>6</v>
      </c>
      <c r="AG369" t="str">
        <f t="shared" si="144"/>
        <v/>
      </c>
      <c r="AH369" t="str">
        <f t="shared" si="145"/>
        <v/>
      </c>
      <c r="AI369" t="str">
        <f t="shared" si="142"/>
        <v/>
      </c>
      <c r="AJ369" t="str">
        <f t="shared" si="146"/>
        <v>劳工*302</v>
      </c>
      <c r="AK369" t="str">
        <f t="shared" si="147"/>
        <v>工程师*201</v>
      </c>
      <c r="AL369" t="str">
        <f t="shared" si="148"/>
        <v/>
      </c>
      <c r="AM369" t="str">
        <f t="shared" si="149"/>
        <v/>
      </c>
      <c r="AN369" t="str">
        <f t="shared" si="15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43"/>
        <v>0</v>
      </c>
      <c r="AZ369">
        <f t="shared" si="135"/>
        <v>30</v>
      </c>
      <c r="BA369">
        <f t="shared" si="136"/>
        <v>0</v>
      </c>
    </row>
    <row r="370" customHeight="1" spans="1:53">
      <c r="A370" s="25" t="s">
        <v>258</v>
      </c>
      <c r="B370" s="71" t="s">
        <v>525</v>
      </c>
      <c r="C370" s="25">
        <v>7</v>
      </c>
      <c r="D370" s="39" t="s">
        <v>175</v>
      </c>
      <c r="E370" s="39" t="s">
        <v>180</v>
      </c>
      <c r="N370" s="25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55" t="s">
        <v>74</v>
      </c>
      <c r="T370" s="3">
        <v>20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42" t="str">
        <f t="shared" si="137"/>
        <v/>
      </c>
      <c r="AB370" s="65" t="str">
        <f t="shared" si="138"/>
        <v>劳工*151,工程师*126,法士*94</v>
      </c>
      <c r="AC370" s="65" t="str">
        <f t="shared" si="139"/>
        <v/>
      </c>
      <c r="AD370" s="43" t="str">
        <f t="shared" si="140"/>
        <v/>
      </c>
      <c r="AE370" s="3" t="str">
        <f t="shared" si="141"/>
        <v/>
      </c>
      <c r="AF370" s="66">
        <f t="shared" si="134"/>
        <v>7</v>
      </c>
      <c r="AG370" t="str">
        <f t="shared" si="144"/>
        <v/>
      </c>
      <c r="AH370" t="str">
        <f t="shared" si="145"/>
        <v/>
      </c>
      <c r="AI370" t="str">
        <f t="shared" si="142"/>
        <v/>
      </c>
      <c r="AJ370" t="str">
        <f t="shared" si="146"/>
        <v>劳工*151</v>
      </c>
      <c r="AK370" t="str">
        <f t="shared" si="147"/>
        <v>工程师*126</v>
      </c>
      <c r="AL370" t="str">
        <f t="shared" si="148"/>
        <v>法士*94</v>
      </c>
      <c r="AM370" t="str">
        <f t="shared" si="149"/>
        <v/>
      </c>
      <c r="AN370" t="str">
        <f t="shared" si="15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43"/>
        <v>0</v>
      </c>
      <c r="AZ370">
        <f t="shared" si="135"/>
        <v>48</v>
      </c>
      <c r="BA370">
        <f t="shared" si="136"/>
        <v>0</v>
      </c>
    </row>
    <row r="371" customHeight="1" spans="1:53">
      <c r="A371" s="25" t="s">
        <v>258</v>
      </c>
      <c r="B371" s="71" t="s">
        <v>526</v>
      </c>
      <c r="C371" s="25">
        <v>8</v>
      </c>
      <c r="D371" s="39" t="s">
        <v>175</v>
      </c>
      <c r="E371" s="39" t="s">
        <v>180</v>
      </c>
      <c r="N371" s="25">
        <f>IFERROR(VLOOKUP($D371&amp;$C371,生产方式定位!$A$2:$E$38,2,FALSE)+VLOOKUP($E371&amp;$C371,生产方式定位!$F$3:$J$38,2,FALSE),0)</f>
        <v>0</v>
      </c>
      <c r="O371" s="55" t="s">
        <v>66</v>
      </c>
      <c r="P371" s="3">
        <v>4</v>
      </c>
      <c r="Q371" s="55" t="s">
        <v>74</v>
      </c>
      <c r="R371" s="3">
        <v>5</v>
      </c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42" t="str">
        <f t="shared" si="137"/>
        <v/>
      </c>
      <c r="AB371" s="65" t="str">
        <f t="shared" si="138"/>
        <v>法师*50,法士*314</v>
      </c>
      <c r="AC371" s="65" t="str">
        <f t="shared" si="139"/>
        <v/>
      </c>
      <c r="AD371" s="43" t="str">
        <f t="shared" si="140"/>
        <v/>
      </c>
      <c r="AE371" s="3" t="str">
        <f t="shared" si="141"/>
        <v/>
      </c>
      <c r="AF371" s="66">
        <f t="shared" si="134"/>
        <v>8</v>
      </c>
      <c r="AG371" t="str">
        <f t="shared" si="144"/>
        <v/>
      </c>
      <c r="AH371" t="str">
        <f t="shared" si="145"/>
        <v/>
      </c>
      <c r="AI371" t="str">
        <f t="shared" si="142"/>
        <v/>
      </c>
      <c r="AJ371" t="str">
        <f t="shared" si="146"/>
        <v>法师*50</v>
      </c>
      <c r="AK371" t="str">
        <f t="shared" si="147"/>
        <v>法士*314</v>
      </c>
      <c r="AL371" t="str">
        <f t="shared" si="148"/>
        <v/>
      </c>
      <c r="AM371" t="str">
        <f t="shared" si="149"/>
        <v/>
      </c>
      <c r="AN371" t="str">
        <f t="shared" si="15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43"/>
        <v>0</v>
      </c>
      <c r="AZ371">
        <f t="shared" si="135"/>
        <v>9</v>
      </c>
      <c r="BA371">
        <f t="shared" si="136"/>
        <v>0</v>
      </c>
    </row>
    <row r="372" customHeight="1" spans="1:53">
      <c r="A372" s="23" t="s">
        <v>260</v>
      </c>
      <c r="C372" s="23">
        <v>1</v>
      </c>
      <c r="D372" s="39" t="s">
        <v>223</v>
      </c>
      <c r="E372" s="39" t="s">
        <v>173</v>
      </c>
      <c r="F372" s="3" t="s">
        <v>22</v>
      </c>
      <c r="G372" s="3">
        <v>85</v>
      </c>
      <c r="L372" s="40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5">
        <f>IFERROR(VLOOKUP($D372&amp;$C372,生产方式定位!$A$2:$E$38,5,FALSE)+VLOOKUP($E372&amp;$C372,生产方式定位!$F$3:$J$38,5,FALSE),"错误")</f>
        <v>1760</v>
      </c>
      <c r="AA372" s="42" t="str">
        <f t="shared" si="137"/>
        <v>泽洛*21,运力*2</v>
      </c>
      <c r="AB372" s="65" t="str">
        <f t="shared" si="138"/>
        <v/>
      </c>
      <c r="AC372" s="65" t="str">
        <f t="shared" si="139"/>
        <v>灵能水晶*29</v>
      </c>
      <c r="AD372" s="43" t="str">
        <f t="shared" si="140"/>
        <v>76%</v>
      </c>
      <c r="AE372" s="3">
        <f t="shared" si="141"/>
        <v>660</v>
      </c>
      <c r="AF372" s="66">
        <f t="shared" si="134"/>
        <v>1</v>
      </c>
      <c r="AG372" t="str">
        <f t="shared" si="144"/>
        <v>泽洛*21</v>
      </c>
      <c r="AH372" t="str">
        <f t="shared" si="145"/>
        <v/>
      </c>
      <c r="AI372" t="str">
        <f t="shared" si="142"/>
        <v/>
      </c>
      <c r="AJ372" t="str">
        <f t="shared" si="146"/>
        <v/>
      </c>
      <c r="AK372" t="str">
        <f t="shared" si="147"/>
        <v/>
      </c>
      <c r="AL372" t="str">
        <f t="shared" si="148"/>
        <v/>
      </c>
      <c r="AM372" t="str">
        <f t="shared" si="149"/>
        <v>灵能水晶*29</v>
      </c>
      <c r="AN372" t="str">
        <f t="shared" si="15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43"/>
        <v>90</v>
      </c>
      <c r="AZ372">
        <f t="shared" si="135"/>
        <v>0</v>
      </c>
      <c r="BA372">
        <f t="shared" si="136"/>
        <v>1</v>
      </c>
    </row>
    <row r="373" customHeight="1" spans="1:53">
      <c r="A373" s="23" t="s">
        <v>260</v>
      </c>
      <c r="C373" s="23">
        <v>2</v>
      </c>
      <c r="D373" s="39" t="s">
        <v>223</v>
      </c>
      <c r="E373" s="39" t="s">
        <v>173</v>
      </c>
      <c r="F373" s="3" t="s">
        <v>22</v>
      </c>
      <c r="G373" s="3">
        <v>85</v>
      </c>
      <c r="L373" s="40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5">
        <f>IFERROR(VLOOKUP($D373&amp;$C373,生产方式定位!$A$2:$E$38,5,FALSE)+VLOOKUP($E373&amp;$C373,生产方式定位!$F$3:$J$38,5,FALSE),"错误")</f>
        <v>2520</v>
      </c>
      <c r="AA373" s="42" t="str">
        <f t="shared" si="137"/>
        <v>泽洛*34,运力*3</v>
      </c>
      <c r="AB373" s="65" t="str">
        <f t="shared" si="138"/>
        <v/>
      </c>
      <c r="AC373" s="65" t="str">
        <f t="shared" si="139"/>
        <v>灵能水晶*42</v>
      </c>
      <c r="AD373" s="43" t="str">
        <f t="shared" si="140"/>
        <v>58%</v>
      </c>
      <c r="AE373" s="3">
        <f t="shared" si="141"/>
        <v>820</v>
      </c>
      <c r="AF373" s="66">
        <f t="shared" si="134"/>
        <v>2</v>
      </c>
      <c r="AG373" t="str">
        <f t="shared" si="144"/>
        <v>泽洛*34</v>
      </c>
      <c r="AH373" t="str">
        <f t="shared" si="145"/>
        <v/>
      </c>
      <c r="AI373" t="str">
        <f t="shared" si="142"/>
        <v/>
      </c>
      <c r="AJ373" t="str">
        <f t="shared" si="146"/>
        <v/>
      </c>
      <c r="AK373" t="str">
        <f t="shared" si="147"/>
        <v/>
      </c>
      <c r="AL373" t="str">
        <f t="shared" si="148"/>
        <v/>
      </c>
      <c r="AM373" t="str">
        <f t="shared" si="149"/>
        <v>灵能水晶*42</v>
      </c>
      <c r="AN373" t="str">
        <f t="shared" si="15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43"/>
        <v>90</v>
      </c>
      <c r="AZ373">
        <f t="shared" si="135"/>
        <v>0</v>
      </c>
      <c r="BA373">
        <f t="shared" si="136"/>
        <v>1</v>
      </c>
    </row>
    <row r="374" customHeight="1" spans="1:53">
      <c r="A374" s="23" t="s">
        <v>260</v>
      </c>
      <c r="C374" s="23">
        <v>3</v>
      </c>
      <c r="D374" s="39" t="s">
        <v>223</v>
      </c>
      <c r="E374" s="39" t="s">
        <v>173</v>
      </c>
      <c r="F374" s="3" t="s">
        <v>22</v>
      </c>
      <c r="G374" s="3">
        <v>85</v>
      </c>
      <c r="L374" s="40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5">
        <f>IFERROR(VLOOKUP($D374&amp;$C374,生产方式定位!$A$2:$E$38,5,FALSE)+VLOOKUP($E374&amp;$C374,生产方式定位!$F$3:$J$38,5,FALSE),"错误")</f>
        <v>2830</v>
      </c>
      <c r="AA374" s="42" t="str">
        <f t="shared" si="137"/>
        <v>泽洛*38,运力*3</v>
      </c>
      <c r="AB374" s="65" t="str">
        <f t="shared" si="138"/>
        <v/>
      </c>
      <c r="AC374" s="65" t="str">
        <f t="shared" si="139"/>
        <v>灵能水晶*47</v>
      </c>
      <c r="AD374" s="43" t="str">
        <f t="shared" si="140"/>
        <v>55%</v>
      </c>
      <c r="AE374" s="3">
        <f t="shared" si="141"/>
        <v>905</v>
      </c>
      <c r="AF374" s="67">
        <f t="shared" si="134"/>
        <v>3</v>
      </c>
      <c r="AG374" t="str">
        <f t="shared" si="144"/>
        <v>泽洛*38</v>
      </c>
      <c r="AH374" t="str">
        <f t="shared" si="145"/>
        <v/>
      </c>
      <c r="AI374" t="str">
        <f t="shared" si="142"/>
        <v/>
      </c>
      <c r="AJ374" t="str">
        <f t="shared" si="146"/>
        <v/>
      </c>
      <c r="AK374" t="str">
        <f t="shared" si="147"/>
        <v/>
      </c>
      <c r="AL374" t="str">
        <f t="shared" si="148"/>
        <v/>
      </c>
      <c r="AM374" t="str">
        <f t="shared" si="149"/>
        <v>灵能水晶*47</v>
      </c>
      <c r="AN374" t="str">
        <f t="shared" si="15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43"/>
        <v>90</v>
      </c>
      <c r="AZ374">
        <f t="shared" si="135"/>
        <v>0</v>
      </c>
      <c r="BA374">
        <f t="shared" si="136"/>
        <v>1</v>
      </c>
    </row>
    <row r="375" customHeight="1" spans="1:53">
      <c r="A375" s="23" t="s">
        <v>260</v>
      </c>
      <c r="C375" s="23">
        <v>4</v>
      </c>
      <c r="D375" s="39" t="s">
        <v>223</v>
      </c>
      <c r="E375" s="39" t="s">
        <v>173</v>
      </c>
      <c r="F375" s="3" t="s">
        <v>22</v>
      </c>
      <c r="G375" s="3">
        <v>85</v>
      </c>
      <c r="L375" s="40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5">
        <f>IFERROR(VLOOKUP($D375&amp;$C375,生产方式定位!$A$2:$E$38,5,FALSE)+VLOOKUP($E375&amp;$C375,生产方式定位!$F$3:$J$38,5,FALSE),"错误")</f>
        <v>3140</v>
      </c>
      <c r="AA375" s="42" t="str">
        <f t="shared" si="137"/>
        <v>泽洛*43,运力*4</v>
      </c>
      <c r="AB375" s="65" t="str">
        <f t="shared" si="138"/>
        <v/>
      </c>
      <c r="AC375" s="65" t="str">
        <f t="shared" si="139"/>
        <v>灵能水晶*52</v>
      </c>
      <c r="AD375" s="43" t="str">
        <f t="shared" si="140"/>
        <v>53%</v>
      </c>
      <c r="AE375" s="3">
        <f t="shared" si="141"/>
        <v>990</v>
      </c>
      <c r="AF375" s="67">
        <f t="shared" si="134"/>
        <v>4</v>
      </c>
      <c r="AG375" t="str">
        <f t="shared" si="144"/>
        <v>泽洛*43</v>
      </c>
      <c r="AH375" t="str">
        <f t="shared" si="145"/>
        <v/>
      </c>
      <c r="AI375" t="str">
        <f t="shared" si="142"/>
        <v/>
      </c>
      <c r="AJ375" t="str">
        <f t="shared" si="146"/>
        <v/>
      </c>
      <c r="AK375" t="str">
        <f t="shared" si="147"/>
        <v/>
      </c>
      <c r="AL375" t="str">
        <f t="shared" si="148"/>
        <v/>
      </c>
      <c r="AM375" t="str">
        <f t="shared" si="149"/>
        <v>灵能水晶*52</v>
      </c>
      <c r="AN375" t="str">
        <f t="shared" si="15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43"/>
        <v>90</v>
      </c>
      <c r="AZ375">
        <f t="shared" si="135"/>
        <v>0</v>
      </c>
      <c r="BA375">
        <f t="shared" si="136"/>
        <v>1</v>
      </c>
    </row>
    <row r="376" customHeight="1" spans="1:53">
      <c r="A376" s="23" t="s">
        <v>260</v>
      </c>
      <c r="C376" s="23">
        <v>5</v>
      </c>
      <c r="D376" s="39" t="s">
        <v>223</v>
      </c>
      <c r="E376" s="39" t="s">
        <v>173</v>
      </c>
      <c r="F376" s="3" t="s">
        <v>22</v>
      </c>
      <c r="G376" s="3">
        <v>85</v>
      </c>
      <c r="L376" s="40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5">
        <f>IFERROR(VLOOKUP($D376&amp;$C376,生产方式定位!$A$2:$E$38,5,FALSE)+VLOOKUP($E376&amp;$C376,生产方式定位!$F$3:$J$38,5,FALSE),"错误")</f>
        <v>3450</v>
      </c>
      <c r="AA376" s="42" t="str">
        <f t="shared" si="137"/>
        <v>泽洛*48,运力*4</v>
      </c>
      <c r="AB376" s="65" t="str">
        <f t="shared" si="138"/>
        <v/>
      </c>
      <c r="AC376" s="65" t="str">
        <f t="shared" si="139"/>
        <v>灵能水晶*58</v>
      </c>
      <c r="AD376" s="43" t="str">
        <f t="shared" si="140"/>
        <v>52%</v>
      </c>
      <c r="AE376" s="3">
        <f t="shared" si="141"/>
        <v>1075</v>
      </c>
      <c r="AF376" s="67">
        <f t="shared" si="134"/>
        <v>5</v>
      </c>
      <c r="AG376" t="str">
        <f t="shared" si="144"/>
        <v>泽洛*48</v>
      </c>
      <c r="AH376" t="str">
        <f t="shared" si="145"/>
        <v/>
      </c>
      <c r="AI376" t="str">
        <f t="shared" si="142"/>
        <v/>
      </c>
      <c r="AJ376" t="str">
        <f t="shared" si="146"/>
        <v/>
      </c>
      <c r="AK376" t="str">
        <f t="shared" si="147"/>
        <v/>
      </c>
      <c r="AL376" t="str">
        <f t="shared" si="148"/>
        <v/>
      </c>
      <c r="AM376" t="str">
        <f t="shared" si="149"/>
        <v>灵能水晶*58</v>
      </c>
      <c r="AN376" t="str">
        <f t="shared" si="15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43"/>
        <v>90</v>
      </c>
      <c r="AZ376">
        <f t="shared" si="135"/>
        <v>0</v>
      </c>
      <c r="BA376">
        <f t="shared" si="136"/>
        <v>1</v>
      </c>
    </row>
    <row r="377" customHeight="1" spans="1:53">
      <c r="A377" s="25" t="s">
        <v>732</v>
      </c>
      <c r="C377" s="25">
        <v>1</v>
      </c>
      <c r="D377" s="39" t="s">
        <v>175</v>
      </c>
      <c r="E377" s="39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42" t="str">
        <f t="shared" si="137"/>
        <v/>
      </c>
      <c r="AB377" s="65" t="str">
        <f t="shared" si="138"/>
        <v/>
      </c>
      <c r="AC377" s="65" t="str">
        <f t="shared" si="139"/>
        <v/>
      </c>
      <c r="AD377" s="43" t="str">
        <f t="shared" si="140"/>
        <v/>
      </c>
      <c r="AE377" s="3" t="str">
        <f t="shared" si="141"/>
        <v/>
      </c>
      <c r="AF377" s="67">
        <f t="shared" si="134"/>
        <v>1</v>
      </c>
      <c r="AG377" t="str">
        <f t="shared" si="144"/>
        <v/>
      </c>
      <c r="AH377" t="str">
        <f t="shared" si="145"/>
        <v/>
      </c>
      <c r="AI377" t="str">
        <f t="shared" si="142"/>
        <v/>
      </c>
      <c r="AJ377" t="str">
        <f t="shared" si="146"/>
        <v/>
      </c>
      <c r="AK377" t="str">
        <f t="shared" si="147"/>
        <v/>
      </c>
      <c r="AL377" t="str">
        <f t="shared" si="148"/>
        <v/>
      </c>
      <c r="AM377" t="str">
        <f t="shared" si="149"/>
        <v/>
      </c>
      <c r="AN377" t="str">
        <f t="shared" si="15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43"/>
        <v>0</v>
      </c>
      <c r="AZ377">
        <f t="shared" si="135"/>
        <v>0</v>
      </c>
      <c r="BA377">
        <f t="shared" si="136"/>
        <v>0</v>
      </c>
    </row>
    <row r="378" customHeight="1" spans="1:53">
      <c r="A378" s="25" t="s">
        <v>732</v>
      </c>
      <c r="C378" s="25">
        <v>2</v>
      </c>
      <c r="D378" s="39" t="s">
        <v>175</v>
      </c>
      <c r="E378" s="39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42" t="str">
        <f t="shared" si="137"/>
        <v>工具*6</v>
      </c>
      <c r="AB378" s="65" t="str">
        <f t="shared" si="138"/>
        <v/>
      </c>
      <c r="AC378" s="65" t="str">
        <f t="shared" si="139"/>
        <v/>
      </c>
      <c r="AD378" s="43" t="str">
        <f t="shared" si="140"/>
        <v>-100%</v>
      </c>
      <c r="AE378" s="3">
        <f t="shared" si="141"/>
        <v>-235</v>
      </c>
      <c r="AF378" s="67">
        <f t="shared" si="134"/>
        <v>2</v>
      </c>
      <c r="AG378" t="str">
        <f t="shared" si="144"/>
        <v>工具*6</v>
      </c>
      <c r="AH378" t="str">
        <f t="shared" si="145"/>
        <v/>
      </c>
      <c r="AI378" t="str">
        <f t="shared" si="142"/>
        <v/>
      </c>
      <c r="AJ378" t="str">
        <f t="shared" si="146"/>
        <v/>
      </c>
      <c r="AK378" t="str">
        <f t="shared" si="147"/>
        <v/>
      </c>
      <c r="AL378" t="str">
        <f t="shared" si="148"/>
        <v/>
      </c>
      <c r="AM378" t="str">
        <f t="shared" si="149"/>
        <v/>
      </c>
      <c r="AN378" t="str">
        <f t="shared" si="15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43"/>
        <v>10</v>
      </c>
      <c r="AZ378">
        <f t="shared" si="135"/>
        <v>0</v>
      </c>
      <c r="BA378">
        <f t="shared" si="136"/>
        <v>0</v>
      </c>
    </row>
    <row r="379" customHeight="1" spans="1:53">
      <c r="A379" s="25" t="s">
        <v>732</v>
      </c>
      <c r="C379" s="25">
        <v>3</v>
      </c>
      <c r="D379" s="39" t="s">
        <v>175</v>
      </c>
      <c r="E379" s="39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42" t="str">
        <f t="shared" si="137"/>
        <v>工具*8</v>
      </c>
      <c r="AB379" s="65" t="str">
        <f t="shared" si="138"/>
        <v/>
      </c>
      <c r="AC379" s="65" t="str">
        <f t="shared" si="139"/>
        <v/>
      </c>
      <c r="AD379" s="43" t="str">
        <f t="shared" si="140"/>
        <v>-100%</v>
      </c>
      <c r="AE379" s="3">
        <f t="shared" si="141"/>
        <v>-320</v>
      </c>
      <c r="AF379" s="67">
        <f t="shared" si="134"/>
        <v>3</v>
      </c>
      <c r="AG379" t="str">
        <f t="shared" si="144"/>
        <v>工具*8</v>
      </c>
      <c r="AH379" t="str">
        <f t="shared" si="145"/>
        <v/>
      </c>
      <c r="AI379" t="str">
        <f t="shared" si="142"/>
        <v/>
      </c>
      <c r="AJ379" t="str">
        <f t="shared" si="146"/>
        <v/>
      </c>
      <c r="AK379" t="str">
        <f t="shared" si="147"/>
        <v/>
      </c>
      <c r="AL379" t="str">
        <f t="shared" si="148"/>
        <v/>
      </c>
      <c r="AM379" t="str">
        <f t="shared" si="149"/>
        <v/>
      </c>
      <c r="AN379" t="str">
        <f t="shared" si="15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43"/>
        <v>10</v>
      </c>
      <c r="AZ379">
        <f t="shared" si="135"/>
        <v>0</v>
      </c>
      <c r="BA379">
        <f t="shared" si="136"/>
        <v>0</v>
      </c>
    </row>
    <row r="380" customHeight="1" spans="1:53">
      <c r="A380" s="25" t="s">
        <v>732</v>
      </c>
      <c r="C380" s="25">
        <v>4</v>
      </c>
      <c r="D380" s="39" t="s">
        <v>175</v>
      </c>
      <c r="E380" s="39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42" t="str">
        <f t="shared" si="137"/>
        <v>科学引擎*2,煤*8</v>
      </c>
      <c r="AB380" s="65" t="str">
        <f t="shared" si="138"/>
        <v/>
      </c>
      <c r="AC380" s="65" t="str">
        <f t="shared" si="139"/>
        <v/>
      </c>
      <c r="AD380" s="43" t="str">
        <f t="shared" si="140"/>
        <v>-100%</v>
      </c>
      <c r="AE380" s="3">
        <f t="shared" si="141"/>
        <v>-405</v>
      </c>
      <c r="AF380" s="67">
        <f t="shared" si="134"/>
        <v>4</v>
      </c>
      <c r="AG380" t="str">
        <f t="shared" si="144"/>
        <v>科学引擎*2</v>
      </c>
      <c r="AH380" t="str">
        <f t="shared" si="145"/>
        <v>煤*8</v>
      </c>
      <c r="AI380" t="str">
        <f t="shared" si="142"/>
        <v/>
      </c>
      <c r="AJ380" t="str">
        <f t="shared" si="146"/>
        <v/>
      </c>
      <c r="AK380" t="str">
        <f t="shared" si="147"/>
        <v/>
      </c>
      <c r="AL380" t="str">
        <f t="shared" si="148"/>
        <v/>
      </c>
      <c r="AM380" t="str">
        <f t="shared" si="149"/>
        <v/>
      </c>
      <c r="AN380" t="str">
        <f t="shared" si="15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43"/>
        <v>15</v>
      </c>
      <c r="AZ380">
        <f t="shared" si="135"/>
        <v>0</v>
      </c>
      <c r="BA380">
        <f t="shared" si="136"/>
        <v>0</v>
      </c>
    </row>
    <row r="381" customHeight="1" spans="1:53">
      <c r="A381" s="25" t="s">
        <v>732</v>
      </c>
      <c r="C381" s="25">
        <v>5</v>
      </c>
      <c r="D381" s="39" t="s">
        <v>175</v>
      </c>
      <c r="E381" s="39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42" t="str">
        <f t="shared" si="137"/>
        <v>魔导引擎*2,煤*10</v>
      </c>
      <c r="AB381" s="65" t="str">
        <f t="shared" si="138"/>
        <v/>
      </c>
      <c r="AC381" s="65" t="str">
        <f t="shared" si="139"/>
        <v/>
      </c>
      <c r="AD381" s="43" t="str">
        <f t="shared" si="140"/>
        <v>-100%</v>
      </c>
      <c r="AE381" s="3">
        <f t="shared" si="141"/>
        <v>-490</v>
      </c>
      <c r="AF381" s="67">
        <f t="shared" si="134"/>
        <v>5</v>
      </c>
      <c r="AG381" t="str">
        <f t="shared" si="144"/>
        <v>魔导引擎*2</v>
      </c>
      <c r="AH381" t="str">
        <f t="shared" si="145"/>
        <v>煤*10</v>
      </c>
      <c r="AI381" t="str">
        <f t="shared" si="142"/>
        <v/>
      </c>
      <c r="AJ381" t="str">
        <f t="shared" si="146"/>
        <v/>
      </c>
      <c r="AK381" t="str">
        <f t="shared" si="147"/>
        <v/>
      </c>
      <c r="AL381" t="str">
        <f t="shared" si="148"/>
        <v/>
      </c>
      <c r="AM381" t="str">
        <f t="shared" si="149"/>
        <v/>
      </c>
      <c r="AN381" t="str">
        <f t="shared" si="15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43"/>
        <v>15</v>
      </c>
      <c r="AZ381">
        <f t="shared" si="135"/>
        <v>0</v>
      </c>
      <c r="BA381">
        <f t="shared" si="136"/>
        <v>0</v>
      </c>
    </row>
    <row r="382" customHeight="1" spans="1:53">
      <c r="A382" s="23" t="s">
        <v>732</v>
      </c>
      <c r="C382" s="23">
        <v>1</v>
      </c>
      <c r="D382" s="39" t="s">
        <v>175</v>
      </c>
      <c r="E382" s="39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5">
        <f>IFERROR(VLOOKUP($D382&amp;$C382,生产方式定位!$A$2:$E$38,5,FALSE)+VLOOKUP($E382&amp;$C382,生产方式定位!$F$3:$J$38,5,FALSE),"错误")</f>
        <v>0</v>
      </c>
      <c r="AA382" s="42" t="str">
        <f t="shared" si="137"/>
        <v/>
      </c>
      <c r="AB382" s="65" t="str">
        <f t="shared" si="138"/>
        <v/>
      </c>
      <c r="AC382" s="65" t="str">
        <f t="shared" si="139"/>
        <v/>
      </c>
      <c r="AD382" s="43" t="str">
        <f t="shared" si="140"/>
        <v/>
      </c>
      <c r="AE382" s="3" t="str">
        <f t="shared" si="141"/>
        <v/>
      </c>
      <c r="AF382" s="66">
        <f t="shared" si="134"/>
        <v>1</v>
      </c>
      <c r="AG382" t="str">
        <f t="shared" si="144"/>
        <v/>
      </c>
      <c r="AH382" t="str">
        <f t="shared" si="145"/>
        <v/>
      </c>
      <c r="AI382" t="str">
        <f t="shared" si="142"/>
        <v/>
      </c>
      <c r="AJ382" t="str">
        <f t="shared" si="146"/>
        <v/>
      </c>
      <c r="AK382" t="str">
        <f t="shared" si="147"/>
        <v/>
      </c>
      <c r="AL382" t="str">
        <f t="shared" si="148"/>
        <v/>
      </c>
      <c r="AM382" t="str">
        <f t="shared" si="149"/>
        <v/>
      </c>
      <c r="AN382" t="str">
        <f t="shared" si="15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43"/>
        <v>0</v>
      </c>
      <c r="AZ382">
        <f t="shared" si="135"/>
        <v>0</v>
      </c>
      <c r="BA382">
        <f t="shared" si="136"/>
        <v>0</v>
      </c>
    </row>
    <row r="383" customHeight="1" spans="1:53">
      <c r="A383" s="23" t="s">
        <v>732</v>
      </c>
      <c r="C383" s="23">
        <v>2</v>
      </c>
      <c r="D383" s="39" t="s">
        <v>175</v>
      </c>
      <c r="E383" s="39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5">
        <f>IFERROR(VLOOKUP($D383&amp;$C383,生产方式定位!$A$2:$E$38,5,FALSE)+VLOOKUP($E383&amp;$C383,生产方式定位!$F$3:$J$38,5,FALSE),"错误")</f>
        <v>0</v>
      </c>
      <c r="AA383" s="42" t="str">
        <f t="shared" si="137"/>
        <v>魔偶*2,灵能水晶*4</v>
      </c>
      <c r="AB383" s="65" t="str">
        <f t="shared" si="138"/>
        <v/>
      </c>
      <c r="AC383" s="65" t="str">
        <f t="shared" si="139"/>
        <v/>
      </c>
      <c r="AD383" s="43" t="str">
        <f t="shared" si="140"/>
        <v>-100%</v>
      </c>
      <c r="AE383" s="3">
        <f t="shared" si="141"/>
        <v>-345</v>
      </c>
      <c r="AF383" s="66">
        <f t="shared" si="134"/>
        <v>2</v>
      </c>
      <c r="AG383" t="str">
        <f t="shared" si="144"/>
        <v>魔偶*2</v>
      </c>
      <c r="AH383" t="str">
        <f t="shared" si="145"/>
        <v>灵能水晶*4</v>
      </c>
      <c r="AI383" t="str">
        <f t="shared" si="142"/>
        <v/>
      </c>
      <c r="AJ383" t="str">
        <f t="shared" si="146"/>
        <v/>
      </c>
      <c r="AK383" t="str">
        <f t="shared" si="147"/>
        <v/>
      </c>
      <c r="AL383" t="str">
        <f t="shared" si="148"/>
        <v/>
      </c>
      <c r="AM383" t="str">
        <f t="shared" si="149"/>
        <v/>
      </c>
      <c r="AN383" t="str">
        <f t="shared" si="15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3"/>
        <v>15</v>
      </c>
      <c r="AZ383">
        <f t="shared" si="135"/>
        <v>0</v>
      </c>
      <c r="BA383">
        <f t="shared" si="136"/>
        <v>0</v>
      </c>
    </row>
    <row r="384" customHeight="1" spans="1:53">
      <c r="A384" s="23" t="s">
        <v>732</v>
      </c>
      <c r="C384" s="23">
        <v>3</v>
      </c>
      <c r="D384" s="39" t="s">
        <v>175</v>
      </c>
      <c r="E384" s="39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5">
        <f>IFERROR(VLOOKUP($D384&amp;$C384,生产方式定位!$A$2:$E$38,5,FALSE)+VLOOKUP($E384&amp;$C384,生产方式定位!$F$3:$J$38,5,FALSE),"错误")</f>
        <v>0</v>
      </c>
      <c r="AA384" s="42" t="str">
        <f t="shared" si="137"/>
        <v>魔偶*3,灵能水晶*5</v>
      </c>
      <c r="AB384" s="65" t="str">
        <f t="shared" si="138"/>
        <v/>
      </c>
      <c r="AC384" s="65" t="str">
        <f t="shared" si="139"/>
        <v/>
      </c>
      <c r="AD384" s="43" t="str">
        <f t="shared" si="140"/>
        <v>-100%</v>
      </c>
      <c r="AE384" s="3">
        <f t="shared" si="141"/>
        <v>-470</v>
      </c>
      <c r="AF384" s="66">
        <f t="shared" si="134"/>
        <v>3</v>
      </c>
      <c r="AG384" t="str">
        <f t="shared" si="144"/>
        <v>魔偶*3</v>
      </c>
      <c r="AH384" t="str">
        <f t="shared" si="145"/>
        <v>灵能水晶*5</v>
      </c>
      <c r="AI384" t="str">
        <f t="shared" si="142"/>
        <v/>
      </c>
      <c r="AJ384" t="str">
        <f t="shared" si="146"/>
        <v/>
      </c>
      <c r="AK384" t="str">
        <f t="shared" si="147"/>
        <v/>
      </c>
      <c r="AL384" t="str">
        <f t="shared" si="148"/>
        <v/>
      </c>
      <c r="AM384" t="str">
        <f t="shared" si="149"/>
        <v/>
      </c>
      <c r="AN384" t="str">
        <f t="shared" si="15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3"/>
        <v>15</v>
      </c>
      <c r="AZ384">
        <f t="shared" si="135"/>
        <v>0</v>
      </c>
      <c r="BA384">
        <f t="shared" si="136"/>
        <v>0</v>
      </c>
    </row>
    <row r="385" customHeight="1" spans="1:53">
      <c r="A385" s="23" t="s">
        <v>732</v>
      </c>
      <c r="C385" s="23">
        <v>4</v>
      </c>
      <c r="D385" s="39" t="s">
        <v>175</v>
      </c>
      <c r="E385" s="39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5">
        <f>IFERROR(VLOOKUP($D385&amp;$C385,生产方式定位!$A$2:$E$38,5,FALSE)+VLOOKUP($E385&amp;$C385,生产方式定位!$F$3:$J$38,5,FALSE),"错误")</f>
        <v>0</v>
      </c>
      <c r="AA385" s="42" t="str">
        <f t="shared" si="137"/>
        <v>魔偶*4,灵能水晶*6</v>
      </c>
      <c r="AB385" s="65" t="str">
        <f t="shared" si="138"/>
        <v/>
      </c>
      <c r="AC385" s="65" t="str">
        <f t="shared" si="139"/>
        <v/>
      </c>
      <c r="AD385" s="43" t="str">
        <f t="shared" si="140"/>
        <v>-100%</v>
      </c>
      <c r="AE385" s="3">
        <f t="shared" si="141"/>
        <v>-595</v>
      </c>
      <c r="AF385" s="66">
        <f t="shared" si="134"/>
        <v>4</v>
      </c>
      <c r="AG385" t="str">
        <f t="shared" si="144"/>
        <v>魔偶*4</v>
      </c>
      <c r="AH385" t="str">
        <f t="shared" si="145"/>
        <v>灵能水晶*6</v>
      </c>
      <c r="AI385" t="str">
        <f t="shared" si="142"/>
        <v/>
      </c>
      <c r="AJ385" t="str">
        <f t="shared" si="146"/>
        <v/>
      </c>
      <c r="AK385" t="str">
        <f t="shared" si="147"/>
        <v/>
      </c>
      <c r="AL385" t="str">
        <f t="shared" si="148"/>
        <v/>
      </c>
      <c r="AM385" t="str">
        <f t="shared" si="149"/>
        <v/>
      </c>
      <c r="AN385" t="str">
        <f t="shared" si="15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3"/>
        <v>15</v>
      </c>
      <c r="AZ385">
        <f t="shared" si="135"/>
        <v>0</v>
      </c>
      <c r="BA385">
        <f t="shared" si="136"/>
        <v>0</v>
      </c>
    </row>
    <row r="386" customHeight="1" spans="1:53">
      <c r="A386" s="23" t="s">
        <v>732</v>
      </c>
      <c r="C386" s="23">
        <v>5</v>
      </c>
      <c r="D386" s="39" t="s">
        <v>175</v>
      </c>
      <c r="E386" s="39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5">
        <f>IFERROR(VLOOKUP($D386&amp;$C386,生产方式定位!$A$2:$E$38,5,FALSE)+VLOOKUP($E386&amp;$C386,生产方式定位!$F$3:$J$38,5,FALSE),"错误")</f>
        <v>0</v>
      </c>
      <c r="AA386" s="42" t="str">
        <f t="shared" si="137"/>
        <v>魔偶*4,灵能水晶*7</v>
      </c>
      <c r="AB386" s="65" t="str">
        <f t="shared" si="138"/>
        <v/>
      </c>
      <c r="AC386" s="65" t="str">
        <f t="shared" si="139"/>
        <v/>
      </c>
      <c r="AD386" s="43" t="str">
        <f t="shared" si="140"/>
        <v>-100%</v>
      </c>
      <c r="AE386" s="3">
        <f t="shared" si="141"/>
        <v>-720</v>
      </c>
      <c r="AF386" s="66">
        <f t="shared" si="134"/>
        <v>5</v>
      </c>
      <c r="AG386" t="str">
        <f t="shared" si="144"/>
        <v>魔偶*4</v>
      </c>
      <c r="AH386" t="str">
        <f t="shared" si="145"/>
        <v>灵能水晶*7</v>
      </c>
      <c r="AI386" t="str">
        <f t="shared" si="142"/>
        <v/>
      </c>
      <c r="AJ386" t="str">
        <f t="shared" si="146"/>
        <v/>
      </c>
      <c r="AK386" t="str">
        <f t="shared" si="147"/>
        <v/>
      </c>
      <c r="AL386" t="str">
        <f t="shared" si="148"/>
        <v/>
      </c>
      <c r="AM386" t="str">
        <f t="shared" si="149"/>
        <v/>
      </c>
      <c r="AN386" t="str">
        <f t="shared" si="15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3"/>
        <v>15</v>
      </c>
      <c r="AZ386">
        <f t="shared" si="135"/>
        <v>0</v>
      </c>
      <c r="BA386">
        <f t="shared" si="136"/>
        <v>0</v>
      </c>
    </row>
    <row r="387" customHeight="1" spans="1:53">
      <c r="A387" s="25" t="s">
        <v>263</v>
      </c>
      <c r="B387" s="3" t="s">
        <v>519</v>
      </c>
      <c r="C387" s="25">
        <v>1</v>
      </c>
      <c r="D387" s="39" t="s">
        <v>175</v>
      </c>
      <c r="E387" s="39" t="s">
        <v>180</v>
      </c>
      <c r="N387" s="25">
        <f>IFERROR(VLOOKUP($D387&amp;$C387,生产方式定位!$A$2:$E$38,2,FALSE)+VLOOKUP($E387&amp;$C387,生产方式定位!$F$3:$J$38,2,FALSE),0)</f>
        <v>0</v>
      </c>
      <c r="O387" s="55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42" t="str">
        <f t="shared" si="137"/>
        <v/>
      </c>
      <c r="AB387" s="65" t="str">
        <f t="shared" si="138"/>
        <v/>
      </c>
      <c r="AC387" s="65" t="str">
        <f t="shared" si="139"/>
        <v/>
      </c>
      <c r="AD387" s="43" t="str">
        <f t="shared" si="140"/>
        <v/>
      </c>
      <c r="AE387" s="3" t="str">
        <f t="shared" si="141"/>
        <v/>
      </c>
      <c r="AF387" s="67">
        <f t="shared" si="134"/>
        <v>1</v>
      </c>
      <c r="AG387" t="str">
        <f t="shared" si="144"/>
        <v/>
      </c>
      <c r="AH387" t="str">
        <f t="shared" si="145"/>
        <v/>
      </c>
      <c r="AI387" t="str">
        <f t="shared" si="142"/>
        <v/>
      </c>
      <c r="AJ387" t="str">
        <f t="shared" si="146"/>
        <v/>
      </c>
      <c r="AK387" t="str">
        <f t="shared" si="147"/>
        <v/>
      </c>
      <c r="AL387" t="str">
        <f t="shared" si="148"/>
        <v/>
      </c>
      <c r="AM387" t="str">
        <f t="shared" si="149"/>
        <v/>
      </c>
      <c r="AN387" t="str">
        <f t="shared" si="15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3"/>
        <v>0</v>
      </c>
      <c r="AZ387">
        <f t="shared" si="135"/>
        <v>0</v>
      </c>
      <c r="BA387">
        <f t="shared" si="136"/>
        <v>0</v>
      </c>
    </row>
    <row r="388" customHeight="1" spans="1:53">
      <c r="A388" s="25" t="s">
        <v>263</v>
      </c>
      <c r="B388" s="3" t="s">
        <v>520</v>
      </c>
      <c r="C388" s="25">
        <v>2</v>
      </c>
      <c r="D388" s="39" t="s">
        <v>175</v>
      </c>
      <c r="E388" s="39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42" t="str">
        <f t="shared" si="137"/>
        <v/>
      </c>
      <c r="AB388" s="65" t="str">
        <f t="shared" si="138"/>
        <v/>
      </c>
      <c r="AC388" s="65" t="str">
        <f t="shared" si="139"/>
        <v/>
      </c>
      <c r="AD388" s="43" t="str">
        <f t="shared" si="140"/>
        <v/>
      </c>
      <c r="AE388" s="3" t="str">
        <f t="shared" si="141"/>
        <v/>
      </c>
      <c r="AF388" s="67">
        <f t="shared" si="134"/>
        <v>2</v>
      </c>
      <c r="AG388" t="str">
        <f t="shared" si="144"/>
        <v/>
      </c>
      <c r="AH388" t="str">
        <f t="shared" si="145"/>
        <v/>
      </c>
      <c r="AI388" t="str">
        <f t="shared" si="142"/>
        <v/>
      </c>
      <c r="AJ388" t="str">
        <f t="shared" si="146"/>
        <v/>
      </c>
      <c r="AK388" t="str">
        <f t="shared" si="147"/>
        <v/>
      </c>
      <c r="AL388" t="str">
        <f t="shared" si="148"/>
        <v/>
      </c>
      <c r="AM388" t="str">
        <f t="shared" si="149"/>
        <v/>
      </c>
      <c r="AN388" t="str">
        <f t="shared" si="15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3"/>
        <v>0</v>
      </c>
      <c r="AZ388">
        <f t="shared" si="135"/>
        <v>0</v>
      </c>
      <c r="BA388">
        <f t="shared" si="136"/>
        <v>0</v>
      </c>
    </row>
    <row r="389" customHeight="1" spans="1:53">
      <c r="A389" s="25" t="s">
        <v>263</v>
      </c>
      <c r="B389" s="3" t="s">
        <v>521</v>
      </c>
      <c r="C389" s="25">
        <v>3</v>
      </c>
      <c r="D389" s="39" t="s">
        <v>175</v>
      </c>
      <c r="E389" s="39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42" t="str">
        <f t="shared" si="137"/>
        <v/>
      </c>
      <c r="AB389" s="65" t="str">
        <f t="shared" si="138"/>
        <v/>
      </c>
      <c r="AC389" s="65" t="str">
        <f t="shared" si="139"/>
        <v/>
      </c>
      <c r="AD389" s="43" t="str">
        <f t="shared" si="140"/>
        <v/>
      </c>
      <c r="AE389" s="3" t="str">
        <f t="shared" si="141"/>
        <v/>
      </c>
      <c r="AF389" s="67">
        <f t="shared" si="134"/>
        <v>3</v>
      </c>
      <c r="AG389" t="str">
        <f t="shared" si="144"/>
        <v/>
      </c>
      <c r="AH389" t="str">
        <f t="shared" si="145"/>
        <v/>
      </c>
      <c r="AI389" t="str">
        <f t="shared" si="142"/>
        <v/>
      </c>
      <c r="AJ389" t="str">
        <f t="shared" si="146"/>
        <v/>
      </c>
      <c r="AK389" t="str">
        <f t="shared" si="147"/>
        <v/>
      </c>
      <c r="AL389" t="str">
        <f t="shared" si="148"/>
        <v/>
      </c>
      <c r="AM389" t="str">
        <f t="shared" si="149"/>
        <v/>
      </c>
      <c r="AN389" t="str">
        <f t="shared" si="15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3"/>
        <v>0</v>
      </c>
      <c r="AZ389">
        <f t="shared" si="135"/>
        <v>0</v>
      </c>
      <c r="BA389">
        <f t="shared" si="136"/>
        <v>0</v>
      </c>
    </row>
    <row r="390" customHeight="1" spans="1:53">
      <c r="A390" s="25" t="s">
        <v>263</v>
      </c>
      <c r="B390" s="3" t="s">
        <v>522</v>
      </c>
      <c r="C390" s="25">
        <v>4</v>
      </c>
      <c r="D390" s="39" t="s">
        <v>175</v>
      </c>
      <c r="E390" s="39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42" t="str">
        <f t="shared" si="137"/>
        <v/>
      </c>
      <c r="AB390" s="65" t="str">
        <f t="shared" si="138"/>
        <v/>
      </c>
      <c r="AC390" s="65" t="str">
        <f t="shared" si="139"/>
        <v/>
      </c>
      <c r="AD390" s="43" t="str">
        <f t="shared" si="140"/>
        <v/>
      </c>
      <c r="AE390" s="3" t="str">
        <f t="shared" si="141"/>
        <v/>
      </c>
      <c r="AF390" s="67">
        <f t="shared" si="134"/>
        <v>4</v>
      </c>
      <c r="AG390" t="str">
        <f t="shared" si="144"/>
        <v/>
      </c>
      <c r="AH390" t="str">
        <f t="shared" si="145"/>
        <v/>
      </c>
      <c r="AI390" t="str">
        <f t="shared" si="142"/>
        <v/>
      </c>
      <c r="AJ390" t="str">
        <f t="shared" si="146"/>
        <v/>
      </c>
      <c r="AK390" t="str">
        <f t="shared" si="147"/>
        <v/>
      </c>
      <c r="AL390" t="str">
        <f t="shared" si="148"/>
        <v/>
      </c>
      <c r="AM390" t="str">
        <f t="shared" si="149"/>
        <v/>
      </c>
      <c r="AN390" t="str">
        <f t="shared" si="150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3"/>
        <v>0</v>
      </c>
      <c r="AZ390">
        <f t="shared" si="135"/>
        <v>0</v>
      </c>
      <c r="BA390">
        <f t="shared" si="136"/>
        <v>0</v>
      </c>
    </row>
    <row r="391" customHeight="1" spans="1:53">
      <c r="A391" s="25" t="s">
        <v>263</v>
      </c>
      <c r="B391" s="3" t="s">
        <v>523</v>
      </c>
      <c r="C391" s="25">
        <v>5</v>
      </c>
      <c r="D391" s="39" t="s">
        <v>175</v>
      </c>
      <c r="E391" s="39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42" t="str">
        <f t="shared" si="137"/>
        <v/>
      </c>
      <c r="AB391" s="65" t="str">
        <f t="shared" si="138"/>
        <v/>
      </c>
      <c r="AC391" s="65" t="str">
        <f t="shared" si="139"/>
        <v/>
      </c>
      <c r="AD391" s="43" t="str">
        <f t="shared" si="140"/>
        <v/>
      </c>
      <c r="AE391" s="3" t="str">
        <f t="shared" si="141"/>
        <v/>
      </c>
      <c r="AF391" s="67">
        <f t="shared" si="134"/>
        <v>5</v>
      </c>
      <c r="AG391" t="str">
        <f t="shared" si="144"/>
        <v/>
      </c>
      <c r="AH391" t="str">
        <f t="shared" si="145"/>
        <v/>
      </c>
      <c r="AI391" t="str">
        <f t="shared" si="142"/>
        <v/>
      </c>
      <c r="AJ391" t="str">
        <f t="shared" si="146"/>
        <v/>
      </c>
      <c r="AK391" t="str">
        <f t="shared" si="147"/>
        <v/>
      </c>
      <c r="AL391" t="str">
        <f t="shared" si="148"/>
        <v/>
      </c>
      <c r="AM391" t="str">
        <f t="shared" si="149"/>
        <v/>
      </c>
      <c r="AN391" t="str">
        <f t="shared" si="150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3"/>
        <v>0</v>
      </c>
      <c r="AZ391">
        <f t="shared" si="135"/>
        <v>0</v>
      </c>
      <c r="BA391">
        <f t="shared" si="136"/>
        <v>0</v>
      </c>
    </row>
    <row r="392" customHeight="1" spans="1:53">
      <c r="A392" s="25" t="s">
        <v>263</v>
      </c>
      <c r="B392" s="3" t="s">
        <v>524</v>
      </c>
      <c r="C392" s="25">
        <v>6</v>
      </c>
      <c r="D392" s="39" t="s">
        <v>175</v>
      </c>
      <c r="E392" s="39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42" t="str">
        <f t="shared" si="137"/>
        <v/>
      </c>
      <c r="AB392" s="65" t="str">
        <f t="shared" si="138"/>
        <v/>
      </c>
      <c r="AC392" s="65" t="str">
        <f t="shared" si="139"/>
        <v/>
      </c>
      <c r="AD392" s="43" t="str">
        <f t="shared" si="140"/>
        <v/>
      </c>
      <c r="AE392" s="3" t="str">
        <f t="shared" si="141"/>
        <v/>
      </c>
      <c r="AF392" s="66">
        <f t="shared" si="134"/>
        <v>6</v>
      </c>
      <c r="AG392" t="str">
        <f t="shared" si="144"/>
        <v/>
      </c>
      <c r="AH392" t="str">
        <f t="shared" si="145"/>
        <v/>
      </c>
      <c r="AI392" t="str">
        <f t="shared" si="142"/>
        <v/>
      </c>
      <c r="AJ392" t="str">
        <f t="shared" si="146"/>
        <v/>
      </c>
      <c r="AK392" t="str">
        <f t="shared" si="147"/>
        <v/>
      </c>
      <c r="AL392" t="str">
        <f t="shared" si="148"/>
        <v/>
      </c>
      <c r="AM392" t="str">
        <f t="shared" si="149"/>
        <v/>
      </c>
      <c r="AN392" t="str">
        <f t="shared" si="150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3"/>
        <v>0</v>
      </c>
      <c r="AZ392">
        <f t="shared" si="135"/>
        <v>0</v>
      </c>
      <c r="BA392">
        <f t="shared" si="136"/>
        <v>0</v>
      </c>
    </row>
    <row r="393" customHeight="1" spans="1:53">
      <c r="A393" s="25" t="s">
        <v>263</v>
      </c>
      <c r="B393" s="55" t="s">
        <v>525</v>
      </c>
      <c r="C393" s="25">
        <v>7</v>
      </c>
      <c r="D393" s="39" t="s">
        <v>175</v>
      </c>
      <c r="E393" s="39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42" t="str">
        <f t="shared" si="137"/>
        <v/>
      </c>
      <c r="AB393" s="65" t="str">
        <f t="shared" si="138"/>
        <v/>
      </c>
      <c r="AC393" s="65" t="str">
        <f t="shared" si="139"/>
        <v/>
      </c>
      <c r="AD393" s="43" t="str">
        <f t="shared" si="140"/>
        <v/>
      </c>
      <c r="AE393" s="3" t="str">
        <f t="shared" si="141"/>
        <v/>
      </c>
      <c r="AF393" s="66">
        <f t="shared" si="134"/>
        <v>7</v>
      </c>
      <c r="AG393" t="str">
        <f t="shared" si="144"/>
        <v/>
      </c>
      <c r="AH393" t="str">
        <f t="shared" si="145"/>
        <v/>
      </c>
      <c r="AI393" t="str">
        <f t="shared" si="142"/>
        <v/>
      </c>
      <c r="AJ393" t="str">
        <f t="shared" si="146"/>
        <v/>
      </c>
      <c r="AK393" t="str">
        <f t="shared" si="147"/>
        <v/>
      </c>
      <c r="AL393" t="str">
        <f t="shared" si="148"/>
        <v/>
      </c>
      <c r="AM393" t="str">
        <f t="shared" si="149"/>
        <v/>
      </c>
      <c r="AN393" t="str">
        <f t="shared" si="150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3"/>
        <v>0</v>
      </c>
      <c r="AZ393">
        <f t="shared" si="135"/>
        <v>0</v>
      </c>
      <c r="BA393">
        <f t="shared" si="136"/>
        <v>0</v>
      </c>
    </row>
    <row r="394" customHeight="1" spans="1:53">
      <c r="A394" s="25" t="s">
        <v>263</v>
      </c>
      <c r="B394" s="55" t="s">
        <v>526</v>
      </c>
      <c r="C394" s="25">
        <v>8</v>
      </c>
      <c r="D394" s="39" t="s">
        <v>175</v>
      </c>
      <c r="E394" s="39" t="s">
        <v>180</v>
      </c>
      <c r="N394" s="25">
        <f>IFERROR(VLOOKUP($D394&amp;$C394,生产方式定位!$A$2:$E$38,2,FALSE)+VLOOKUP($E394&amp;$C394,生产方式定位!$F$3:$J$38,2,FALSE),0)</f>
        <v>0</v>
      </c>
      <c r="O394" s="55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42" t="str">
        <f t="shared" si="137"/>
        <v/>
      </c>
      <c r="AB394" s="65" t="str">
        <f t="shared" si="138"/>
        <v/>
      </c>
      <c r="AC394" s="65" t="str">
        <f t="shared" si="139"/>
        <v/>
      </c>
      <c r="AD394" s="43" t="str">
        <f t="shared" si="140"/>
        <v/>
      </c>
      <c r="AE394" s="3" t="str">
        <f t="shared" si="141"/>
        <v/>
      </c>
      <c r="AF394" s="66">
        <f t="shared" si="134"/>
        <v>8</v>
      </c>
      <c r="AG394" t="str">
        <f t="shared" si="144"/>
        <v/>
      </c>
      <c r="AH394" t="str">
        <f t="shared" si="145"/>
        <v/>
      </c>
      <c r="AI394" t="str">
        <f t="shared" si="142"/>
        <v/>
      </c>
      <c r="AJ394" t="str">
        <f t="shared" si="146"/>
        <v/>
      </c>
      <c r="AK394" t="str">
        <f t="shared" si="147"/>
        <v/>
      </c>
      <c r="AL394" t="str">
        <f t="shared" si="148"/>
        <v/>
      </c>
      <c r="AM394" t="str">
        <f t="shared" si="149"/>
        <v/>
      </c>
      <c r="AN394" t="str">
        <f t="shared" si="150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3"/>
        <v>0</v>
      </c>
      <c r="AZ394">
        <f t="shared" si="135"/>
        <v>0</v>
      </c>
      <c r="BA394">
        <f t="shared" si="136"/>
        <v>0</v>
      </c>
    </row>
    <row r="395" customHeight="1" spans="1:53">
      <c r="A395" s="23" t="s">
        <v>265</v>
      </c>
      <c r="C395" s="23">
        <v>1</v>
      </c>
      <c r="D395" s="39" t="s">
        <v>223</v>
      </c>
      <c r="E395" s="39" t="s">
        <v>173</v>
      </c>
      <c r="F395" s="3" t="s">
        <v>39</v>
      </c>
      <c r="G395" s="3">
        <v>10</v>
      </c>
      <c r="H395" s="55" t="s">
        <v>41</v>
      </c>
      <c r="I395" s="3">
        <v>5</v>
      </c>
      <c r="L395" s="40">
        <v>10</v>
      </c>
      <c r="N395" s="23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3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5">
        <f>IFERROR(VLOOKUP($D395&amp;$C395,生产方式定位!$A$2:$E$38,5,FALSE)+VLOOKUP($E395&amp;$C395,生产方式定位!$F$3:$J$38,5,FALSE),"错误")</f>
        <v>1760</v>
      </c>
      <c r="AA395" s="42" t="str">
        <f t="shared" si="137"/>
        <v>钢铁*8,工具*5,运力*13</v>
      </c>
      <c r="AB395" s="65" t="str">
        <f t="shared" si="138"/>
        <v>劳工*4114,工程师*137</v>
      </c>
      <c r="AC395" s="65" t="str">
        <f t="shared" si="139"/>
        <v>科学引擎*29</v>
      </c>
      <c r="AD395" s="43" t="str">
        <f t="shared" si="140"/>
        <v>76%</v>
      </c>
      <c r="AE395" s="3">
        <f t="shared" si="141"/>
        <v>660</v>
      </c>
      <c r="AF395" s="66">
        <f t="shared" si="134"/>
        <v>1</v>
      </c>
      <c r="AG395" t="str">
        <f t="shared" si="144"/>
        <v>钢铁*8</v>
      </c>
      <c r="AH395" t="str">
        <f t="shared" si="145"/>
        <v>工具*5</v>
      </c>
      <c r="AI395" t="str">
        <f t="shared" si="142"/>
        <v/>
      </c>
      <c r="AJ395" t="str">
        <f t="shared" si="146"/>
        <v>劳工*4114</v>
      </c>
      <c r="AK395" t="str">
        <f t="shared" si="147"/>
        <v>工程师*137</v>
      </c>
      <c r="AL395" t="str">
        <f t="shared" si="148"/>
        <v/>
      </c>
      <c r="AM395" t="str">
        <f t="shared" si="149"/>
        <v>科学引擎*29</v>
      </c>
      <c r="AN395" t="str">
        <f t="shared" si="150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43"/>
        <v>25</v>
      </c>
      <c r="AZ395">
        <f t="shared" si="135"/>
        <v>110</v>
      </c>
      <c r="BA395">
        <f t="shared" si="136"/>
        <v>1</v>
      </c>
    </row>
    <row r="396" customHeight="1" spans="1:53">
      <c r="A396" s="23" t="s">
        <v>265</v>
      </c>
      <c r="B396" s="55" t="s">
        <v>733</v>
      </c>
      <c r="C396" s="23">
        <v>2</v>
      </c>
      <c r="D396" s="39" t="s">
        <v>223</v>
      </c>
      <c r="E396" s="39" t="s">
        <v>173</v>
      </c>
      <c r="F396" s="3" t="s">
        <v>39</v>
      </c>
      <c r="G396" s="3">
        <v>10</v>
      </c>
      <c r="H396" s="55" t="s">
        <v>41</v>
      </c>
      <c r="I396" s="3">
        <v>10</v>
      </c>
      <c r="L396" s="40">
        <v>10</v>
      </c>
      <c r="N396" s="23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3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5">
        <f>IFERROR(VLOOKUP($D396&amp;$C396,生产方式定位!$A$2:$E$38,5,FALSE)+VLOOKUP($E396&amp;$C396,生产方式定位!$F$3:$J$38,5,FALSE),"错误")</f>
        <v>2520</v>
      </c>
      <c r="AA396" s="42" t="str">
        <f t="shared" si="137"/>
        <v>钢铁*11,工具*13,运力*18</v>
      </c>
      <c r="AB396" s="65" t="str">
        <f t="shared" si="138"/>
        <v>劳工*3771,工程师*251</v>
      </c>
      <c r="AC396" s="65" t="str">
        <f t="shared" si="139"/>
        <v>科学引擎*42</v>
      </c>
      <c r="AD396" s="43" t="str">
        <f t="shared" si="140"/>
        <v>58%</v>
      </c>
      <c r="AE396" s="3">
        <f t="shared" si="141"/>
        <v>820</v>
      </c>
      <c r="AF396" s="66">
        <f t="shared" si="134"/>
        <v>2</v>
      </c>
      <c r="AG396" t="str">
        <f t="shared" si="144"/>
        <v>钢铁*11</v>
      </c>
      <c r="AH396" t="str">
        <f t="shared" si="145"/>
        <v>工具*13</v>
      </c>
      <c r="AI396" t="str">
        <f t="shared" si="142"/>
        <v/>
      </c>
      <c r="AJ396" t="str">
        <f t="shared" si="146"/>
        <v>劳工*3771</v>
      </c>
      <c r="AK396" t="str">
        <f t="shared" si="147"/>
        <v>工程师*251</v>
      </c>
      <c r="AL396" t="str">
        <f t="shared" si="148"/>
        <v/>
      </c>
      <c r="AM396" t="str">
        <f t="shared" si="149"/>
        <v>科学引擎*42</v>
      </c>
      <c r="AN396" t="str">
        <f t="shared" si="150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43"/>
        <v>30</v>
      </c>
      <c r="AZ396">
        <f t="shared" si="135"/>
        <v>120</v>
      </c>
      <c r="BA396">
        <f t="shared" si="136"/>
        <v>1</v>
      </c>
    </row>
    <row r="397" customHeight="1" spans="1:53">
      <c r="A397" s="23" t="s">
        <v>265</v>
      </c>
      <c r="B397" s="55" t="s">
        <v>734</v>
      </c>
      <c r="C397" s="23">
        <v>3</v>
      </c>
      <c r="D397" s="39" t="s">
        <v>223</v>
      </c>
      <c r="E397" s="39" t="s">
        <v>173</v>
      </c>
      <c r="F397" s="3" t="s">
        <v>39</v>
      </c>
      <c r="G397" s="3">
        <v>10</v>
      </c>
      <c r="H397" s="55" t="s">
        <v>41</v>
      </c>
      <c r="I397" s="3">
        <v>15</v>
      </c>
      <c r="L397" s="40">
        <v>10</v>
      </c>
      <c r="N397" s="23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3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5">
        <f>IFERROR(VLOOKUP($D397&amp;$C397,生产方式定位!$A$2:$E$38,5,FALSE)+VLOOKUP($E397&amp;$C397,生产方式定位!$F$3:$J$38,5,FALSE),"错误")</f>
        <v>2830</v>
      </c>
      <c r="AA397" s="42" t="str">
        <f t="shared" si="137"/>
        <v>钢铁*10,工具*20,运力*17</v>
      </c>
      <c r="AB397" s="65" t="str">
        <f t="shared" si="138"/>
        <v>劳工*3481,工程师*348</v>
      </c>
      <c r="AC397" s="65" t="str">
        <f t="shared" si="139"/>
        <v>科学引擎*47</v>
      </c>
      <c r="AD397" s="43" t="str">
        <f t="shared" si="140"/>
        <v>55%</v>
      </c>
      <c r="AE397" s="3">
        <f t="shared" si="141"/>
        <v>905</v>
      </c>
      <c r="AF397" s="67">
        <f t="shared" si="134"/>
        <v>3</v>
      </c>
      <c r="AG397" t="str">
        <f t="shared" si="144"/>
        <v>钢铁*10</v>
      </c>
      <c r="AH397" t="str">
        <f t="shared" si="145"/>
        <v>工具*20</v>
      </c>
      <c r="AI397" t="str">
        <f t="shared" si="142"/>
        <v/>
      </c>
      <c r="AJ397" t="str">
        <f t="shared" si="146"/>
        <v>劳工*3481</v>
      </c>
      <c r="AK397" t="str">
        <f t="shared" si="147"/>
        <v>工程师*348</v>
      </c>
      <c r="AL397" t="str">
        <f t="shared" si="148"/>
        <v/>
      </c>
      <c r="AM397" t="str">
        <f t="shared" si="149"/>
        <v>科学引擎*47</v>
      </c>
      <c r="AN397" t="str">
        <f t="shared" si="150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43"/>
        <v>35</v>
      </c>
      <c r="AZ397">
        <f t="shared" si="135"/>
        <v>130</v>
      </c>
      <c r="BA397">
        <f t="shared" si="136"/>
        <v>1</v>
      </c>
    </row>
    <row r="398" customHeight="1" spans="1:53">
      <c r="A398" s="23" t="s">
        <v>265</v>
      </c>
      <c r="B398" s="55" t="s">
        <v>735</v>
      </c>
      <c r="C398" s="23">
        <v>4</v>
      </c>
      <c r="D398" s="39" t="s">
        <v>223</v>
      </c>
      <c r="E398" s="39" t="s">
        <v>173</v>
      </c>
      <c r="F398" s="3" t="s">
        <v>39</v>
      </c>
      <c r="G398" s="3">
        <v>10</v>
      </c>
      <c r="H398" s="55" t="s">
        <v>41</v>
      </c>
      <c r="I398" s="3">
        <v>20</v>
      </c>
      <c r="J398" s="55"/>
      <c r="L398" s="40">
        <v>10</v>
      </c>
      <c r="N398" s="23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3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5">
        <f>IFERROR(VLOOKUP($D398&amp;$C398,生产方式定位!$A$2:$E$38,5,FALSE)+VLOOKUP($E398&amp;$C398,生产方式定位!$F$3:$J$38,5,FALSE),"错误")</f>
        <v>3140</v>
      </c>
      <c r="AA398" s="42" t="str">
        <f t="shared" si="137"/>
        <v>钢铁*10,工具*26,运力*17</v>
      </c>
      <c r="AB398" s="65" t="str">
        <f t="shared" si="138"/>
        <v>劳工*3232,工程师*431</v>
      </c>
      <c r="AC398" s="65" t="str">
        <f t="shared" si="139"/>
        <v>科学引擎*52</v>
      </c>
      <c r="AD398" s="43" t="str">
        <f t="shared" si="140"/>
        <v>53%</v>
      </c>
      <c r="AE398" s="3">
        <f t="shared" si="141"/>
        <v>990</v>
      </c>
      <c r="AF398" s="67">
        <f t="shared" si="134"/>
        <v>4</v>
      </c>
      <c r="AG398" t="str">
        <f t="shared" si="144"/>
        <v>钢铁*10</v>
      </c>
      <c r="AH398" t="str">
        <f t="shared" si="145"/>
        <v>工具*26</v>
      </c>
      <c r="AI398" t="str">
        <f t="shared" si="142"/>
        <v/>
      </c>
      <c r="AJ398" t="str">
        <f t="shared" si="146"/>
        <v>劳工*3232</v>
      </c>
      <c r="AK398" t="str">
        <f t="shared" si="147"/>
        <v>工程师*431</v>
      </c>
      <c r="AL398" t="str">
        <f t="shared" si="148"/>
        <v/>
      </c>
      <c r="AM398" t="str">
        <f t="shared" si="149"/>
        <v>科学引擎*52</v>
      </c>
      <c r="AN398" t="str">
        <f t="shared" si="150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43"/>
        <v>40</v>
      </c>
      <c r="AZ398">
        <f t="shared" si="135"/>
        <v>140</v>
      </c>
      <c r="BA398">
        <f t="shared" si="136"/>
        <v>1</v>
      </c>
    </row>
    <row r="399" customHeight="1" spans="1:53">
      <c r="A399" s="23" t="s">
        <v>265</v>
      </c>
      <c r="B399" s="55" t="s">
        <v>736</v>
      </c>
      <c r="C399" s="23">
        <v>5</v>
      </c>
      <c r="D399" s="39" t="s">
        <v>223</v>
      </c>
      <c r="E399" s="39" t="s">
        <v>173</v>
      </c>
      <c r="F399" s="55" t="s">
        <v>40</v>
      </c>
      <c r="G399" s="3">
        <v>25</v>
      </c>
      <c r="H399" s="55" t="s">
        <v>41</v>
      </c>
      <c r="I399" s="3">
        <v>15</v>
      </c>
      <c r="J399" s="55" t="s">
        <v>22</v>
      </c>
      <c r="K399" s="3">
        <v>25</v>
      </c>
      <c r="L399" s="40">
        <v>10</v>
      </c>
      <c r="N399" s="23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55" t="s">
        <v>74</v>
      </c>
      <c r="T399" s="3">
        <v>20</v>
      </c>
      <c r="U399" s="23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5">
        <f>IFERROR(VLOOKUP($D399&amp;$C399,生产方式定位!$A$2:$E$38,5,FALSE)+VLOOKUP($E399&amp;$C399,生产方式定位!$F$3:$J$38,5,FALSE),"错误")</f>
        <v>3450</v>
      </c>
      <c r="AA399" s="42" t="str">
        <f t="shared" si="137"/>
        <v>秘银*9,工具*11,泽洛*17,运力*10</v>
      </c>
      <c r="AB399" s="65" t="str">
        <f t="shared" si="138"/>
        <v>劳工*3017,工程师*302,法士*151</v>
      </c>
      <c r="AC399" s="65" t="str">
        <f t="shared" si="139"/>
        <v>科学引擎*58</v>
      </c>
      <c r="AD399" s="43" t="str">
        <f t="shared" si="140"/>
        <v>52%</v>
      </c>
      <c r="AE399" s="3">
        <f t="shared" si="141"/>
        <v>1075</v>
      </c>
      <c r="AF399" s="67">
        <f t="shared" si="134"/>
        <v>5</v>
      </c>
      <c r="AG399" t="str">
        <f t="shared" si="144"/>
        <v>秘银*9</v>
      </c>
      <c r="AH399" t="str">
        <f t="shared" si="145"/>
        <v>工具*11</v>
      </c>
      <c r="AI399" t="str">
        <f t="shared" si="142"/>
        <v>泽洛*17</v>
      </c>
      <c r="AJ399" t="str">
        <f t="shared" si="146"/>
        <v>劳工*3017</v>
      </c>
      <c r="AK399" t="str">
        <f t="shared" si="147"/>
        <v>工程师*302</v>
      </c>
      <c r="AL399" t="str">
        <f t="shared" si="148"/>
        <v>法士*151</v>
      </c>
      <c r="AM399" t="str">
        <f t="shared" si="149"/>
        <v>科学引擎*58</v>
      </c>
      <c r="AN399" t="str">
        <f t="shared" si="150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43"/>
        <v>75</v>
      </c>
      <c r="AZ399">
        <f t="shared" si="135"/>
        <v>150</v>
      </c>
      <c r="BA399">
        <f t="shared" si="136"/>
        <v>1</v>
      </c>
    </row>
    <row r="400" customHeight="1" spans="1:53">
      <c r="A400" s="25" t="s">
        <v>737</v>
      </c>
      <c r="B400" s="3" t="s">
        <v>738</v>
      </c>
      <c r="C400" s="25">
        <v>1</v>
      </c>
      <c r="D400" s="39" t="s">
        <v>175</v>
      </c>
      <c r="E400" s="39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42" t="str">
        <f t="shared" si="137"/>
        <v/>
      </c>
      <c r="AB400" s="65" t="str">
        <f t="shared" si="138"/>
        <v/>
      </c>
      <c r="AC400" s="65" t="str">
        <f t="shared" si="139"/>
        <v/>
      </c>
      <c r="AD400" s="43" t="str">
        <f t="shared" si="140"/>
        <v/>
      </c>
      <c r="AE400" s="3" t="str">
        <f t="shared" si="141"/>
        <v/>
      </c>
      <c r="AF400" s="67">
        <f t="shared" si="134"/>
        <v>1</v>
      </c>
      <c r="AG400" t="str">
        <f t="shared" si="144"/>
        <v/>
      </c>
      <c r="AH400" t="str">
        <f t="shared" si="145"/>
        <v/>
      </c>
      <c r="AI400" t="str">
        <f t="shared" si="142"/>
        <v/>
      </c>
      <c r="AJ400" t="str">
        <f t="shared" si="146"/>
        <v/>
      </c>
      <c r="AK400" t="str">
        <f t="shared" si="147"/>
        <v/>
      </c>
      <c r="AL400" t="str">
        <f t="shared" si="148"/>
        <v/>
      </c>
      <c r="AM400" t="str">
        <f t="shared" si="149"/>
        <v/>
      </c>
      <c r="AN400" t="str">
        <f t="shared" si="150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3"/>
        <v>0</v>
      </c>
      <c r="AZ400">
        <f t="shared" si="135"/>
        <v>0</v>
      </c>
      <c r="BA400">
        <f t="shared" si="136"/>
        <v>0</v>
      </c>
    </row>
    <row r="401" customHeight="1" spans="1:53">
      <c r="A401" s="25" t="s">
        <v>737</v>
      </c>
      <c r="B401" s="3" t="s">
        <v>739</v>
      </c>
      <c r="C401" s="25">
        <v>2</v>
      </c>
      <c r="D401" s="39" t="s">
        <v>175</v>
      </c>
      <c r="E401" s="39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42" t="str">
        <f t="shared" si="137"/>
        <v>工具*6</v>
      </c>
      <c r="AB401" s="65" t="str">
        <f t="shared" si="138"/>
        <v>劳工*-362,工程师*30</v>
      </c>
      <c r="AC401" s="65" t="str">
        <f t="shared" si="139"/>
        <v/>
      </c>
      <c r="AD401" s="43" t="str">
        <f t="shared" si="140"/>
        <v>-100%</v>
      </c>
      <c r="AE401" s="3">
        <f t="shared" si="141"/>
        <v>-235</v>
      </c>
      <c r="AF401" s="67">
        <f t="shared" si="134"/>
        <v>2</v>
      </c>
      <c r="AG401" t="str">
        <f t="shared" si="144"/>
        <v>工具*6</v>
      </c>
      <c r="AH401" t="str">
        <f t="shared" si="145"/>
        <v/>
      </c>
      <c r="AI401" t="str">
        <f t="shared" si="142"/>
        <v/>
      </c>
      <c r="AJ401" t="str">
        <f t="shared" si="146"/>
        <v>劳工*-362</v>
      </c>
      <c r="AK401" t="str">
        <f t="shared" si="147"/>
        <v>工程师*30</v>
      </c>
      <c r="AL401" t="str">
        <f t="shared" si="148"/>
        <v/>
      </c>
      <c r="AM401" t="str">
        <f t="shared" si="149"/>
        <v/>
      </c>
      <c r="AN401" t="str">
        <f t="shared" si="150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3"/>
        <v>10</v>
      </c>
      <c r="AZ401">
        <f t="shared" si="135"/>
        <v>25</v>
      </c>
      <c r="BA401">
        <f t="shared" si="136"/>
        <v>0</v>
      </c>
    </row>
    <row r="402" customHeight="1" spans="1:53">
      <c r="A402" s="25" t="s">
        <v>737</v>
      </c>
      <c r="B402" s="3" t="s">
        <v>740</v>
      </c>
      <c r="C402" s="25">
        <v>3</v>
      </c>
      <c r="D402" s="39" t="s">
        <v>175</v>
      </c>
      <c r="E402" s="39" t="s">
        <v>176</v>
      </c>
      <c r="F402" s="55" t="s">
        <v>19</v>
      </c>
      <c r="G402" s="3">
        <v>10</v>
      </c>
      <c r="H402" s="55" t="s">
        <v>41</v>
      </c>
      <c r="I402" s="3">
        <v>10</v>
      </c>
      <c r="J402" s="55" t="s">
        <v>15</v>
      </c>
      <c r="K402" s="3">
        <v>5</v>
      </c>
      <c r="N402" s="25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42" t="str">
        <f t="shared" si="137"/>
        <v>煤*4,工具*3,树胶*2</v>
      </c>
      <c r="AB402" s="65" t="str">
        <f t="shared" si="138"/>
        <v>劳工*-724,工程师*60</v>
      </c>
      <c r="AC402" s="65" t="str">
        <f t="shared" si="139"/>
        <v/>
      </c>
      <c r="AD402" s="43" t="str">
        <f t="shared" si="140"/>
        <v>-100%</v>
      </c>
      <c r="AE402" s="3">
        <f t="shared" si="141"/>
        <v>-320</v>
      </c>
      <c r="AF402" s="67">
        <f t="shared" si="134"/>
        <v>3</v>
      </c>
      <c r="AG402" t="str">
        <f t="shared" si="144"/>
        <v>煤*4</v>
      </c>
      <c r="AH402" t="str">
        <f t="shared" si="145"/>
        <v>工具*3</v>
      </c>
      <c r="AI402" t="str">
        <f t="shared" si="142"/>
        <v>树胶*2</v>
      </c>
      <c r="AJ402" t="str">
        <f t="shared" si="146"/>
        <v>劳工*-724</v>
      </c>
      <c r="AK402" t="str">
        <f t="shared" si="147"/>
        <v>工程师*60</v>
      </c>
      <c r="AL402" t="str">
        <f t="shared" si="148"/>
        <v/>
      </c>
      <c r="AM402" t="str">
        <f t="shared" si="149"/>
        <v/>
      </c>
      <c r="AN402" t="str">
        <f t="shared" si="150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3"/>
        <v>25</v>
      </c>
      <c r="AZ402">
        <f t="shared" si="135"/>
        <v>25</v>
      </c>
      <c r="BA402">
        <f t="shared" si="136"/>
        <v>0</v>
      </c>
    </row>
    <row r="403" customHeight="1" spans="1:53">
      <c r="A403" s="25" t="s">
        <v>737</v>
      </c>
      <c r="B403" s="3" t="s">
        <v>741</v>
      </c>
      <c r="C403" s="25">
        <v>4</v>
      </c>
      <c r="D403" s="39" t="s">
        <v>175</v>
      </c>
      <c r="E403" s="39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55" t="s">
        <v>15</v>
      </c>
      <c r="K403" s="3">
        <v>5</v>
      </c>
      <c r="N403" s="25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42" t="str">
        <f t="shared" si="137"/>
        <v>科学引擎*2,煤*6,树胶*2</v>
      </c>
      <c r="AB403" s="65" t="str">
        <f t="shared" si="138"/>
        <v>劳工*-1086,工程师*90</v>
      </c>
      <c r="AC403" s="65" t="str">
        <f t="shared" si="139"/>
        <v/>
      </c>
      <c r="AD403" s="43" t="str">
        <f t="shared" si="140"/>
        <v>-100%</v>
      </c>
      <c r="AE403" s="3">
        <f t="shared" si="141"/>
        <v>-405</v>
      </c>
      <c r="AF403" s="67">
        <f t="shared" si="134"/>
        <v>4</v>
      </c>
      <c r="AG403" t="str">
        <f t="shared" si="144"/>
        <v>科学引擎*2</v>
      </c>
      <c r="AH403" t="str">
        <f t="shared" si="145"/>
        <v>煤*6</v>
      </c>
      <c r="AI403" t="str">
        <f t="shared" si="142"/>
        <v>树胶*2</v>
      </c>
      <c r="AJ403" t="str">
        <f t="shared" si="146"/>
        <v>劳工*-1086</v>
      </c>
      <c r="AK403" t="str">
        <f t="shared" si="147"/>
        <v>工程师*90</v>
      </c>
      <c r="AL403" t="str">
        <f t="shared" si="148"/>
        <v/>
      </c>
      <c r="AM403" t="str">
        <f t="shared" si="149"/>
        <v/>
      </c>
      <c r="AN403" t="str">
        <f t="shared" si="150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3"/>
        <v>20</v>
      </c>
      <c r="AZ403">
        <f t="shared" si="135"/>
        <v>25</v>
      </c>
      <c r="BA403">
        <f t="shared" si="136"/>
        <v>0</v>
      </c>
    </row>
    <row r="404" customHeight="1" spans="1:53">
      <c r="A404" s="25" t="s">
        <v>737</v>
      </c>
      <c r="B404" s="3" t="s">
        <v>742</v>
      </c>
      <c r="C404" s="25">
        <v>5</v>
      </c>
      <c r="D404" s="39" t="s">
        <v>175</v>
      </c>
      <c r="E404" s="39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55" t="s">
        <v>15</v>
      </c>
      <c r="K404" s="3">
        <v>5</v>
      </c>
      <c r="N404" s="25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42" t="str">
        <f t="shared" si="137"/>
        <v>魔导引擎*1,灵能水晶*4,树胶*3</v>
      </c>
      <c r="AB404" s="65" t="str">
        <f t="shared" si="138"/>
        <v>劳工*-1448,工程师*121</v>
      </c>
      <c r="AC404" s="65" t="str">
        <f t="shared" si="139"/>
        <v/>
      </c>
      <c r="AD404" s="43" t="str">
        <f t="shared" si="140"/>
        <v>-100%</v>
      </c>
      <c r="AE404" s="3">
        <f t="shared" si="141"/>
        <v>-490</v>
      </c>
      <c r="AF404" s="67">
        <f t="shared" ref="AF404:AF490" si="151">C404</f>
        <v>5</v>
      </c>
      <c r="AG404" t="str">
        <f t="shared" si="144"/>
        <v>魔导引擎*1</v>
      </c>
      <c r="AH404" t="str">
        <f t="shared" si="145"/>
        <v>灵能水晶*4</v>
      </c>
      <c r="AI404" t="str">
        <f t="shared" si="142"/>
        <v>树胶*3</v>
      </c>
      <c r="AJ404" t="str">
        <f t="shared" si="146"/>
        <v>劳工*-1448</v>
      </c>
      <c r="AK404" t="str">
        <f t="shared" si="147"/>
        <v>工程师*121</v>
      </c>
      <c r="AL404" t="str">
        <f t="shared" si="148"/>
        <v/>
      </c>
      <c r="AM404" t="str">
        <f t="shared" si="149"/>
        <v/>
      </c>
      <c r="AN404" t="str">
        <f t="shared" si="150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3"/>
        <v>20</v>
      </c>
      <c r="AZ404">
        <f t="shared" ref="AZ404:AZ490" si="152">ABS(P404)+ABS(R404)+ABS(T404)</f>
        <v>25</v>
      </c>
      <c r="BA404">
        <f t="shared" ref="BA404:BA490" si="153">W404+Y404</f>
        <v>0</v>
      </c>
    </row>
    <row r="405" customHeight="1" spans="1:53">
      <c r="A405" s="23" t="s">
        <v>737</v>
      </c>
      <c r="B405" s="3" t="s">
        <v>738</v>
      </c>
      <c r="C405" s="23">
        <v>1</v>
      </c>
      <c r="D405" s="39" t="s">
        <v>175</v>
      </c>
      <c r="E405" s="39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5">
        <f>IFERROR(VLOOKUP($D405&amp;$C405,生产方式定位!$A$2:$E$38,5,FALSE)+VLOOKUP($E405&amp;$C405,生产方式定位!$F$3:$J$38,5,FALSE),"错误")</f>
        <v>0</v>
      </c>
      <c r="AA405" s="42" t="str">
        <f t="shared" ref="AA405:AA491" si="154">IF(AG405="","",AG405)&amp;IF(AH405="","",","&amp;AH405)&amp;IF(AI405="","",","&amp;AI405)&amp;IF(AR405=0,"",",运力*"&amp;AR405)&amp;IF(AS405=0,"",",交易*"&amp;AS405)</f>
        <v/>
      </c>
      <c r="AB405" s="65" t="str">
        <f t="shared" ref="AB405:AB491" si="155">IF(AJ405="","",AJ405)&amp;IF(AK405="","",","&amp;AK405)&amp;IF(AL405="","",","&amp;AL405)</f>
        <v/>
      </c>
      <c r="AC405" s="65" t="str">
        <f t="shared" ref="AC405:AC491" si="156">IF(AM405="","",AM405)&amp;IF(AN405="","",","&amp;AN405)</f>
        <v/>
      </c>
      <c r="AD405" s="43" t="str">
        <f t="shared" ref="AD405:AD491" si="157">IFERROR(ROUND(((Z405/N405)-1)*100,0)&amp;"%","")</f>
        <v/>
      </c>
      <c r="AE405" s="3" t="str">
        <f t="shared" ref="AE405:AE491" si="158">IF(Z405-U405-N405=0,"",Z405-U405-N405)</f>
        <v/>
      </c>
      <c r="AF405" s="66">
        <f t="shared" si="151"/>
        <v>1</v>
      </c>
      <c r="AG405" t="str">
        <f t="shared" si="144"/>
        <v/>
      </c>
      <c r="AH405" t="str">
        <f t="shared" si="145"/>
        <v/>
      </c>
      <c r="AI405" t="str">
        <f t="shared" ref="AI405:AI491" si="159">IF(AQ405="","",J405&amp;"*"&amp;AQ405)</f>
        <v/>
      </c>
      <c r="AJ405" t="str">
        <f t="shared" si="146"/>
        <v/>
      </c>
      <c r="AK405" t="str">
        <f t="shared" si="147"/>
        <v/>
      </c>
      <c r="AL405" t="str">
        <f t="shared" si="148"/>
        <v/>
      </c>
      <c r="AM405" t="str">
        <f t="shared" si="149"/>
        <v/>
      </c>
      <c r="AN405" t="str">
        <f t="shared" si="150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ref="AY405:AY491" si="160">G405+I405+L405+M405+K405</f>
        <v>0</v>
      </c>
      <c r="AZ405">
        <f t="shared" si="152"/>
        <v>0</v>
      </c>
      <c r="BA405">
        <f t="shared" si="153"/>
        <v>0</v>
      </c>
    </row>
    <row r="406" customHeight="1" spans="1:53">
      <c r="A406" s="23" t="s">
        <v>737</v>
      </c>
      <c r="B406" s="55" t="s">
        <v>743</v>
      </c>
      <c r="C406" s="23">
        <v>2</v>
      </c>
      <c r="D406" s="39" t="s">
        <v>175</v>
      </c>
      <c r="E406" s="39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3">
        <f>IFERROR(VLOOKUP($D406&amp;$C406,生产方式定位!$A$2:$E$38,3,FALSE)+VLOOKUP($E406&amp;$C406,生产方式定位!$F$3:$J$38,3,FALSE),0)</f>
        <v>15</v>
      </c>
      <c r="Z406" s="25">
        <f>IFERROR(VLOOKUP($D406&amp;$C406,生产方式定位!$A$2:$E$38,5,FALSE)+VLOOKUP($E406&amp;$C406,生产方式定位!$F$3:$J$38,5,FALSE),"错误")</f>
        <v>0</v>
      </c>
      <c r="AA406" s="42" t="str">
        <f t="shared" si="154"/>
        <v>魔偶*2,灵能水晶*4</v>
      </c>
      <c r="AB406" s="65" t="str">
        <f t="shared" si="155"/>
        <v>劳工*-543,法士*34</v>
      </c>
      <c r="AC406" s="65" t="str">
        <f t="shared" si="156"/>
        <v/>
      </c>
      <c r="AD406" s="43" t="str">
        <f t="shared" si="157"/>
        <v>-100%</v>
      </c>
      <c r="AE406" s="3">
        <f t="shared" si="158"/>
        <v>-345</v>
      </c>
      <c r="AF406" s="66">
        <f t="shared" si="151"/>
        <v>2</v>
      </c>
      <c r="AG406" t="str">
        <f t="shared" ref="AG406:AG492" si="161">IF(AO406="","",F406&amp;"*"&amp;AO406)</f>
        <v>魔偶*2</v>
      </c>
      <c r="AH406" t="str">
        <f t="shared" ref="AH406:AH492" si="162">IF(AP406="","",H406&amp;"*"&amp;AP406)</f>
        <v>灵能水晶*4</v>
      </c>
      <c r="AI406" t="str">
        <f t="shared" si="159"/>
        <v/>
      </c>
      <c r="AJ406" t="str">
        <f t="shared" si="146"/>
        <v>劳工*-543</v>
      </c>
      <c r="AK406" t="str">
        <f t="shared" si="147"/>
        <v>法士*34</v>
      </c>
      <c r="AL406" t="str">
        <f t="shared" si="148"/>
        <v/>
      </c>
      <c r="AM406" t="str">
        <f t="shared" si="149"/>
        <v/>
      </c>
      <c r="AN406" t="str">
        <f t="shared" si="150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60"/>
        <v>15</v>
      </c>
      <c r="AZ406">
        <f t="shared" si="152"/>
        <v>25</v>
      </c>
      <c r="BA406">
        <f t="shared" si="153"/>
        <v>0</v>
      </c>
    </row>
    <row r="407" customHeight="1" spans="1:53">
      <c r="A407" s="23" t="s">
        <v>737</v>
      </c>
      <c r="B407" s="55" t="s">
        <v>744</v>
      </c>
      <c r="C407" s="23">
        <v>3</v>
      </c>
      <c r="D407" s="39" t="s">
        <v>175</v>
      </c>
      <c r="E407" s="39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3">
        <f>IFERROR(VLOOKUP($D407&amp;$C407,生产方式定位!$A$2:$E$38,3,FALSE)+VLOOKUP($E407&amp;$C407,生产方式定位!$F$3:$J$38,3,FALSE),0)</f>
        <v>30</v>
      </c>
      <c r="Z407" s="25">
        <f>IFERROR(VLOOKUP($D407&amp;$C407,生产方式定位!$A$2:$E$38,5,FALSE)+VLOOKUP($E407&amp;$C407,生产方式定位!$F$3:$J$38,5,FALSE),"错误")</f>
        <v>0</v>
      </c>
      <c r="AA407" s="42" t="str">
        <f t="shared" si="154"/>
        <v>魔偶*3,灵能水晶*5</v>
      </c>
      <c r="AB407" s="65" t="str">
        <f t="shared" si="155"/>
        <v>劳工*-1086,法士*68</v>
      </c>
      <c r="AC407" s="65" t="str">
        <f t="shared" si="156"/>
        <v/>
      </c>
      <c r="AD407" s="43" t="str">
        <f t="shared" si="157"/>
        <v>-100%</v>
      </c>
      <c r="AE407" s="3">
        <f t="shared" si="158"/>
        <v>-470</v>
      </c>
      <c r="AF407" s="66">
        <f t="shared" si="151"/>
        <v>3</v>
      </c>
      <c r="AG407" t="str">
        <f t="shared" si="161"/>
        <v>魔偶*3</v>
      </c>
      <c r="AH407" t="str">
        <f t="shared" si="162"/>
        <v>灵能水晶*5</v>
      </c>
      <c r="AI407" t="str">
        <f t="shared" si="159"/>
        <v/>
      </c>
      <c r="AJ407" t="str">
        <f t="shared" ref="AJ407:AJ493" si="163">IF(AT407="","",O407&amp;"*"&amp;AT407)</f>
        <v>劳工*-1086</v>
      </c>
      <c r="AK407" t="str">
        <f t="shared" ref="AK407:AK493" si="164">IF(AU407="","",Q407&amp;"*"&amp;AU407)</f>
        <v>法士*68</v>
      </c>
      <c r="AL407" t="str">
        <f t="shared" ref="AL407:AL493" si="165">IF(AV407="","",S407&amp;"*"&amp;AV407)</f>
        <v/>
      </c>
      <c r="AM407" t="str">
        <f t="shared" ref="AM407:AM493" si="166">IF(AW407="","",V407&amp;"*"&amp;AW407)</f>
        <v/>
      </c>
      <c r="AN407" t="str">
        <f t="shared" ref="AN407:AN493" si="167">IF(AX407="","",X407&amp;"*"&amp;AX407)</f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60"/>
        <v>15</v>
      </c>
      <c r="AZ407">
        <f t="shared" si="152"/>
        <v>25</v>
      </c>
      <c r="BA407">
        <f t="shared" si="153"/>
        <v>0</v>
      </c>
    </row>
    <row r="408" customHeight="1" spans="1:53">
      <c r="A408" s="23" t="s">
        <v>737</v>
      </c>
      <c r="B408" s="55" t="s">
        <v>745</v>
      </c>
      <c r="C408" s="23">
        <v>4</v>
      </c>
      <c r="D408" s="39" t="s">
        <v>175</v>
      </c>
      <c r="E408" s="39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55" t="s">
        <v>40</v>
      </c>
      <c r="K408" s="3">
        <v>3</v>
      </c>
      <c r="N408" s="23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3">
        <f>IFERROR(VLOOKUP($D408&amp;$C408,生产方式定位!$A$2:$E$38,3,FALSE)+VLOOKUP($E408&amp;$C408,生产方式定位!$F$3:$J$38,3,FALSE),0)</f>
        <v>45</v>
      </c>
      <c r="Z408" s="25">
        <f>IFERROR(VLOOKUP($D408&amp;$C408,生产方式定位!$A$2:$E$38,5,FALSE)+VLOOKUP($E408&amp;$C408,生产方式定位!$F$3:$J$38,5,FALSE),"错误")</f>
        <v>0</v>
      </c>
      <c r="AA408" s="42" t="str">
        <f t="shared" si="154"/>
        <v>魔偶*3,灵能水晶*5,秘银*1</v>
      </c>
      <c r="AB408" s="65" t="str">
        <f t="shared" si="155"/>
        <v>劳工*-1629,法士*102</v>
      </c>
      <c r="AC408" s="65" t="str">
        <f t="shared" si="156"/>
        <v/>
      </c>
      <c r="AD408" s="43" t="str">
        <f t="shared" si="157"/>
        <v>-100%</v>
      </c>
      <c r="AE408" s="3">
        <f t="shared" si="158"/>
        <v>-595</v>
      </c>
      <c r="AF408" s="66">
        <f t="shared" si="151"/>
        <v>4</v>
      </c>
      <c r="AG408" t="str">
        <f t="shared" si="161"/>
        <v>魔偶*3</v>
      </c>
      <c r="AH408" t="str">
        <f t="shared" si="162"/>
        <v>灵能水晶*5</v>
      </c>
      <c r="AI408" t="str">
        <f t="shared" si="159"/>
        <v>秘银*1</v>
      </c>
      <c r="AJ408" t="str">
        <f t="shared" si="163"/>
        <v>劳工*-1629</v>
      </c>
      <c r="AK408" t="str">
        <f t="shared" si="164"/>
        <v>法士*102</v>
      </c>
      <c r="AL408" t="str">
        <f t="shared" si="165"/>
        <v/>
      </c>
      <c r="AM408" t="str">
        <f t="shared" si="166"/>
        <v/>
      </c>
      <c r="AN408" t="str">
        <f t="shared" si="16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60"/>
        <v>18</v>
      </c>
      <c r="AZ408">
        <f t="shared" si="152"/>
        <v>25</v>
      </c>
      <c r="BA408">
        <f t="shared" si="153"/>
        <v>0</v>
      </c>
    </row>
    <row r="409" customHeight="1" spans="1:53">
      <c r="A409" s="23" t="s">
        <v>737</v>
      </c>
      <c r="B409" s="55" t="s">
        <v>746</v>
      </c>
      <c r="C409" s="23">
        <v>5</v>
      </c>
      <c r="D409" s="39" t="s">
        <v>175</v>
      </c>
      <c r="E409" s="39" t="s">
        <v>178</v>
      </c>
      <c r="F409" s="55" t="s">
        <v>42</v>
      </c>
      <c r="G409" s="3">
        <v>5</v>
      </c>
      <c r="H409" s="3" t="s">
        <v>20</v>
      </c>
      <c r="I409" s="3">
        <v>10</v>
      </c>
      <c r="J409" s="55" t="s">
        <v>46</v>
      </c>
      <c r="K409" s="3">
        <v>5</v>
      </c>
      <c r="N409" s="23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3">
        <f>IFERROR(VLOOKUP($D409&amp;$C409,生产方式定位!$A$2:$E$38,3,FALSE)+VLOOKUP($E409&amp;$C409,生产方式定位!$F$3:$J$38,3,FALSE),0)</f>
        <v>60</v>
      </c>
      <c r="Z409" s="25">
        <f>IFERROR(VLOOKUP($D409&amp;$C409,生产方式定位!$A$2:$E$38,5,FALSE)+VLOOKUP($E409&amp;$C409,生产方式定位!$F$3:$J$38,5,FALSE),"错误")</f>
        <v>0</v>
      </c>
      <c r="AA409" s="42" t="str">
        <f t="shared" si="154"/>
        <v>魔偶*3,灵能水晶*6,魔导引擎*2</v>
      </c>
      <c r="AB409" s="65" t="str">
        <f t="shared" si="155"/>
        <v>劳工*-2172,法士*136</v>
      </c>
      <c r="AC409" s="65" t="str">
        <f t="shared" si="156"/>
        <v/>
      </c>
      <c r="AD409" s="43" t="str">
        <f t="shared" si="157"/>
        <v>-100%</v>
      </c>
      <c r="AE409" s="3">
        <f t="shared" si="158"/>
        <v>-720</v>
      </c>
      <c r="AF409" s="66">
        <f t="shared" si="151"/>
        <v>5</v>
      </c>
      <c r="AG409" t="str">
        <f t="shared" si="161"/>
        <v>魔偶*3</v>
      </c>
      <c r="AH409" t="str">
        <f t="shared" si="162"/>
        <v>灵能水晶*6</v>
      </c>
      <c r="AI409" t="str">
        <f t="shared" si="159"/>
        <v>魔导引擎*2</v>
      </c>
      <c r="AJ409" t="str">
        <f t="shared" si="163"/>
        <v>劳工*-2172</v>
      </c>
      <c r="AK409" t="str">
        <f t="shared" si="164"/>
        <v>法士*136</v>
      </c>
      <c r="AL409" t="str">
        <f t="shared" si="165"/>
        <v/>
      </c>
      <c r="AM409" t="str">
        <f t="shared" si="166"/>
        <v/>
      </c>
      <c r="AN409" t="str">
        <f t="shared" si="16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60"/>
        <v>20</v>
      </c>
      <c r="AZ409">
        <f t="shared" si="152"/>
        <v>25</v>
      </c>
      <c r="BA409">
        <f t="shared" si="153"/>
        <v>0</v>
      </c>
    </row>
    <row r="410" customHeight="1" spans="1:53">
      <c r="A410" s="25" t="s">
        <v>268</v>
      </c>
      <c r="B410" s="3" t="s">
        <v>519</v>
      </c>
      <c r="C410" s="25">
        <v>1</v>
      </c>
      <c r="D410" s="39" t="s">
        <v>175</v>
      </c>
      <c r="E410" s="39" t="s">
        <v>180</v>
      </c>
      <c r="N410" s="25">
        <f>IFERROR(VLOOKUP($D410&amp;$C410,生产方式定位!$A$2:$E$38,2,FALSE)+VLOOKUP($E410&amp;$C410,生产方式定位!$F$3:$J$38,2,FALSE),0)</f>
        <v>0</v>
      </c>
      <c r="O410" s="55" t="s">
        <v>77</v>
      </c>
      <c r="P410" s="3">
        <v>3</v>
      </c>
      <c r="Q410" s="55" t="s">
        <v>68</v>
      </c>
      <c r="R410" s="3">
        <v>1</v>
      </c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42" t="str">
        <f t="shared" si="154"/>
        <v/>
      </c>
      <c r="AB410" s="65" t="str">
        <f t="shared" si="155"/>
        <v>职员*424,贵族*47</v>
      </c>
      <c r="AC410" s="65" t="str">
        <f t="shared" si="156"/>
        <v/>
      </c>
      <c r="AD410" s="43" t="str">
        <f t="shared" si="157"/>
        <v/>
      </c>
      <c r="AE410" s="3" t="str">
        <f t="shared" si="158"/>
        <v/>
      </c>
      <c r="AF410" s="67">
        <f t="shared" si="151"/>
        <v>1</v>
      </c>
      <c r="AG410" t="str">
        <f t="shared" si="161"/>
        <v/>
      </c>
      <c r="AH410" t="str">
        <f t="shared" si="162"/>
        <v/>
      </c>
      <c r="AI410" t="str">
        <f t="shared" si="159"/>
        <v/>
      </c>
      <c r="AJ410" t="str">
        <f t="shared" si="163"/>
        <v>职员*424</v>
      </c>
      <c r="AK410" t="str">
        <f t="shared" si="164"/>
        <v>贵族*47</v>
      </c>
      <c r="AL410" t="str">
        <f t="shared" si="165"/>
        <v/>
      </c>
      <c r="AM410" t="str">
        <f t="shared" si="166"/>
        <v/>
      </c>
      <c r="AN410" t="str">
        <f t="shared" si="16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60"/>
        <v>0</v>
      </c>
      <c r="AZ410">
        <f t="shared" si="152"/>
        <v>4</v>
      </c>
      <c r="BA410">
        <f t="shared" si="153"/>
        <v>0</v>
      </c>
    </row>
    <row r="411" customHeight="1" spans="1:53">
      <c r="A411" s="25" t="s">
        <v>268</v>
      </c>
      <c r="B411" s="3" t="s">
        <v>520</v>
      </c>
      <c r="C411" s="25">
        <v>2</v>
      </c>
      <c r="D411" s="39" t="s">
        <v>175</v>
      </c>
      <c r="E411" s="39" t="s">
        <v>180</v>
      </c>
      <c r="N411" s="25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42" t="str">
        <f t="shared" si="154"/>
        <v/>
      </c>
      <c r="AB411" s="65" t="str">
        <f t="shared" si="155"/>
        <v>教士*528</v>
      </c>
      <c r="AC411" s="65" t="str">
        <f t="shared" si="156"/>
        <v/>
      </c>
      <c r="AD411" s="43" t="str">
        <f t="shared" si="157"/>
        <v/>
      </c>
      <c r="AE411" s="3" t="str">
        <f t="shared" si="158"/>
        <v/>
      </c>
      <c r="AF411" s="67">
        <f t="shared" si="151"/>
        <v>2</v>
      </c>
      <c r="AG411" t="str">
        <f t="shared" si="161"/>
        <v/>
      </c>
      <c r="AH411" t="str">
        <f t="shared" si="162"/>
        <v/>
      </c>
      <c r="AI411" t="str">
        <f t="shared" si="159"/>
        <v/>
      </c>
      <c r="AJ411" t="str">
        <f t="shared" si="163"/>
        <v>教士*528</v>
      </c>
      <c r="AK411" t="str">
        <f t="shared" si="164"/>
        <v/>
      </c>
      <c r="AL411" t="str">
        <f t="shared" si="165"/>
        <v/>
      </c>
      <c r="AM411" t="str">
        <f t="shared" si="166"/>
        <v/>
      </c>
      <c r="AN411" t="str">
        <f t="shared" si="16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60"/>
        <v>0</v>
      </c>
      <c r="AZ411">
        <f t="shared" si="152"/>
        <v>1</v>
      </c>
      <c r="BA411">
        <f t="shared" si="153"/>
        <v>0</v>
      </c>
    </row>
    <row r="412" customHeight="1" spans="1:53">
      <c r="A412" s="25" t="s">
        <v>268</v>
      </c>
      <c r="B412" s="3" t="s">
        <v>521</v>
      </c>
      <c r="C412" s="25">
        <v>3</v>
      </c>
      <c r="D412" s="39" t="s">
        <v>175</v>
      </c>
      <c r="E412" s="39" t="s">
        <v>180</v>
      </c>
      <c r="N412" s="25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55" t="s">
        <v>77</v>
      </c>
      <c r="R412" s="3">
        <v>3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42" t="str">
        <f t="shared" si="154"/>
        <v/>
      </c>
      <c r="AB412" s="65" t="str">
        <f t="shared" si="155"/>
        <v>资本家*135,职员*365</v>
      </c>
      <c r="AC412" s="65" t="str">
        <f t="shared" si="156"/>
        <v/>
      </c>
      <c r="AD412" s="43" t="str">
        <f t="shared" si="157"/>
        <v/>
      </c>
      <c r="AE412" s="3" t="str">
        <f t="shared" si="158"/>
        <v/>
      </c>
      <c r="AF412" s="67">
        <f t="shared" si="151"/>
        <v>3</v>
      </c>
      <c r="AG412" t="str">
        <f t="shared" si="161"/>
        <v/>
      </c>
      <c r="AH412" t="str">
        <f t="shared" si="162"/>
        <v/>
      </c>
      <c r="AI412" t="str">
        <f t="shared" si="159"/>
        <v/>
      </c>
      <c r="AJ412" t="str">
        <f t="shared" si="163"/>
        <v>资本家*135</v>
      </c>
      <c r="AK412" t="str">
        <f t="shared" si="164"/>
        <v>职员*365</v>
      </c>
      <c r="AL412" t="str">
        <f t="shared" si="165"/>
        <v/>
      </c>
      <c r="AM412" t="str">
        <f t="shared" si="166"/>
        <v/>
      </c>
      <c r="AN412" t="str">
        <f t="shared" si="16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60"/>
        <v>0</v>
      </c>
      <c r="AZ412">
        <f t="shared" si="152"/>
        <v>13</v>
      </c>
      <c r="BA412">
        <f t="shared" si="153"/>
        <v>0</v>
      </c>
    </row>
    <row r="413" customHeight="1" spans="1:53">
      <c r="A413" s="25" t="s">
        <v>268</v>
      </c>
      <c r="B413" s="3" t="s">
        <v>522</v>
      </c>
      <c r="C413" s="25">
        <v>4</v>
      </c>
      <c r="D413" s="39" t="s">
        <v>175</v>
      </c>
      <c r="E413" s="39" t="s">
        <v>180</v>
      </c>
      <c r="N413" s="25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55" t="s">
        <v>77</v>
      </c>
      <c r="R413" s="3">
        <v>3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42" t="str">
        <f t="shared" si="154"/>
        <v/>
      </c>
      <c r="AB413" s="65" t="str">
        <f t="shared" si="155"/>
        <v>资本家*68,职员*183</v>
      </c>
      <c r="AC413" s="65" t="str">
        <f t="shared" si="156"/>
        <v/>
      </c>
      <c r="AD413" s="43" t="str">
        <f t="shared" si="157"/>
        <v/>
      </c>
      <c r="AE413" s="3" t="str">
        <f t="shared" si="158"/>
        <v/>
      </c>
      <c r="AF413" s="67">
        <f t="shared" si="151"/>
        <v>4</v>
      </c>
      <c r="AG413" t="str">
        <f t="shared" si="161"/>
        <v/>
      </c>
      <c r="AH413" t="str">
        <f t="shared" si="162"/>
        <v/>
      </c>
      <c r="AI413" t="str">
        <f t="shared" si="159"/>
        <v/>
      </c>
      <c r="AJ413" t="str">
        <f t="shared" si="163"/>
        <v>资本家*68</v>
      </c>
      <c r="AK413" t="str">
        <f t="shared" si="164"/>
        <v>职员*183</v>
      </c>
      <c r="AL413" t="str">
        <f t="shared" si="165"/>
        <v/>
      </c>
      <c r="AM413" t="str">
        <f t="shared" si="166"/>
        <v/>
      </c>
      <c r="AN413" t="str">
        <f t="shared" si="16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60"/>
        <v>0</v>
      </c>
      <c r="AZ413">
        <f t="shared" si="152"/>
        <v>13</v>
      </c>
      <c r="BA413">
        <f t="shared" si="153"/>
        <v>0</v>
      </c>
    </row>
    <row r="414" customHeight="1" spans="1:53">
      <c r="A414" s="25" t="s">
        <v>268</v>
      </c>
      <c r="B414" s="3" t="s">
        <v>523</v>
      </c>
      <c r="C414" s="25">
        <v>5</v>
      </c>
      <c r="D414" s="39" t="s">
        <v>175</v>
      </c>
      <c r="E414" s="39" t="s">
        <v>180</v>
      </c>
      <c r="N414" s="25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42" t="str">
        <f t="shared" si="154"/>
        <v/>
      </c>
      <c r="AB414" s="65" t="str">
        <f t="shared" si="155"/>
        <v>官僚*603</v>
      </c>
      <c r="AC414" s="65" t="str">
        <f t="shared" si="156"/>
        <v/>
      </c>
      <c r="AD414" s="43" t="str">
        <f t="shared" si="157"/>
        <v/>
      </c>
      <c r="AE414" s="3" t="str">
        <f t="shared" si="158"/>
        <v/>
      </c>
      <c r="AF414" s="67">
        <f t="shared" si="151"/>
        <v>5</v>
      </c>
      <c r="AG414" t="str">
        <f t="shared" si="161"/>
        <v/>
      </c>
      <c r="AH414" t="str">
        <f t="shared" si="162"/>
        <v/>
      </c>
      <c r="AI414" t="str">
        <f t="shared" si="159"/>
        <v/>
      </c>
      <c r="AJ414" t="str">
        <f t="shared" si="163"/>
        <v>官僚*603</v>
      </c>
      <c r="AK414" t="str">
        <f t="shared" si="164"/>
        <v/>
      </c>
      <c r="AL414" t="str">
        <f t="shared" si="165"/>
        <v/>
      </c>
      <c r="AM414" t="str">
        <f t="shared" si="166"/>
        <v/>
      </c>
      <c r="AN414" t="str">
        <f t="shared" si="16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60"/>
        <v>0</v>
      </c>
      <c r="AZ414">
        <f t="shared" si="152"/>
        <v>1</v>
      </c>
      <c r="BA414">
        <f t="shared" si="153"/>
        <v>0</v>
      </c>
    </row>
    <row r="415" customHeight="1" spans="1:53">
      <c r="A415" s="25" t="s">
        <v>268</v>
      </c>
      <c r="B415" s="3" t="s">
        <v>524</v>
      </c>
      <c r="C415" s="25">
        <v>6</v>
      </c>
      <c r="D415" s="39" t="s">
        <v>175</v>
      </c>
      <c r="E415" s="39" t="s">
        <v>180</v>
      </c>
      <c r="N415" s="25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42" t="str">
        <f t="shared" si="154"/>
        <v/>
      </c>
      <c r="AB415" s="65" t="str">
        <f t="shared" si="155"/>
        <v>劳工*302,工程师*201</v>
      </c>
      <c r="AC415" s="65" t="str">
        <f t="shared" si="156"/>
        <v/>
      </c>
      <c r="AD415" s="43" t="str">
        <f t="shared" si="157"/>
        <v/>
      </c>
      <c r="AE415" s="3" t="str">
        <f t="shared" si="158"/>
        <v/>
      </c>
      <c r="AF415" s="66">
        <f t="shared" si="151"/>
        <v>6</v>
      </c>
      <c r="AG415" t="str">
        <f t="shared" si="161"/>
        <v/>
      </c>
      <c r="AH415" t="str">
        <f t="shared" si="162"/>
        <v/>
      </c>
      <c r="AI415" t="str">
        <f t="shared" si="159"/>
        <v/>
      </c>
      <c r="AJ415" t="str">
        <f t="shared" si="163"/>
        <v>劳工*302</v>
      </c>
      <c r="AK415" t="str">
        <f t="shared" si="164"/>
        <v>工程师*201</v>
      </c>
      <c r="AL415" t="str">
        <f t="shared" si="165"/>
        <v/>
      </c>
      <c r="AM415" t="str">
        <f t="shared" si="166"/>
        <v/>
      </c>
      <c r="AN415" t="str">
        <f t="shared" si="16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60"/>
        <v>0</v>
      </c>
      <c r="AZ415">
        <f t="shared" si="152"/>
        <v>30</v>
      </c>
      <c r="BA415">
        <f t="shared" si="153"/>
        <v>0</v>
      </c>
    </row>
    <row r="416" customHeight="1" spans="1:53">
      <c r="A416" s="25" t="s">
        <v>268</v>
      </c>
      <c r="B416" s="55" t="s">
        <v>525</v>
      </c>
      <c r="C416" s="25">
        <v>7</v>
      </c>
      <c r="D416" s="39" t="s">
        <v>175</v>
      </c>
      <c r="E416" s="39" t="s">
        <v>180</v>
      </c>
      <c r="N416" s="25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55" t="s">
        <v>74</v>
      </c>
      <c r="T416" s="3">
        <v>20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42" t="str">
        <f t="shared" si="154"/>
        <v/>
      </c>
      <c r="AB416" s="65" t="str">
        <f t="shared" si="155"/>
        <v>劳工*151,工程师*126,法士*94</v>
      </c>
      <c r="AC416" s="65" t="str">
        <f t="shared" si="156"/>
        <v/>
      </c>
      <c r="AD416" s="43" t="str">
        <f t="shared" si="157"/>
        <v/>
      </c>
      <c r="AE416" s="3" t="str">
        <f t="shared" si="158"/>
        <v/>
      </c>
      <c r="AF416" s="66">
        <f t="shared" si="151"/>
        <v>7</v>
      </c>
      <c r="AG416" t="str">
        <f t="shared" si="161"/>
        <v/>
      </c>
      <c r="AH416" t="str">
        <f t="shared" si="162"/>
        <v/>
      </c>
      <c r="AI416" t="str">
        <f t="shared" si="159"/>
        <v/>
      </c>
      <c r="AJ416" t="str">
        <f t="shared" si="163"/>
        <v>劳工*151</v>
      </c>
      <c r="AK416" t="str">
        <f t="shared" si="164"/>
        <v>工程师*126</v>
      </c>
      <c r="AL416" t="str">
        <f t="shared" si="165"/>
        <v>法士*94</v>
      </c>
      <c r="AM416" t="str">
        <f t="shared" si="166"/>
        <v/>
      </c>
      <c r="AN416" t="str">
        <f t="shared" si="16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60"/>
        <v>0</v>
      </c>
      <c r="AZ416">
        <f t="shared" si="152"/>
        <v>48</v>
      </c>
      <c r="BA416">
        <f t="shared" si="153"/>
        <v>0</v>
      </c>
    </row>
    <row r="417" customHeight="1" spans="1:53">
      <c r="A417" s="25" t="s">
        <v>268</v>
      </c>
      <c r="B417" s="55" t="s">
        <v>526</v>
      </c>
      <c r="C417" s="25">
        <v>8</v>
      </c>
      <c r="D417" s="39" t="s">
        <v>175</v>
      </c>
      <c r="E417" s="39" t="s">
        <v>180</v>
      </c>
      <c r="N417" s="25">
        <f>IFERROR(VLOOKUP($D417&amp;$C417,生产方式定位!$A$2:$E$38,2,FALSE)+VLOOKUP($E417&amp;$C417,生产方式定位!$F$3:$J$38,2,FALSE),0)</f>
        <v>0</v>
      </c>
      <c r="O417" s="55" t="s">
        <v>66</v>
      </c>
      <c r="P417" s="3">
        <v>4</v>
      </c>
      <c r="Q417" s="55" t="s">
        <v>74</v>
      </c>
      <c r="R417" s="3">
        <v>5</v>
      </c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42" t="str">
        <f t="shared" si="154"/>
        <v/>
      </c>
      <c r="AB417" s="65" t="str">
        <f t="shared" si="155"/>
        <v>法师*50,法士*314</v>
      </c>
      <c r="AC417" s="65" t="str">
        <f t="shared" si="156"/>
        <v/>
      </c>
      <c r="AD417" s="43" t="str">
        <f t="shared" si="157"/>
        <v/>
      </c>
      <c r="AE417" s="3" t="str">
        <f t="shared" si="158"/>
        <v/>
      </c>
      <c r="AF417" s="66">
        <f t="shared" si="151"/>
        <v>8</v>
      </c>
      <c r="AG417" t="str">
        <f t="shared" si="161"/>
        <v/>
      </c>
      <c r="AH417" t="str">
        <f t="shared" si="162"/>
        <v/>
      </c>
      <c r="AI417" t="str">
        <f t="shared" si="159"/>
        <v/>
      </c>
      <c r="AJ417" t="str">
        <f t="shared" si="163"/>
        <v>法师*50</v>
      </c>
      <c r="AK417" t="str">
        <f t="shared" si="164"/>
        <v>法士*314</v>
      </c>
      <c r="AL417" t="str">
        <f t="shared" si="165"/>
        <v/>
      </c>
      <c r="AM417" t="str">
        <f t="shared" si="166"/>
        <v/>
      </c>
      <c r="AN417" t="str">
        <f t="shared" si="16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60"/>
        <v>0</v>
      </c>
      <c r="AZ417">
        <f t="shared" si="152"/>
        <v>9</v>
      </c>
      <c r="BA417">
        <f t="shared" si="153"/>
        <v>0</v>
      </c>
    </row>
    <row r="418" customHeight="1" spans="1:53">
      <c r="A418" s="23" t="s">
        <v>270</v>
      </c>
      <c r="B418" s="55"/>
      <c r="C418" s="25">
        <v>1</v>
      </c>
      <c r="D418" s="39" t="s">
        <v>223</v>
      </c>
      <c r="E418" s="39" t="s">
        <v>173</v>
      </c>
      <c r="N418" s="25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55" t="s">
        <v>74</v>
      </c>
      <c r="T418" s="3">
        <v>5</v>
      </c>
      <c r="U418" s="25">
        <f>IFERROR(VLOOKUP($D418&amp;$C418,生产方式定位!$A$2:$E$38,3,FALSE)+VLOOKUP($E418&amp;$C418,生产方式定位!$F$3:$J$38,3,FALSE),0)</f>
        <v>100</v>
      </c>
      <c r="Z418" s="25">
        <f>IFERROR(VLOOKUP($D418&amp;$C418,生产方式定位!$A$2:$E$38,5,FALSE)+VLOOKUP($E418&amp;$C418,生产方式定位!$F$3:$J$38,5,FALSE),"错误")</f>
        <v>1760</v>
      </c>
      <c r="AA418" s="42" t="str">
        <f t="shared" ref="AA418:AA440" si="168">IF(AG418="","",AG418)&amp;IF(AH418="","",","&amp;AH418)&amp;IF(AI418="","",","&amp;AI418)&amp;IF(AR418=0,"",",运力*"&amp;AR418)&amp;IF(AS418=0,"",",交易*"&amp;AS418)</f>
        <v/>
      </c>
      <c r="AB418" s="65" t="str">
        <f t="shared" ref="AB418:AB440" si="169">IF(AJ418="","",AJ418)&amp;IF(AK418="","",","&amp;AK418)&amp;IF(AL418="","",","&amp;AL418)</f>
        <v>劳工*4114,工程师*69,法士*51</v>
      </c>
      <c r="AC418" s="65" t="str">
        <f t="shared" ref="AC418:AC440" si="170">IF(AM418="","",AM418)&amp;IF(AN418="","",","&amp;AN418)</f>
        <v/>
      </c>
      <c r="AD418" s="43" t="str">
        <f t="shared" ref="AD418:AD440" si="171">IFERROR(ROUND(((Z418/N418)-1)*100,0)&amp;"%","")</f>
        <v>76%</v>
      </c>
      <c r="AE418" s="3">
        <f t="shared" ref="AE418:AE440" si="172">IF(Z418-U418-N418=0,"",Z418-U418-N418)</f>
        <v>660</v>
      </c>
      <c r="AF418" s="66">
        <f t="shared" ref="AF418:AF440" si="173">C418</f>
        <v>1</v>
      </c>
      <c r="AG418" t="str">
        <f t="shared" ref="AG418:AG440" si="174">IF(AO418="","",F418&amp;"*"&amp;AO418)</f>
        <v/>
      </c>
      <c r="AH418" t="str">
        <f t="shared" ref="AH418:AH440" si="175">IF(AP418="","",H418&amp;"*"&amp;AP418)</f>
        <v/>
      </c>
      <c r="AI418" t="str">
        <f t="shared" ref="AI418:AI440" si="176">IF(AQ418="","",J418&amp;"*"&amp;AQ418)</f>
        <v/>
      </c>
      <c r="AJ418" t="str">
        <f t="shared" ref="AJ418:AJ440" si="177">IF(AT418="","",O418&amp;"*"&amp;AT418)</f>
        <v>劳工*4114</v>
      </c>
      <c r="AK418" t="str">
        <f t="shared" ref="AK418:AK440" si="178">IF(AU418="","",Q418&amp;"*"&amp;AU418)</f>
        <v>工程师*69</v>
      </c>
      <c r="AL418" t="str">
        <f t="shared" ref="AL418:AL440" si="179">IF(AV418="","",S418&amp;"*"&amp;AV418)</f>
        <v>法士*51</v>
      </c>
      <c r="AM418" t="str">
        <f t="shared" ref="AM418:AM440" si="180">IF(AW418="","",V418&amp;"*"&amp;AW418)</f>
        <v/>
      </c>
      <c r="AN418" t="str">
        <f t="shared" ref="AN418:AN440" si="181">IF(AX418="","",X418&amp;"*"&amp;AX418)</f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ref="AY418:AY440" si="182">G418+I418+L418+M418+K418</f>
        <v>0</v>
      </c>
      <c r="AZ418">
        <f t="shared" ref="AZ418:AZ440" si="183">ABS(P418)+ABS(R418)+ABS(T418)</f>
        <v>110</v>
      </c>
      <c r="BA418">
        <f t="shared" ref="BA418:BA440" si="184">W418+Y418</f>
        <v>0</v>
      </c>
    </row>
    <row r="419" customHeight="1" spans="1:53">
      <c r="A419" s="23" t="s">
        <v>270</v>
      </c>
      <c r="B419" s="55"/>
      <c r="C419" s="25">
        <v>2</v>
      </c>
      <c r="D419" s="39" t="s">
        <v>223</v>
      </c>
      <c r="E419" s="39" t="s">
        <v>173</v>
      </c>
      <c r="N419" s="25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55" t="s">
        <v>74</v>
      </c>
      <c r="T419" s="3">
        <v>10</v>
      </c>
      <c r="U419" s="25">
        <f>IFERROR(VLOOKUP($D419&amp;$C419,生产方式定位!$A$2:$E$38,3,FALSE)+VLOOKUP($E419&amp;$C419,生产方式定位!$F$3:$J$38,3,FALSE),0)</f>
        <v>100</v>
      </c>
      <c r="Z419" s="25">
        <f>IFERROR(VLOOKUP($D419&amp;$C419,生产方式定位!$A$2:$E$38,5,FALSE)+VLOOKUP($E419&amp;$C419,生产方式定位!$F$3:$J$38,5,FALSE),"错误")</f>
        <v>2520</v>
      </c>
      <c r="AA419" s="42" t="str">
        <f t="shared" si="168"/>
        <v/>
      </c>
      <c r="AB419" s="65" t="str">
        <f t="shared" si="169"/>
        <v>劳工*3771,工程师*126,法士*94</v>
      </c>
      <c r="AC419" s="65" t="str">
        <f t="shared" si="170"/>
        <v/>
      </c>
      <c r="AD419" s="43" t="str">
        <f t="shared" si="171"/>
        <v>58%</v>
      </c>
      <c r="AE419" s="3">
        <f t="shared" si="172"/>
        <v>820</v>
      </c>
      <c r="AF419" s="66">
        <f t="shared" si="173"/>
        <v>2</v>
      </c>
      <c r="AG419" t="str">
        <f t="shared" si="174"/>
        <v/>
      </c>
      <c r="AH419" t="str">
        <f t="shared" si="175"/>
        <v/>
      </c>
      <c r="AI419" t="str">
        <f t="shared" si="176"/>
        <v/>
      </c>
      <c r="AJ419" t="str">
        <f t="shared" si="177"/>
        <v>劳工*3771</v>
      </c>
      <c r="AK419" t="str">
        <f t="shared" si="178"/>
        <v>工程师*126</v>
      </c>
      <c r="AL419" t="str">
        <f t="shared" si="179"/>
        <v>法士*94</v>
      </c>
      <c r="AM419" t="str">
        <f t="shared" si="180"/>
        <v/>
      </c>
      <c r="AN419" t="str">
        <f t="shared" si="181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82"/>
        <v>0</v>
      </c>
      <c r="AZ419">
        <f t="shared" si="183"/>
        <v>120</v>
      </c>
      <c r="BA419">
        <f t="shared" si="184"/>
        <v>0</v>
      </c>
    </row>
    <row r="420" customHeight="1" spans="1:53">
      <c r="A420" s="23" t="s">
        <v>270</v>
      </c>
      <c r="B420" s="55"/>
      <c r="C420" s="25">
        <v>3</v>
      </c>
      <c r="D420" s="39" t="s">
        <v>223</v>
      </c>
      <c r="E420" s="39" t="s">
        <v>173</v>
      </c>
      <c r="N420" s="25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55" t="s">
        <v>74</v>
      </c>
      <c r="T420" s="3">
        <v>15</v>
      </c>
      <c r="U420" s="25">
        <f>IFERROR(VLOOKUP($D420&amp;$C420,生产方式定位!$A$2:$E$38,3,FALSE)+VLOOKUP($E420&amp;$C420,生产方式定位!$F$3:$J$38,3,FALSE),0)</f>
        <v>100</v>
      </c>
      <c r="Z420" s="25">
        <f>IFERROR(VLOOKUP($D420&amp;$C420,生产方式定位!$A$2:$E$38,5,FALSE)+VLOOKUP($E420&amp;$C420,生产方式定位!$F$3:$J$38,5,FALSE),"错误")</f>
        <v>2830</v>
      </c>
      <c r="AA420" s="42" t="str">
        <f t="shared" si="168"/>
        <v/>
      </c>
      <c r="AB420" s="65" t="str">
        <f t="shared" si="169"/>
        <v>劳工*3481,工程师*174,法士*131</v>
      </c>
      <c r="AC420" s="65" t="str">
        <f t="shared" si="170"/>
        <v/>
      </c>
      <c r="AD420" s="43" t="str">
        <f t="shared" si="171"/>
        <v>55%</v>
      </c>
      <c r="AE420" s="3">
        <f t="shared" si="172"/>
        <v>905</v>
      </c>
      <c r="AF420" s="66">
        <f t="shared" si="173"/>
        <v>3</v>
      </c>
      <c r="AG420" t="str">
        <f t="shared" si="174"/>
        <v/>
      </c>
      <c r="AH420" t="str">
        <f t="shared" si="175"/>
        <v/>
      </c>
      <c r="AI420" t="str">
        <f t="shared" si="176"/>
        <v/>
      </c>
      <c r="AJ420" t="str">
        <f t="shared" si="177"/>
        <v>劳工*3481</v>
      </c>
      <c r="AK420" t="str">
        <f t="shared" si="178"/>
        <v>工程师*174</v>
      </c>
      <c r="AL420" t="str">
        <f t="shared" si="179"/>
        <v>法士*131</v>
      </c>
      <c r="AM420" t="str">
        <f t="shared" si="180"/>
        <v/>
      </c>
      <c r="AN420" t="str">
        <f t="shared" si="181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82"/>
        <v>0</v>
      </c>
      <c r="AZ420">
        <f t="shared" si="183"/>
        <v>130</v>
      </c>
      <c r="BA420">
        <f t="shared" si="184"/>
        <v>0</v>
      </c>
    </row>
    <row r="421" customHeight="1" spans="1:53">
      <c r="A421" s="23" t="s">
        <v>270</v>
      </c>
      <c r="B421" s="55"/>
      <c r="C421" s="25">
        <v>4</v>
      </c>
      <c r="D421" s="39" t="s">
        <v>223</v>
      </c>
      <c r="E421" s="39" t="s">
        <v>173</v>
      </c>
      <c r="N421" s="25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55" t="s">
        <v>74</v>
      </c>
      <c r="T421" s="3">
        <v>20</v>
      </c>
      <c r="U421" s="25">
        <f>IFERROR(VLOOKUP($D421&amp;$C421,生产方式定位!$A$2:$E$38,3,FALSE)+VLOOKUP($E421&amp;$C421,生产方式定位!$F$3:$J$38,3,FALSE),0)</f>
        <v>100</v>
      </c>
      <c r="Z421" s="25">
        <f>IFERROR(VLOOKUP($D421&amp;$C421,生产方式定位!$A$2:$E$38,5,FALSE)+VLOOKUP($E421&amp;$C421,生产方式定位!$F$3:$J$38,5,FALSE),"错误")</f>
        <v>3140</v>
      </c>
      <c r="AA421" s="42" t="str">
        <f t="shared" si="168"/>
        <v/>
      </c>
      <c r="AB421" s="65" t="str">
        <f t="shared" si="169"/>
        <v>劳工*3232,工程师*215,法士*162</v>
      </c>
      <c r="AC421" s="65" t="str">
        <f t="shared" si="170"/>
        <v/>
      </c>
      <c r="AD421" s="43" t="str">
        <f t="shared" si="171"/>
        <v>53%</v>
      </c>
      <c r="AE421" s="3">
        <f t="shared" si="172"/>
        <v>990</v>
      </c>
      <c r="AF421" s="66">
        <f t="shared" si="173"/>
        <v>4</v>
      </c>
      <c r="AG421" t="str">
        <f t="shared" si="174"/>
        <v/>
      </c>
      <c r="AH421" t="str">
        <f t="shared" si="175"/>
        <v/>
      </c>
      <c r="AI421" t="str">
        <f t="shared" si="176"/>
        <v/>
      </c>
      <c r="AJ421" t="str">
        <f t="shared" si="177"/>
        <v>劳工*3232</v>
      </c>
      <c r="AK421" t="str">
        <f t="shared" si="178"/>
        <v>工程师*215</v>
      </c>
      <c r="AL421" t="str">
        <f t="shared" si="179"/>
        <v>法士*162</v>
      </c>
      <c r="AM421" t="str">
        <f t="shared" si="180"/>
        <v/>
      </c>
      <c r="AN421" t="str">
        <f t="shared" si="181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82"/>
        <v>0</v>
      </c>
      <c r="AZ421">
        <f t="shared" si="183"/>
        <v>140</v>
      </c>
      <c r="BA421">
        <f t="shared" si="184"/>
        <v>0</v>
      </c>
    </row>
    <row r="422" customHeight="1" spans="1:53">
      <c r="A422" s="23" t="s">
        <v>270</v>
      </c>
      <c r="B422" s="55" t="s">
        <v>747</v>
      </c>
      <c r="C422" s="25">
        <v>5</v>
      </c>
      <c r="D422" s="39" t="s">
        <v>223</v>
      </c>
      <c r="E422" s="39" t="s">
        <v>173</v>
      </c>
      <c r="F422" s="55" t="s">
        <v>46</v>
      </c>
      <c r="G422" s="3">
        <v>10</v>
      </c>
      <c r="H422" s="55" t="s">
        <v>39</v>
      </c>
      <c r="I422" s="3">
        <v>10</v>
      </c>
      <c r="J422" s="55" t="s">
        <v>41</v>
      </c>
      <c r="K422" s="3">
        <v>5</v>
      </c>
      <c r="L422" s="40">
        <v>5</v>
      </c>
      <c r="N422" s="25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55" t="s">
        <v>74</v>
      </c>
      <c r="T422" s="3">
        <v>25</v>
      </c>
      <c r="U422" s="25">
        <f>IFERROR(VLOOKUP($D422&amp;$C422,生产方式定位!$A$2:$E$38,3,FALSE)+VLOOKUP($E422&amp;$C422,生产方式定位!$F$3:$J$38,3,FALSE),0)</f>
        <v>100</v>
      </c>
      <c r="V422" s="55" t="s">
        <v>33</v>
      </c>
      <c r="W422" s="3">
        <v>10</v>
      </c>
      <c r="Z422" s="25">
        <f>IFERROR(VLOOKUP($D422&amp;$C422,生产方式定位!$A$2:$E$38,5,FALSE)+VLOOKUP($E422&amp;$C422,生产方式定位!$F$3:$J$38,5,FALSE),"错误")</f>
        <v>3450</v>
      </c>
      <c r="AA422" s="42" t="str">
        <f t="shared" si="168"/>
        <v>魔导引擎*9,钢铁*15,工具*9,运力*13</v>
      </c>
      <c r="AB422" s="65" t="str">
        <f t="shared" si="169"/>
        <v>劳工*3017,工程师*251,法士*189</v>
      </c>
      <c r="AC422" s="65" t="str">
        <f t="shared" si="170"/>
        <v>魔悬浮车*35</v>
      </c>
      <c r="AD422" s="43" t="str">
        <f t="shared" si="171"/>
        <v>52%</v>
      </c>
      <c r="AE422" s="3">
        <f t="shared" si="172"/>
        <v>1075</v>
      </c>
      <c r="AF422" s="66">
        <f t="shared" si="173"/>
        <v>5</v>
      </c>
      <c r="AG422" t="str">
        <f t="shared" si="174"/>
        <v>魔导引擎*9</v>
      </c>
      <c r="AH422" t="str">
        <f t="shared" si="175"/>
        <v>钢铁*15</v>
      </c>
      <c r="AI422" t="str">
        <f t="shared" si="176"/>
        <v>工具*9</v>
      </c>
      <c r="AJ422" t="str">
        <f t="shared" si="177"/>
        <v>劳工*3017</v>
      </c>
      <c r="AK422" t="str">
        <f t="shared" si="178"/>
        <v>工程师*251</v>
      </c>
      <c r="AL422" t="str">
        <f t="shared" si="179"/>
        <v>法士*189</v>
      </c>
      <c r="AM422" t="str">
        <f t="shared" si="180"/>
        <v>魔悬浮车*35</v>
      </c>
      <c r="AN422" t="str">
        <f t="shared" si="181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82"/>
        <v>30</v>
      </c>
      <c r="AZ422">
        <f t="shared" si="183"/>
        <v>150</v>
      </c>
      <c r="BA422">
        <f t="shared" si="184"/>
        <v>10</v>
      </c>
    </row>
    <row r="423" customHeight="1" spans="1:53">
      <c r="A423" s="25" t="s">
        <v>271</v>
      </c>
      <c r="B423" s="3" t="s">
        <v>748</v>
      </c>
      <c r="C423" s="25">
        <v>1</v>
      </c>
      <c r="D423" s="39" t="s">
        <v>175</v>
      </c>
      <c r="E423" s="39" t="s">
        <v>176</v>
      </c>
      <c r="N423" s="25">
        <f>IFERROR(VLOOKUP($D423&amp;$C423,生产方式定位!$A$2:$E$38,2,FALSE)+VLOOKUP($E423&amp;$C423,生产方式定位!$F$3:$J$38,2,FALSE),0)</f>
        <v>0</v>
      </c>
      <c r="U423" s="25">
        <f>IFERROR(VLOOKUP($D423&amp;$C423,生产方式定位!$A$2:$E$38,3,FALSE)+VLOOKUP($E423&amp;$C423,生产方式定位!$F$3:$J$38,3,FALSE),0)</f>
        <v>0</v>
      </c>
      <c r="Z423" s="25">
        <f>IFERROR(VLOOKUP($D423&amp;$C423,生产方式定位!$A$2:$E$38,5,FALSE)+VLOOKUP($E423&amp;$C423,生产方式定位!$F$3:$J$38,5,FALSE),"错误")</f>
        <v>0</v>
      </c>
      <c r="AA423" s="42" t="str">
        <f t="shared" si="168"/>
        <v/>
      </c>
      <c r="AB423" s="65" t="str">
        <f t="shared" si="169"/>
        <v/>
      </c>
      <c r="AC423" s="65" t="str">
        <f t="shared" si="170"/>
        <v/>
      </c>
      <c r="AD423" s="43" t="str">
        <f t="shared" si="171"/>
        <v/>
      </c>
      <c r="AE423" s="3" t="str">
        <f t="shared" si="172"/>
        <v/>
      </c>
      <c r="AF423" s="66">
        <f t="shared" si="173"/>
        <v>1</v>
      </c>
      <c r="AG423" t="str">
        <f t="shared" si="174"/>
        <v/>
      </c>
      <c r="AH423" t="str">
        <f t="shared" si="175"/>
        <v/>
      </c>
      <c r="AI423" t="str">
        <f t="shared" si="176"/>
        <v/>
      </c>
      <c r="AJ423" t="str">
        <f t="shared" si="177"/>
        <v/>
      </c>
      <c r="AK423" t="str">
        <f t="shared" si="178"/>
        <v/>
      </c>
      <c r="AL423" t="str">
        <f t="shared" si="179"/>
        <v/>
      </c>
      <c r="AM423" t="str">
        <f t="shared" si="180"/>
        <v/>
      </c>
      <c r="AN423" t="str">
        <f t="shared" si="181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82"/>
        <v>0</v>
      </c>
      <c r="AZ423">
        <f t="shared" si="183"/>
        <v>0</v>
      </c>
      <c r="BA423">
        <f t="shared" si="184"/>
        <v>0</v>
      </c>
    </row>
    <row r="424" customHeight="1" spans="1:53">
      <c r="A424" s="25" t="s">
        <v>271</v>
      </c>
      <c r="B424" s="3" t="s">
        <v>749</v>
      </c>
      <c r="C424" s="25">
        <v>2</v>
      </c>
      <c r="D424" s="39" t="s">
        <v>175</v>
      </c>
      <c r="E424" s="39" t="s">
        <v>176</v>
      </c>
      <c r="F424" s="3" t="s">
        <v>41</v>
      </c>
      <c r="G424" s="3">
        <v>10</v>
      </c>
      <c r="N424" s="25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25">
        <f>IFERROR(VLOOKUP($D424&amp;$C424,生产方式定位!$A$2:$E$38,3,FALSE)+VLOOKUP($E424&amp;$C424,生产方式定位!$F$3:$J$38,3,FALSE),0)</f>
        <v>10</v>
      </c>
      <c r="Z424" s="25">
        <f>IFERROR(VLOOKUP($D424&amp;$C424,生产方式定位!$A$2:$E$38,5,FALSE)+VLOOKUP($E424&amp;$C424,生产方式定位!$F$3:$J$38,5,FALSE),"错误")</f>
        <v>0</v>
      </c>
      <c r="AA424" s="42" t="str">
        <f t="shared" si="168"/>
        <v>工具*6</v>
      </c>
      <c r="AB424" s="65" t="str">
        <f t="shared" si="169"/>
        <v>劳工*-362,工程师*30</v>
      </c>
      <c r="AC424" s="65" t="str">
        <f t="shared" si="170"/>
        <v/>
      </c>
      <c r="AD424" s="43" t="str">
        <f t="shared" si="171"/>
        <v>-100%</v>
      </c>
      <c r="AE424" s="3">
        <f t="shared" si="172"/>
        <v>-235</v>
      </c>
      <c r="AF424" s="66">
        <f t="shared" si="173"/>
        <v>2</v>
      </c>
      <c r="AG424" t="str">
        <f t="shared" si="174"/>
        <v>工具*6</v>
      </c>
      <c r="AH424" t="str">
        <f t="shared" si="175"/>
        <v/>
      </c>
      <c r="AI424" t="str">
        <f t="shared" si="176"/>
        <v/>
      </c>
      <c r="AJ424" t="str">
        <f t="shared" si="177"/>
        <v>劳工*-362</v>
      </c>
      <c r="AK424" t="str">
        <f t="shared" si="178"/>
        <v>工程师*30</v>
      </c>
      <c r="AL424" t="str">
        <f t="shared" si="179"/>
        <v/>
      </c>
      <c r="AM424" t="str">
        <f t="shared" si="180"/>
        <v/>
      </c>
      <c r="AN424" t="str">
        <f t="shared" si="181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82"/>
        <v>10</v>
      </c>
      <c r="AZ424">
        <f t="shared" si="183"/>
        <v>25</v>
      </c>
      <c r="BA424">
        <f t="shared" si="184"/>
        <v>0</v>
      </c>
    </row>
    <row r="425" customHeight="1" spans="1:53">
      <c r="A425" s="25" t="s">
        <v>271</v>
      </c>
      <c r="B425" s="3" t="s">
        <v>750</v>
      </c>
      <c r="C425" s="25">
        <v>3</v>
      </c>
      <c r="D425" s="39" t="s">
        <v>175</v>
      </c>
      <c r="E425" s="39" t="s">
        <v>176</v>
      </c>
      <c r="F425" s="55" t="s">
        <v>19</v>
      </c>
      <c r="G425" s="3">
        <v>10</v>
      </c>
      <c r="H425" s="55" t="s">
        <v>41</v>
      </c>
      <c r="I425" s="3">
        <v>10</v>
      </c>
      <c r="J425" s="55" t="s">
        <v>15</v>
      </c>
      <c r="K425" s="3">
        <v>5</v>
      </c>
      <c r="N425" s="25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25">
        <f>IFERROR(VLOOKUP($D425&amp;$C425,生产方式定位!$A$2:$E$38,3,FALSE)+VLOOKUP($E425&amp;$C425,生产方式定位!$F$3:$J$38,3,FALSE),0)</f>
        <v>20</v>
      </c>
      <c r="Z425" s="25">
        <f>IFERROR(VLOOKUP($D425&amp;$C425,生产方式定位!$A$2:$E$38,5,FALSE)+VLOOKUP($E425&amp;$C425,生产方式定位!$F$3:$J$38,5,FALSE),"错误")</f>
        <v>0</v>
      </c>
      <c r="AA425" s="42" t="str">
        <f t="shared" si="168"/>
        <v>煤*4,工具*3,树胶*2</v>
      </c>
      <c r="AB425" s="65" t="str">
        <f t="shared" si="169"/>
        <v>劳工*-724,工程师*60</v>
      </c>
      <c r="AC425" s="65" t="str">
        <f t="shared" si="170"/>
        <v/>
      </c>
      <c r="AD425" s="43" t="str">
        <f t="shared" si="171"/>
        <v>-100%</v>
      </c>
      <c r="AE425" s="3">
        <f t="shared" si="172"/>
        <v>-320</v>
      </c>
      <c r="AF425" s="66">
        <f t="shared" si="173"/>
        <v>3</v>
      </c>
      <c r="AG425" t="str">
        <f t="shared" si="174"/>
        <v>煤*4</v>
      </c>
      <c r="AH425" t="str">
        <f t="shared" si="175"/>
        <v>工具*3</v>
      </c>
      <c r="AI425" t="str">
        <f t="shared" si="176"/>
        <v>树胶*2</v>
      </c>
      <c r="AJ425" t="str">
        <f t="shared" si="177"/>
        <v>劳工*-724</v>
      </c>
      <c r="AK425" t="str">
        <f t="shared" si="178"/>
        <v>工程师*60</v>
      </c>
      <c r="AL425" t="str">
        <f t="shared" si="179"/>
        <v/>
      </c>
      <c r="AM425" t="str">
        <f t="shared" si="180"/>
        <v/>
      </c>
      <c r="AN425" t="str">
        <f t="shared" si="181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82"/>
        <v>25</v>
      </c>
      <c r="AZ425">
        <f t="shared" si="183"/>
        <v>25</v>
      </c>
      <c r="BA425">
        <f t="shared" si="184"/>
        <v>0</v>
      </c>
    </row>
    <row r="426" customHeight="1" spans="1:53">
      <c r="A426" s="25" t="s">
        <v>271</v>
      </c>
      <c r="B426" s="3" t="s">
        <v>751</v>
      </c>
      <c r="C426" s="25">
        <v>4</v>
      </c>
      <c r="D426" s="39" t="s">
        <v>175</v>
      </c>
      <c r="E426" s="39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55" t="s">
        <v>15</v>
      </c>
      <c r="K426" s="3">
        <v>5</v>
      </c>
      <c r="N426" s="25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25">
        <f>IFERROR(VLOOKUP($D426&amp;$C426,生产方式定位!$A$2:$E$38,3,FALSE)+VLOOKUP($E426&amp;$C426,生产方式定位!$F$3:$J$38,3,FALSE),0)</f>
        <v>30</v>
      </c>
      <c r="Z426" s="25">
        <f>IFERROR(VLOOKUP($D426&amp;$C426,生产方式定位!$A$2:$E$38,5,FALSE)+VLOOKUP($E426&amp;$C426,生产方式定位!$F$3:$J$38,5,FALSE),"错误")</f>
        <v>0</v>
      </c>
      <c r="AA426" s="42" t="str">
        <f t="shared" si="168"/>
        <v>科学引擎*2,煤*6,树胶*2</v>
      </c>
      <c r="AB426" s="65" t="str">
        <f t="shared" si="169"/>
        <v>劳工*-1086,工程师*90</v>
      </c>
      <c r="AC426" s="65" t="str">
        <f t="shared" si="170"/>
        <v/>
      </c>
      <c r="AD426" s="43" t="str">
        <f t="shared" si="171"/>
        <v>-100%</v>
      </c>
      <c r="AE426" s="3">
        <f t="shared" si="172"/>
        <v>-405</v>
      </c>
      <c r="AF426" s="66">
        <f t="shared" si="173"/>
        <v>4</v>
      </c>
      <c r="AG426" t="str">
        <f t="shared" si="174"/>
        <v>科学引擎*2</v>
      </c>
      <c r="AH426" t="str">
        <f t="shared" si="175"/>
        <v>煤*6</v>
      </c>
      <c r="AI426" t="str">
        <f t="shared" si="176"/>
        <v>树胶*2</v>
      </c>
      <c r="AJ426" t="str">
        <f t="shared" si="177"/>
        <v>劳工*-1086</v>
      </c>
      <c r="AK426" t="str">
        <f t="shared" si="178"/>
        <v>工程师*90</v>
      </c>
      <c r="AL426" t="str">
        <f t="shared" si="179"/>
        <v/>
      </c>
      <c r="AM426" t="str">
        <f t="shared" si="180"/>
        <v/>
      </c>
      <c r="AN426" t="str">
        <f t="shared" si="181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82"/>
        <v>20</v>
      </c>
      <c r="AZ426">
        <f t="shared" si="183"/>
        <v>25</v>
      </c>
      <c r="BA426">
        <f t="shared" si="184"/>
        <v>0</v>
      </c>
    </row>
    <row r="427" customHeight="1" spans="1:53">
      <c r="A427" s="25" t="s">
        <v>271</v>
      </c>
      <c r="B427" s="3" t="s">
        <v>752</v>
      </c>
      <c r="C427" s="25">
        <v>5</v>
      </c>
      <c r="D427" s="39" t="s">
        <v>175</v>
      </c>
      <c r="E427" s="39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55" t="s">
        <v>15</v>
      </c>
      <c r="K427" s="3">
        <v>5</v>
      </c>
      <c r="N427" s="25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25">
        <f>IFERROR(VLOOKUP($D427&amp;$C427,生产方式定位!$A$2:$E$38,3,FALSE)+VLOOKUP($E427&amp;$C427,生产方式定位!$F$3:$J$38,3,FALSE),0)</f>
        <v>40</v>
      </c>
      <c r="Z427" s="25">
        <f>IFERROR(VLOOKUP($D427&amp;$C427,生产方式定位!$A$2:$E$38,5,FALSE)+VLOOKUP($E427&amp;$C427,生产方式定位!$F$3:$J$38,5,FALSE),"错误")</f>
        <v>0</v>
      </c>
      <c r="AA427" s="42" t="str">
        <f t="shared" si="168"/>
        <v>魔导引擎*1,灵能水晶*4,树胶*3</v>
      </c>
      <c r="AB427" s="65" t="str">
        <f t="shared" si="169"/>
        <v>劳工*-1448,工程师*121</v>
      </c>
      <c r="AC427" s="65" t="str">
        <f t="shared" si="170"/>
        <v/>
      </c>
      <c r="AD427" s="43" t="str">
        <f t="shared" si="171"/>
        <v>-100%</v>
      </c>
      <c r="AE427" s="3">
        <f t="shared" si="172"/>
        <v>-490</v>
      </c>
      <c r="AF427" s="66">
        <f t="shared" si="173"/>
        <v>5</v>
      </c>
      <c r="AG427" t="str">
        <f t="shared" si="174"/>
        <v>魔导引擎*1</v>
      </c>
      <c r="AH427" t="str">
        <f t="shared" si="175"/>
        <v>灵能水晶*4</v>
      </c>
      <c r="AI427" t="str">
        <f t="shared" si="176"/>
        <v>树胶*3</v>
      </c>
      <c r="AJ427" t="str">
        <f t="shared" si="177"/>
        <v>劳工*-1448</v>
      </c>
      <c r="AK427" t="str">
        <f t="shared" si="178"/>
        <v>工程师*121</v>
      </c>
      <c r="AL427" t="str">
        <f t="shared" si="179"/>
        <v/>
      </c>
      <c r="AM427" t="str">
        <f t="shared" si="180"/>
        <v/>
      </c>
      <c r="AN427" t="str">
        <f t="shared" si="181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82"/>
        <v>20</v>
      </c>
      <c r="AZ427">
        <f t="shared" si="183"/>
        <v>25</v>
      </c>
      <c r="BA427">
        <f t="shared" si="184"/>
        <v>0</v>
      </c>
    </row>
    <row r="428" customHeight="1" spans="1:53">
      <c r="A428" s="23" t="s">
        <v>272</v>
      </c>
      <c r="B428" s="3" t="s">
        <v>748</v>
      </c>
      <c r="C428" s="25">
        <v>1</v>
      </c>
      <c r="D428" s="39" t="s">
        <v>175</v>
      </c>
      <c r="E428" s="39" t="s">
        <v>178</v>
      </c>
      <c r="N428" s="25">
        <f>IFERROR(VLOOKUP($D428&amp;$C428,生产方式定位!$A$2:$E$38,2,FALSE)+VLOOKUP($E428&amp;$C428,生产方式定位!$F$3:$J$38,2,FALSE),0)</f>
        <v>0</v>
      </c>
      <c r="U428" s="25">
        <f>IFERROR(VLOOKUP($D428&amp;$C428,生产方式定位!$A$2:$E$38,3,FALSE)+VLOOKUP($E428&amp;$C428,生产方式定位!$F$3:$J$38,3,FALSE),0)</f>
        <v>0</v>
      </c>
      <c r="Z428" s="25">
        <f>IFERROR(VLOOKUP($D428&amp;$C428,生产方式定位!$A$2:$E$38,5,FALSE)+VLOOKUP($E428&amp;$C428,生产方式定位!$F$3:$J$38,5,FALSE),"错误")</f>
        <v>0</v>
      </c>
      <c r="AA428" s="42" t="str">
        <f t="shared" si="168"/>
        <v/>
      </c>
      <c r="AB428" s="65" t="str">
        <f t="shared" si="169"/>
        <v/>
      </c>
      <c r="AC428" s="65" t="str">
        <f t="shared" si="170"/>
        <v/>
      </c>
      <c r="AD428" s="43" t="str">
        <f t="shared" si="171"/>
        <v/>
      </c>
      <c r="AE428" s="3" t="str">
        <f t="shared" si="172"/>
        <v/>
      </c>
      <c r="AF428" s="66">
        <f t="shared" si="173"/>
        <v>1</v>
      </c>
      <c r="AG428" t="str">
        <f t="shared" si="174"/>
        <v/>
      </c>
      <c r="AH428" t="str">
        <f t="shared" si="175"/>
        <v/>
      </c>
      <c r="AI428" t="str">
        <f t="shared" si="176"/>
        <v/>
      </c>
      <c r="AJ428" t="str">
        <f t="shared" si="177"/>
        <v/>
      </c>
      <c r="AK428" t="str">
        <f t="shared" si="178"/>
        <v/>
      </c>
      <c r="AL428" t="str">
        <f t="shared" si="179"/>
        <v/>
      </c>
      <c r="AM428" t="str">
        <f t="shared" si="180"/>
        <v/>
      </c>
      <c r="AN428" t="str">
        <f t="shared" si="18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82"/>
        <v>0</v>
      </c>
      <c r="AZ428">
        <f t="shared" si="183"/>
        <v>0</v>
      </c>
      <c r="BA428">
        <f t="shared" si="184"/>
        <v>0</v>
      </c>
    </row>
    <row r="429" customHeight="1" spans="1:53">
      <c r="A429" s="23" t="s">
        <v>272</v>
      </c>
      <c r="B429" s="55" t="s">
        <v>753</v>
      </c>
      <c r="C429" s="25">
        <v>2</v>
      </c>
      <c r="D429" s="39" t="s">
        <v>175</v>
      </c>
      <c r="E429" s="39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5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25">
        <f>IFERROR(VLOOKUP($D429&amp;$C429,生产方式定位!$A$2:$E$38,3,FALSE)+VLOOKUP($E429&amp;$C429,生产方式定位!$F$3:$J$38,3,FALSE),0)</f>
        <v>15</v>
      </c>
      <c r="Z429" s="25">
        <f>IFERROR(VLOOKUP($D429&amp;$C429,生产方式定位!$A$2:$E$38,5,FALSE)+VLOOKUP($E429&amp;$C429,生产方式定位!$F$3:$J$38,5,FALSE),"错误")</f>
        <v>0</v>
      </c>
      <c r="AA429" s="42" t="str">
        <f t="shared" si="168"/>
        <v>魔偶*2,灵能水晶*4</v>
      </c>
      <c r="AB429" s="65" t="str">
        <f t="shared" si="169"/>
        <v>劳工*-543,法士*34</v>
      </c>
      <c r="AC429" s="65" t="str">
        <f t="shared" si="170"/>
        <v/>
      </c>
      <c r="AD429" s="43" t="str">
        <f t="shared" si="171"/>
        <v>-100%</v>
      </c>
      <c r="AE429" s="3">
        <f t="shared" si="172"/>
        <v>-345</v>
      </c>
      <c r="AF429" s="66">
        <f t="shared" si="173"/>
        <v>2</v>
      </c>
      <c r="AG429" t="str">
        <f t="shared" si="174"/>
        <v>魔偶*2</v>
      </c>
      <c r="AH429" t="str">
        <f t="shared" si="175"/>
        <v>灵能水晶*4</v>
      </c>
      <c r="AI429" t="str">
        <f t="shared" si="176"/>
        <v/>
      </c>
      <c r="AJ429" t="str">
        <f t="shared" si="177"/>
        <v>劳工*-543</v>
      </c>
      <c r="AK429" t="str">
        <f t="shared" si="178"/>
        <v>法士*34</v>
      </c>
      <c r="AL429" t="str">
        <f t="shared" si="179"/>
        <v/>
      </c>
      <c r="AM429" t="str">
        <f t="shared" si="180"/>
        <v/>
      </c>
      <c r="AN429" t="str">
        <f t="shared" si="181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82"/>
        <v>15</v>
      </c>
      <c r="AZ429">
        <f t="shared" si="183"/>
        <v>25</v>
      </c>
      <c r="BA429">
        <f t="shared" si="184"/>
        <v>0</v>
      </c>
    </row>
    <row r="430" customHeight="1" spans="1:53">
      <c r="A430" s="23" t="s">
        <v>272</v>
      </c>
      <c r="B430" s="55" t="s">
        <v>754</v>
      </c>
      <c r="C430" s="25">
        <v>3</v>
      </c>
      <c r="D430" s="39" t="s">
        <v>175</v>
      </c>
      <c r="E430" s="39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5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25">
        <f>IFERROR(VLOOKUP($D430&amp;$C430,生产方式定位!$A$2:$E$38,3,FALSE)+VLOOKUP($E430&amp;$C430,生产方式定位!$F$3:$J$38,3,FALSE),0)</f>
        <v>30</v>
      </c>
      <c r="Z430" s="25">
        <f>IFERROR(VLOOKUP($D430&amp;$C430,生产方式定位!$A$2:$E$38,5,FALSE)+VLOOKUP($E430&amp;$C430,生产方式定位!$F$3:$J$38,5,FALSE),"错误")</f>
        <v>0</v>
      </c>
      <c r="AA430" s="42" t="str">
        <f t="shared" si="168"/>
        <v>魔偶*3,灵能水晶*5</v>
      </c>
      <c r="AB430" s="65" t="str">
        <f t="shared" si="169"/>
        <v>劳工*-1086,法士*68</v>
      </c>
      <c r="AC430" s="65" t="str">
        <f t="shared" si="170"/>
        <v/>
      </c>
      <c r="AD430" s="43" t="str">
        <f t="shared" si="171"/>
        <v>-100%</v>
      </c>
      <c r="AE430" s="3">
        <f t="shared" si="172"/>
        <v>-470</v>
      </c>
      <c r="AF430" s="66">
        <f t="shared" si="173"/>
        <v>3</v>
      </c>
      <c r="AG430" t="str">
        <f t="shared" si="174"/>
        <v>魔偶*3</v>
      </c>
      <c r="AH430" t="str">
        <f t="shared" si="175"/>
        <v>灵能水晶*5</v>
      </c>
      <c r="AI430" t="str">
        <f t="shared" si="176"/>
        <v/>
      </c>
      <c r="AJ430" t="str">
        <f t="shared" si="177"/>
        <v>劳工*-1086</v>
      </c>
      <c r="AK430" t="str">
        <f t="shared" si="178"/>
        <v>法士*68</v>
      </c>
      <c r="AL430" t="str">
        <f t="shared" si="179"/>
        <v/>
      </c>
      <c r="AM430" t="str">
        <f t="shared" si="180"/>
        <v/>
      </c>
      <c r="AN430" t="str">
        <f t="shared" si="181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82"/>
        <v>15</v>
      </c>
      <c r="AZ430">
        <f t="shared" si="183"/>
        <v>25</v>
      </c>
      <c r="BA430">
        <f t="shared" si="184"/>
        <v>0</v>
      </c>
    </row>
    <row r="431" customHeight="1" spans="1:53">
      <c r="A431" s="23" t="s">
        <v>272</v>
      </c>
      <c r="B431" s="55" t="s">
        <v>755</v>
      </c>
      <c r="C431" s="25">
        <v>4</v>
      </c>
      <c r="D431" s="39" t="s">
        <v>175</v>
      </c>
      <c r="E431" s="39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55" t="s">
        <v>40</v>
      </c>
      <c r="K431" s="3">
        <v>3</v>
      </c>
      <c r="N431" s="25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25">
        <f>IFERROR(VLOOKUP($D431&amp;$C431,生产方式定位!$A$2:$E$38,3,FALSE)+VLOOKUP($E431&amp;$C431,生产方式定位!$F$3:$J$38,3,FALSE),0)</f>
        <v>45</v>
      </c>
      <c r="Z431" s="25">
        <f>IFERROR(VLOOKUP($D431&amp;$C431,生产方式定位!$A$2:$E$38,5,FALSE)+VLOOKUP($E431&amp;$C431,生产方式定位!$F$3:$J$38,5,FALSE),"错误")</f>
        <v>0</v>
      </c>
      <c r="AA431" s="42" t="str">
        <f t="shared" si="168"/>
        <v>魔偶*3,灵能水晶*5,秘银*1</v>
      </c>
      <c r="AB431" s="65" t="str">
        <f t="shared" si="169"/>
        <v>劳工*-1629,法士*102</v>
      </c>
      <c r="AC431" s="65" t="str">
        <f t="shared" si="170"/>
        <v/>
      </c>
      <c r="AD431" s="43" t="str">
        <f t="shared" si="171"/>
        <v>-100%</v>
      </c>
      <c r="AE431" s="3">
        <f t="shared" si="172"/>
        <v>-595</v>
      </c>
      <c r="AF431" s="66">
        <f t="shared" si="173"/>
        <v>4</v>
      </c>
      <c r="AG431" t="str">
        <f t="shared" si="174"/>
        <v>魔偶*3</v>
      </c>
      <c r="AH431" t="str">
        <f t="shared" si="175"/>
        <v>灵能水晶*5</v>
      </c>
      <c r="AI431" t="str">
        <f t="shared" si="176"/>
        <v>秘银*1</v>
      </c>
      <c r="AJ431" t="str">
        <f t="shared" si="177"/>
        <v>劳工*-1629</v>
      </c>
      <c r="AK431" t="str">
        <f t="shared" si="178"/>
        <v>法士*102</v>
      </c>
      <c r="AL431" t="str">
        <f t="shared" si="179"/>
        <v/>
      </c>
      <c r="AM431" t="str">
        <f t="shared" si="180"/>
        <v/>
      </c>
      <c r="AN431" t="str">
        <f t="shared" si="181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82"/>
        <v>18</v>
      </c>
      <c r="AZ431">
        <f t="shared" si="183"/>
        <v>25</v>
      </c>
      <c r="BA431">
        <f t="shared" si="184"/>
        <v>0</v>
      </c>
    </row>
    <row r="432" customHeight="1" spans="1:53">
      <c r="A432" s="23" t="s">
        <v>272</v>
      </c>
      <c r="B432" s="55" t="s">
        <v>756</v>
      </c>
      <c r="C432" s="25">
        <v>5</v>
      </c>
      <c r="D432" s="39" t="s">
        <v>175</v>
      </c>
      <c r="E432" s="39" t="s">
        <v>178</v>
      </c>
      <c r="F432" s="55" t="s">
        <v>42</v>
      </c>
      <c r="G432" s="3">
        <v>5</v>
      </c>
      <c r="H432" s="3" t="s">
        <v>20</v>
      </c>
      <c r="I432" s="3">
        <v>10</v>
      </c>
      <c r="J432" s="55" t="s">
        <v>46</v>
      </c>
      <c r="K432" s="3">
        <v>5</v>
      </c>
      <c r="N432" s="25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25">
        <f>IFERROR(VLOOKUP($D432&amp;$C432,生产方式定位!$A$2:$E$38,3,FALSE)+VLOOKUP($E432&amp;$C432,生产方式定位!$F$3:$J$38,3,FALSE),0)</f>
        <v>60</v>
      </c>
      <c r="Z432" s="25">
        <f>IFERROR(VLOOKUP($D432&amp;$C432,生产方式定位!$A$2:$E$38,5,FALSE)+VLOOKUP($E432&amp;$C432,生产方式定位!$F$3:$J$38,5,FALSE),"错误")</f>
        <v>0</v>
      </c>
      <c r="AA432" s="42" t="str">
        <f t="shared" si="168"/>
        <v>魔偶*3,灵能水晶*6,魔导引擎*2</v>
      </c>
      <c r="AB432" s="65" t="str">
        <f t="shared" si="169"/>
        <v>劳工*-2172,法士*136</v>
      </c>
      <c r="AC432" s="65" t="str">
        <f t="shared" si="170"/>
        <v/>
      </c>
      <c r="AD432" s="43" t="str">
        <f t="shared" si="171"/>
        <v>-100%</v>
      </c>
      <c r="AE432" s="3">
        <f t="shared" si="172"/>
        <v>-720</v>
      </c>
      <c r="AF432" s="66">
        <f t="shared" si="173"/>
        <v>5</v>
      </c>
      <c r="AG432" t="str">
        <f t="shared" si="174"/>
        <v>魔偶*3</v>
      </c>
      <c r="AH432" t="str">
        <f t="shared" si="175"/>
        <v>灵能水晶*6</v>
      </c>
      <c r="AI432" t="str">
        <f t="shared" si="176"/>
        <v>魔导引擎*2</v>
      </c>
      <c r="AJ432" t="str">
        <f t="shared" si="177"/>
        <v>劳工*-2172</v>
      </c>
      <c r="AK432" t="str">
        <f t="shared" si="178"/>
        <v>法士*136</v>
      </c>
      <c r="AL432" t="str">
        <f t="shared" si="179"/>
        <v/>
      </c>
      <c r="AM432" t="str">
        <f t="shared" si="180"/>
        <v/>
      </c>
      <c r="AN432" t="str">
        <f t="shared" si="181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82"/>
        <v>20</v>
      </c>
      <c r="AZ432">
        <f t="shared" si="183"/>
        <v>25</v>
      </c>
      <c r="BA432">
        <f t="shared" si="184"/>
        <v>0</v>
      </c>
    </row>
    <row r="433" customHeight="1" spans="1:53">
      <c r="A433" s="25" t="s">
        <v>273</v>
      </c>
      <c r="B433" s="71" t="s">
        <v>519</v>
      </c>
      <c r="C433" s="25">
        <v>1</v>
      </c>
      <c r="D433" s="39" t="s">
        <v>175</v>
      </c>
      <c r="E433" s="39" t="s">
        <v>180</v>
      </c>
      <c r="N433" s="25">
        <f>IFERROR(VLOOKUP($D433&amp;$C433,生产方式定位!$A$2:$E$38,2,FALSE)+VLOOKUP($E433&amp;$C433,生产方式定位!$F$3:$J$38,2,FALSE),0)</f>
        <v>0</v>
      </c>
      <c r="O433" s="55" t="s">
        <v>77</v>
      </c>
      <c r="P433" s="3">
        <v>3</v>
      </c>
      <c r="Q433" s="55" t="s">
        <v>68</v>
      </c>
      <c r="R433" s="3">
        <v>1</v>
      </c>
      <c r="U433" s="25">
        <f>IFERROR(VLOOKUP($D433&amp;$C433,生产方式定位!$A$2:$E$38,3,FALSE)+VLOOKUP($E433&amp;$C433,生产方式定位!$F$3:$J$38,3,FALSE),0)</f>
        <v>25</v>
      </c>
      <c r="Z433" s="25">
        <f>IFERROR(VLOOKUP($D433&amp;$C433,生产方式定位!$A$2:$E$38,5,FALSE)+VLOOKUP($E433&amp;$C433,生产方式定位!$F$3:$J$38,5,FALSE),"错误")</f>
        <v>25</v>
      </c>
      <c r="AA433" s="42" t="str">
        <f t="shared" si="168"/>
        <v/>
      </c>
      <c r="AB433" s="65" t="str">
        <f t="shared" si="169"/>
        <v>职员*424,贵族*47</v>
      </c>
      <c r="AC433" s="65" t="str">
        <f t="shared" si="170"/>
        <v/>
      </c>
      <c r="AD433" s="43" t="str">
        <f t="shared" si="171"/>
        <v/>
      </c>
      <c r="AE433" s="3" t="str">
        <f t="shared" si="172"/>
        <v/>
      </c>
      <c r="AF433" s="66">
        <f t="shared" si="173"/>
        <v>1</v>
      </c>
      <c r="AG433" t="str">
        <f t="shared" si="174"/>
        <v/>
      </c>
      <c r="AH433" t="str">
        <f t="shared" si="175"/>
        <v/>
      </c>
      <c r="AI433" t="str">
        <f t="shared" si="176"/>
        <v/>
      </c>
      <c r="AJ433" t="str">
        <f t="shared" si="177"/>
        <v>职员*424</v>
      </c>
      <c r="AK433" t="str">
        <f t="shared" si="178"/>
        <v>贵族*47</v>
      </c>
      <c r="AL433" t="str">
        <f t="shared" si="179"/>
        <v/>
      </c>
      <c r="AM433" t="str">
        <f t="shared" si="180"/>
        <v/>
      </c>
      <c r="AN433" t="str">
        <f t="shared" si="18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82"/>
        <v>0</v>
      </c>
      <c r="AZ433">
        <f t="shared" si="183"/>
        <v>4</v>
      </c>
      <c r="BA433">
        <f t="shared" si="184"/>
        <v>0</v>
      </c>
    </row>
    <row r="434" customHeight="1" spans="1:53">
      <c r="A434" s="25" t="s">
        <v>273</v>
      </c>
      <c r="B434" s="71" t="s">
        <v>520</v>
      </c>
      <c r="C434" s="25">
        <v>2</v>
      </c>
      <c r="D434" s="39" t="s">
        <v>175</v>
      </c>
      <c r="E434" s="39" t="s">
        <v>180</v>
      </c>
      <c r="N434" s="25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25">
        <f>IFERROR(VLOOKUP($D434&amp;$C434,生产方式定位!$A$2:$E$38,3,FALSE)+VLOOKUP($E434&amp;$C434,生产方式定位!$F$3:$J$38,3,FALSE),0)</f>
        <v>35</v>
      </c>
      <c r="Z434" s="25">
        <f>IFERROR(VLOOKUP($D434&amp;$C434,生产方式定位!$A$2:$E$38,5,FALSE)+VLOOKUP($E434&amp;$C434,生产方式定位!$F$3:$J$38,5,FALSE),"错误")</f>
        <v>35</v>
      </c>
      <c r="AA434" s="42" t="str">
        <f t="shared" si="168"/>
        <v/>
      </c>
      <c r="AB434" s="65" t="str">
        <f t="shared" si="169"/>
        <v>教士*528</v>
      </c>
      <c r="AC434" s="65" t="str">
        <f t="shared" si="170"/>
        <v/>
      </c>
      <c r="AD434" s="43" t="str">
        <f t="shared" si="171"/>
        <v/>
      </c>
      <c r="AE434" s="3" t="str">
        <f t="shared" si="172"/>
        <v/>
      </c>
      <c r="AF434" s="66">
        <f t="shared" si="173"/>
        <v>2</v>
      </c>
      <c r="AG434" t="str">
        <f t="shared" si="174"/>
        <v/>
      </c>
      <c r="AH434" t="str">
        <f t="shared" si="175"/>
        <v/>
      </c>
      <c r="AI434" t="str">
        <f t="shared" si="176"/>
        <v/>
      </c>
      <c r="AJ434" t="str">
        <f t="shared" si="177"/>
        <v>教士*528</v>
      </c>
      <c r="AK434" t="str">
        <f t="shared" si="178"/>
        <v/>
      </c>
      <c r="AL434" t="str">
        <f t="shared" si="179"/>
        <v/>
      </c>
      <c r="AM434" t="str">
        <f t="shared" si="180"/>
        <v/>
      </c>
      <c r="AN434" t="str">
        <f t="shared" si="181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82"/>
        <v>0</v>
      </c>
      <c r="AZ434">
        <f t="shared" si="183"/>
        <v>1</v>
      </c>
      <c r="BA434">
        <f t="shared" si="184"/>
        <v>0</v>
      </c>
    </row>
    <row r="435" customHeight="1" spans="1:53">
      <c r="A435" s="25" t="s">
        <v>273</v>
      </c>
      <c r="B435" s="71" t="s">
        <v>521</v>
      </c>
      <c r="C435" s="25">
        <v>3</v>
      </c>
      <c r="D435" s="39" t="s">
        <v>175</v>
      </c>
      <c r="E435" s="39" t="s">
        <v>180</v>
      </c>
      <c r="N435" s="25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55" t="s">
        <v>77</v>
      </c>
      <c r="R435" s="3">
        <v>3</v>
      </c>
      <c r="U435" s="25">
        <f>IFERROR(VLOOKUP($D435&amp;$C435,生产方式定位!$A$2:$E$38,3,FALSE)+VLOOKUP($E435&amp;$C435,生产方式定位!$F$3:$J$38,3,FALSE),0)</f>
        <v>70</v>
      </c>
      <c r="Z435" s="25">
        <f>IFERROR(VLOOKUP($D435&amp;$C435,生产方式定位!$A$2:$E$38,5,FALSE)+VLOOKUP($E435&amp;$C435,生产方式定位!$F$3:$J$38,5,FALSE),"错误")</f>
        <v>70</v>
      </c>
      <c r="AA435" s="42" t="str">
        <f t="shared" si="168"/>
        <v/>
      </c>
      <c r="AB435" s="65" t="str">
        <f t="shared" si="169"/>
        <v>资本家*135,职员*365</v>
      </c>
      <c r="AC435" s="65" t="str">
        <f t="shared" si="170"/>
        <v/>
      </c>
      <c r="AD435" s="43" t="str">
        <f t="shared" si="171"/>
        <v/>
      </c>
      <c r="AE435" s="3" t="str">
        <f t="shared" si="172"/>
        <v/>
      </c>
      <c r="AF435" s="66">
        <f t="shared" si="173"/>
        <v>3</v>
      </c>
      <c r="AG435" t="str">
        <f t="shared" si="174"/>
        <v/>
      </c>
      <c r="AH435" t="str">
        <f t="shared" si="175"/>
        <v/>
      </c>
      <c r="AI435" t="str">
        <f t="shared" si="176"/>
        <v/>
      </c>
      <c r="AJ435" t="str">
        <f t="shared" si="177"/>
        <v>资本家*135</v>
      </c>
      <c r="AK435" t="str">
        <f t="shared" si="178"/>
        <v>职员*365</v>
      </c>
      <c r="AL435" t="str">
        <f t="shared" si="179"/>
        <v/>
      </c>
      <c r="AM435" t="str">
        <f t="shared" si="180"/>
        <v/>
      </c>
      <c r="AN435" t="str">
        <f t="shared" si="181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82"/>
        <v>0</v>
      </c>
      <c r="AZ435">
        <f t="shared" si="183"/>
        <v>13</v>
      </c>
      <c r="BA435">
        <f t="shared" si="184"/>
        <v>0</v>
      </c>
    </row>
    <row r="436" customHeight="1" spans="1:53">
      <c r="A436" s="25" t="s">
        <v>273</v>
      </c>
      <c r="B436" s="71" t="s">
        <v>522</v>
      </c>
      <c r="C436" s="25">
        <v>4</v>
      </c>
      <c r="D436" s="39" t="s">
        <v>175</v>
      </c>
      <c r="E436" s="39" t="s">
        <v>180</v>
      </c>
      <c r="N436" s="25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55" t="s">
        <v>77</v>
      </c>
      <c r="R436" s="3">
        <v>3</v>
      </c>
      <c r="U436" s="25">
        <f>IFERROR(VLOOKUP($D436&amp;$C436,生产方式定位!$A$2:$E$38,3,FALSE)+VLOOKUP($E436&amp;$C436,生产方式定位!$F$3:$J$38,3,FALSE),0)</f>
        <v>35</v>
      </c>
      <c r="Z436" s="25">
        <f>IFERROR(VLOOKUP($D436&amp;$C436,生产方式定位!$A$2:$E$38,5,FALSE)+VLOOKUP($E436&amp;$C436,生产方式定位!$F$3:$J$38,5,FALSE),"错误")</f>
        <v>35</v>
      </c>
      <c r="AA436" s="42" t="str">
        <f t="shared" si="168"/>
        <v/>
      </c>
      <c r="AB436" s="65" t="str">
        <f t="shared" si="169"/>
        <v>资本家*68,职员*183</v>
      </c>
      <c r="AC436" s="65" t="str">
        <f t="shared" si="170"/>
        <v/>
      </c>
      <c r="AD436" s="43" t="str">
        <f t="shared" si="171"/>
        <v/>
      </c>
      <c r="AE436" s="3" t="str">
        <f t="shared" si="172"/>
        <v/>
      </c>
      <c r="AF436" s="66">
        <f t="shared" si="173"/>
        <v>4</v>
      </c>
      <c r="AG436" t="str">
        <f t="shared" si="174"/>
        <v/>
      </c>
      <c r="AH436" t="str">
        <f t="shared" si="175"/>
        <v/>
      </c>
      <c r="AI436" t="str">
        <f t="shared" si="176"/>
        <v/>
      </c>
      <c r="AJ436" t="str">
        <f t="shared" si="177"/>
        <v>资本家*68</v>
      </c>
      <c r="AK436" t="str">
        <f t="shared" si="178"/>
        <v>职员*183</v>
      </c>
      <c r="AL436" t="str">
        <f t="shared" si="179"/>
        <v/>
      </c>
      <c r="AM436" t="str">
        <f t="shared" si="180"/>
        <v/>
      </c>
      <c r="AN436" t="str">
        <f t="shared" si="181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82"/>
        <v>0</v>
      </c>
      <c r="AZ436">
        <f t="shared" si="183"/>
        <v>13</v>
      </c>
      <c r="BA436">
        <f t="shared" si="184"/>
        <v>0</v>
      </c>
    </row>
    <row r="437" customHeight="1" spans="1:53">
      <c r="A437" s="25" t="s">
        <v>273</v>
      </c>
      <c r="B437" s="71" t="s">
        <v>523</v>
      </c>
      <c r="C437" s="25">
        <v>5</v>
      </c>
      <c r="D437" s="39" t="s">
        <v>175</v>
      </c>
      <c r="E437" s="39" t="s">
        <v>180</v>
      </c>
      <c r="N437" s="25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25">
        <f>IFERROR(VLOOKUP($D437&amp;$C437,生产方式定位!$A$2:$E$38,3,FALSE)+VLOOKUP($E437&amp;$C437,生产方式定位!$F$3:$J$38,3,FALSE),0)</f>
        <v>40</v>
      </c>
      <c r="Z437" s="25">
        <f>IFERROR(VLOOKUP($D437&amp;$C437,生产方式定位!$A$2:$E$38,5,FALSE)+VLOOKUP($E437&amp;$C437,生产方式定位!$F$3:$J$38,5,FALSE),"错误")</f>
        <v>40</v>
      </c>
      <c r="AA437" s="42" t="str">
        <f t="shared" si="168"/>
        <v/>
      </c>
      <c r="AB437" s="65" t="str">
        <f t="shared" si="169"/>
        <v>官僚*603</v>
      </c>
      <c r="AC437" s="65" t="str">
        <f t="shared" si="170"/>
        <v/>
      </c>
      <c r="AD437" s="43" t="str">
        <f t="shared" si="171"/>
        <v/>
      </c>
      <c r="AE437" s="3" t="str">
        <f t="shared" si="172"/>
        <v/>
      </c>
      <c r="AF437" s="66">
        <f t="shared" si="173"/>
        <v>5</v>
      </c>
      <c r="AG437" t="str">
        <f t="shared" si="174"/>
        <v/>
      </c>
      <c r="AH437" t="str">
        <f t="shared" si="175"/>
        <v/>
      </c>
      <c r="AI437" t="str">
        <f t="shared" si="176"/>
        <v/>
      </c>
      <c r="AJ437" t="str">
        <f t="shared" si="177"/>
        <v>官僚*603</v>
      </c>
      <c r="AK437" t="str">
        <f t="shared" si="178"/>
        <v/>
      </c>
      <c r="AL437" t="str">
        <f t="shared" si="179"/>
        <v/>
      </c>
      <c r="AM437" t="str">
        <f t="shared" si="180"/>
        <v/>
      </c>
      <c r="AN437" t="str">
        <f t="shared" si="181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82"/>
        <v>0</v>
      </c>
      <c r="AZ437">
        <f t="shared" si="183"/>
        <v>1</v>
      </c>
      <c r="BA437">
        <f t="shared" si="184"/>
        <v>0</v>
      </c>
    </row>
    <row r="438" customHeight="1" spans="1:53">
      <c r="A438" s="25" t="s">
        <v>273</v>
      </c>
      <c r="B438" s="71" t="s">
        <v>524</v>
      </c>
      <c r="C438" s="25">
        <v>6</v>
      </c>
      <c r="D438" s="39" t="s">
        <v>175</v>
      </c>
      <c r="E438" s="39" t="s">
        <v>180</v>
      </c>
      <c r="N438" s="25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25">
        <f>IFERROR(VLOOKUP($D438&amp;$C438,生产方式定位!$A$2:$E$38,3,FALSE)+VLOOKUP($E438&amp;$C438,生产方式定位!$F$3:$J$38,3,FALSE),0)</f>
        <v>20</v>
      </c>
      <c r="Z438" s="25">
        <f>IFERROR(VLOOKUP($D438&amp;$C438,生产方式定位!$A$2:$E$38,5,FALSE)+VLOOKUP($E438&amp;$C438,生产方式定位!$F$3:$J$38,5,FALSE),"错误")</f>
        <v>20</v>
      </c>
      <c r="AA438" s="42" t="str">
        <f t="shared" si="168"/>
        <v/>
      </c>
      <c r="AB438" s="65" t="str">
        <f t="shared" si="169"/>
        <v>劳工*302,工程师*201</v>
      </c>
      <c r="AC438" s="65" t="str">
        <f t="shared" si="170"/>
        <v/>
      </c>
      <c r="AD438" s="43" t="str">
        <f t="shared" si="171"/>
        <v/>
      </c>
      <c r="AE438" s="3" t="str">
        <f t="shared" si="172"/>
        <v/>
      </c>
      <c r="AF438" s="66">
        <f t="shared" si="173"/>
        <v>6</v>
      </c>
      <c r="AG438" t="str">
        <f t="shared" si="174"/>
        <v/>
      </c>
      <c r="AH438" t="str">
        <f t="shared" si="175"/>
        <v/>
      </c>
      <c r="AI438" t="str">
        <f t="shared" si="176"/>
        <v/>
      </c>
      <c r="AJ438" t="str">
        <f t="shared" si="177"/>
        <v>劳工*302</v>
      </c>
      <c r="AK438" t="str">
        <f t="shared" si="178"/>
        <v>工程师*201</v>
      </c>
      <c r="AL438" t="str">
        <f t="shared" si="179"/>
        <v/>
      </c>
      <c r="AM438" t="str">
        <f t="shared" si="180"/>
        <v/>
      </c>
      <c r="AN438" t="str">
        <f t="shared" si="18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82"/>
        <v>0</v>
      </c>
      <c r="AZ438">
        <f t="shared" si="183"/>
        <v>30</v>
      </c>
      <c r="BA438">
        <f t="shared" si="184"/>
        <v>0</v>
      </c>
    </row>
    <row r="439" customHeight="1" spans="1:53">
      <c r="A439" s="25" t="s">
        <v>273</v>
      </c>
      <c r="B439" s="71" t="s">
        <v>525</v>
      </c>
      <c r="C439" s="25">
        <v>7</v>
      </c>
      <c r="D439" s="39" t="s">
        <v>175</v>
      </c>
      <c r="E439" s="39" t="s">
        <v>180</v>
      </c>
      <c r="N439" s="25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55" t="s">
        <v>74</v>
      </c>
      <c r="T439" s="3">
        <v>20</v>
      </c>
      <c r="U439" s="25">
        <f>IFERROR(VLOOKUP($D439&amp;$C439,生产方式定位!$A$2:$E$38,3,FALSE)+VLOOKUP($E439&amp;$C439,生产方式定位!$F$3:$J$38,3,FALSE),0)</f>
        <v>20</v>
      </c>
      <c r="Z439" s="25">
        <f>IFERROR(VLOOKUP($D439&amp;$C439,生产方式定位!$A$2:$E$38,5,FALSE)+VLOOKUP($E439&amp;$C439,生产方式定位!$F$3:$J$38,5,FALSE),"错误")</f>
        <v>20</v>
      </c>
      <c r="AA439" s="42" t="str">
        <f t="shared" si="168"/>
        <v/>
      </c>
      <c r="AB439" s="65" t="str">
        <f t="shared" si="169"/>
        <v>劳工*151,工程师*126,法士*94</v>
      </c>
      <c r="AC439" s="65" t="str">
        <f t="shared" si="170"/>
        <v/>
      </c>
      <c r="AD439" s="43" t="str">
        <f t="shared" si="171"/>
        <v/>
      </c>
      <c r="AE439" s="3" t="str">
        <f t="shared" si="172"/>
        <v/>
      </c>
      <c r="AF439" s="66">
        <f t="shared" si="173"/>
        <v>7</v>
      </c>
      <c r="AG439" t="str">
        <f t="shared" si="174"/>
        <v/>
      </c>
      <c r="AH439" t="str">
        <f t="shared" si="175"/>
        <v/>
      </c>
      <c r="AI439" t="str">
        <f t="shared" si="176"/>
        <v/>
      </c>
      <c r="AJ439" t="str">
        <f t="shared" si="177"/>
        <v>劳工*151</v>
      </c>
      <c r="AK439" t="str">
        <f t="shared" si="178"/>
        <v>工程师*126</v>
      </c>
      <c r="AL439" t="str">
        <f t="shared" si="179"/>
        <v>法士*94</v>
      </c>
      <c r="AM439" t="str">
        <f t="shared" si="180"/>
        <v/>
      </c>
      <c r="AN439" t="str">
        <f t="shared" si="18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82"/>
        <v>0</v>
      </c>
      <c r="AZ439">
        <f t="shared" si="183"/>
        <v>48</v>
      </c>
      <c r="BA439">
        <f t="shared" si="184"/>
        <v>0</v>
      </c>
    </row>
    <row r="440" customHeight="1" spans="1:53">
      <c r="A440" s="25" t="s">
        <v>273</v>
      </c>
      <c r="B440" s="71" t="s">
        <v>526</v>
      </c>
      <c r="C440" s="25">
        <v>8</v>
      </c>
      <c r="D440" s="39" t="s">
        <v>175</v>
      </c>
      <c r="E440" s="39" t="s">
        <v>180</v>
      </c>
      <c r="N440" s="25">
        <f>IFERROR(VLOOKUP($D440&amp;$C440,生产方式定位!$A$2:$E$38,2,FALSE)+VLOOKUP($E440&amp;$C440,生产方式定位!$F$3:$J$38,2,FALSE),0)</f>
        <v>0</v>
      </c>
      <c r="O440" s="55" t="s">
        <v>66</v>
      </c>
      <c r="P440" s="3">
        <v>4</v>
      </c>
      <c r="Q440" s="55" t="s">
        <v>74</v>
      </c>
      <c r="R440" s="3">
        <v>5</v>
      </c>
      <c r="U440" s="25">
        <f>IFERROR(VLOOKUP($D440&amp;$C440,生产方式定位!$A$2:$E$38,3,FALSE)+VLOOKUP($E440&amp;$C440,生产方式定位!$F$3:$J$38,3,FALSE),0)</f>
        <v>50</v>
      </c>
      <c r="Z440" s="25">
        <f>IFERROR(VLOOKUP($D440&amp;$C440,生产方式定位!$A$2:$E$38,5,FALSE)+VLOOKUP($E440&amp;$C440,生产方式定位!$F$3:$J$38,5,FALSE),"错误")</f>
        <v>50</v>
      </c>
      <c r="AA440" s="42" t="str">
        <f t="shared" si="168"/>
        <v/>
      </c>
      <c r="AB440" s="65" t="str">
        <f t="shared" si="169"/>
        <v>法师*50,法士*314</v>
      </c>
      <c r="AC440" s="65" t="str">
        <f t="shared" si="170"/>
        <v/>
      </c>
      <c r="AD440" s="43" t="str">
        <f t="shared" si="171"/>
        <v/>
      </c>
      <c r="AE440" s="3" t="str">
        <f t="shared" si="172"/>
        <v/>
      </c>
      <c r="AF440" s="66">
        <f t="shared" si="173"/>
        <v>8</v>
      </c>
      <c r="AG440" t="str">
        <f t="shared" si="174"/>
        <v/>
      </c>
      <c r="AH440" t="str">
        <f t="shared" si="175"/>
        <v/>
      </c>
      <c r="AI440" t="str">
        <f t="shared" si="176"/>
        <v/>
      </c>
      <c r="AJ440" t="str">
        <f t="shared" si="177"/>
        <v>法师*50</v>
      </c>
      <c r="AK440" t="str">
        <f t="shared" si="178"/>
        <v>法士*314</v>
      </c>
      <c r="AL440" t="str">
        <f t="shared" si="179"/>
        <v/>
      </c>
      <c r="AM440" t="str">
        <f t="shared" si="180"/>
        <v/>
      </c>
      <c r="AN440" t="str">
        <f t="shared" si="18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82"/>
        <v>0</v>
      </c>
      <c r="AZ440">
        <f t="shared" si="183"/>
        <v>9</v>
      </c>
      <c r="BA440">
        <f t="shared" si="184"/>
        <v>0</v>
      </c>
    </row>
    <row r="441" customHeight="1" spans="1:53">
      <c r="A441" s="23" t="s">
        <v>275</v>
      </c>
      <c r="C441" s="23">
        <v>1</v>
      </c>
      <c r="D441" s="39" t="s">
        <v>223</v>
      </c>
      <c r="E441" s="39" t="s">
        <v>173</v>
      </c>
      <c r="N441" s="23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55" t="s">
        <v>74</v>
      </c>
      <c r="T441" s="3">
        <v>5</v>
      </c>
      <c r="U441" s="23">
        <f>IFERROR(VLOOKUP($D441&amp;$C441,生产方式定位!$A$2:$E$38,3,FALSE)+VLOOKUP($E441&amp;$C441,生产方式定位!$F$3:$J$38,3,FALSE),0)</f>
        <v>100</v>
      </c>
      <c r="Z441" s="25">
        <f>IFERROR(VLOOKUP($D441&amp;$C441,生产方式定位!$A$2:$E$38,5,FALSE)+VLOOKUP($E441&amp;$C441,生产方式定位!$F$3:$J$38,5,FALSE),"错误")</f>
        <v>1760</v>
      </c>
      <c r="AA441" s="42" t="str">
        <f t="shared" si="154"/>
        <v/>
      </c>
      <c r="AB441" s="65" t="str">
        <f t="shared" si="155"/>
        <v>劳工*4114,工程师*69,法士*51</v>
      </c>
      <c r="AC441" s="65" t="str">
        <f t="shared" si="156"/>
        <v/>
      </c>
      <c r="AD441" s="43" t="str">
        <f t="shared" si="157"/>
        <v>76%</v>
      </c>
      <c r="AE441" s="3">
        <f t="shared" si="158"/>
        <v>660</v>
      </c>
      <c r="AF441" s="66">
        <f t="shared" si="151"/>
        <v>1</v>
      </c>
      <c r="AG441" t="str">
        <f t="shared" si="161"/>
        <v/>
      </c>
      <c r="AH441" t="str">
        <f t="shared" si="162"/>
        <v/>
      </c>
      <c r="AI441" t="str">
        <f t="shared" si="159"/>
        <v/>
      </c>
      <c r="AJ441" t="str">
        <f t="shared" si="163"/>
        <v>劳工*4114</v>
      </c>
      <c r="AK441" t="str">
        <f t="shared" si="164"/>
        <v>工程师*69</v>
      </c>
      <c r="AL441" t="str">
        <f t="shared" si="165"/>
        <v>法士*51</v>
      </c>
      <c r="AM441" t="str">
        <f t="shared" si="166"/>
        <v/>
      </c>
      <c r="AN441" t="str">
        <f t="shared" si="16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60"/>
        <v>0</v>
      </c>
      <c r="AZ441">
        <f t="shared" si="152"/>
        <v>110</v>
      </c>
      <c r="BA441">
        <f t="shared" si="153"/>
        <v>0</v>
      </c>
    </row>
    <row r="442" customHeight="1" spans="1:53">
      <c r="A442" s="23" t="s">
        <v>275</v>
      </c>
      <c r="C442" s="23">
        <v>2</v>
      </c>
      <c r="D442" s="39" t="s">
        <v>223</v>
      </c>
      <c r="E442" s="39" t="s">
        <v>173</v>
      </c>
      <c r="N442" s="23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55" t="s">
        <v>74</v>
      </c>
      <c r="T442" s="3">
        <v>10</v>
      </c>
      <c r="U442" s="23">
        <f>IFERROR(VLOOKUP($D442&amp;$C442,生产方式定位!$A$2:$E$38,3,FALSE)+VLOOKUP($E442&amp;$C442,生产方式定位!$F$3:$J$38,3,FALSE),0)</f>
        <v>100</v>
      </c>
      <c r="Z442" s="25">
        <f>IFERROR(VLOOKUP($D442&amp;$C442,生产方式定位!$A$2:$E$38,5,FALSE)+VLOOKUP($E442&amp;$C442,生产方式定位!$F$3:$J$38,5,FALSE),"错误")</f>
        <v>2520</v>
      </c>
      <c r="AA442" s="42" t="str">
        <f t="shared" si="154"/>
        <v/>
      </c>
      <c r="AB442" s="65" t="str">
        <f t="shared" si="155"/>
        <v>劳工*3771,工程师*126,法士*94</v>
      </c>
      <c r="AC442" s="65" t="str">
        <f t="shared" si="156"/>
        <v/>
      </c>
      <c r="AD442" s="43" t="str">
        <f t="shared" si="157"/>
        <v>58%</v>
      </c>
      <c r="AE442" s="3">
        <f t="shared" si="158"/>
        <v>820</v>
      </c>
      <c r="AF442" s="66">
        <f t="shared" si="151"/>
        <v>2</v>
      </c>
      <c r="AG442" t="str">
        <f t="shared" si="161"/>
        <v/>
      </c>
      <c r="AH442" t="str">
        <f t="shared" si="162"/>
        <v/>
      </c>
      <c r="AI442" t="str">
        <f t="shared" si="159"/>
        <v/>
      </c>
      <c r="AJ442" t="str">
        <f t="shared" si="163"/>
        <v>劳工*3771</v>
      </c>
      <c r="AK442" t="str">
        <f t="shared" si="164"/>
        <v>工程师*126</v>
      </c>
      <c r="AL442" t="str">
        <f t="shared" si="165"/>
        <v>法士*94</v>
      </c>
      <c r="AM442" t="str">
        <f t="shared" si="166"/>
        <v/>
      </c>
      <c r="AN442" t="str">
        <f t="shared" si="16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60"/>
        <v>0</v>
      </c>
      <c r="AZ442">
        <f t="shared" si="152"/>
        <v>120</v>
      </c>
      <c r="BA442">
        <f t="shared" si="153"/>
        <v>0</v>
      </c>
    </row>
    <row r="443" customHeight="1" spans="1:53">
      <c r="A443" s="23" t="s">
        <v>275</v>
      </c>
      <c r="C443" s="23">
        <v>3</v>
      </c>
      <c r="D443" s="39" t="s">
        <v>223</v>
      </c>
      <c r="E443" s="39" t="s">
        <v>173</v>
      </c>
      <c r="N443" s="23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55" t="s">
        <v>74</v>
      </c>
      <c r="T443" s="3">
        <v>15</v>
      </c>
      <c r="U443" s="23">
        <f>IFERROR(VLOOKUP($D443&amp;$C443,生产方式定位!$A$2:$E$38,3,FALSE)+VLOOKUP($E443&amp;$C443,生产方式定位!$F$3:$J$38,3,FALSE),0)</f>
        <v>100</v>
      </c>
      <c r="Z443" s="25">
        <f>IFERROR(VLOOKUP($D443&amp;$C443,生产方式定位!$A$2:$E$38,5,FALSE)+VLOOKUP($E443&amp;$C443,生产方式定位!$F$3:$J$38,5,FALSE),"错误")</f>
        <v>2830</v>
      </c>
      <c r="AA443" s="42" t="str">
        <f t="shared" si="154"/>
        <v/>
      </c>
      <c r="AB443" s="65" t="str">
        <f t="shared" si="155"/>
        <v>劳工*3481,工程师*174,法士*131</v>
      </c>
      <c r="AC443" s="65" t="str">
        <f t="shared" si="156"/>
        <v/>
      </c>
      <c r="AD443" s="43" t="str">
        <f t="shared" si="157"/>
        <v>55%</v>
      </c>
      <c r="AE443" s="3">
        <f t="shared" si="158"/>
        <v>905</v>
      </c>
      <c r="AF443" s="67">
        <f t="shared" si="151"/>
        <v>3</v>
      </c>
      <c r="AG443" t="str">
        <f t="shared" si="161"/>
        <v/>
      </c>
      <c r="AH443" t="str">
        <f t="shared" si="162"/>
        <v/>
      </c>
      <c r="AI443" t="str">
        <f t="shared" si="159"/>
        <v/>
      </c>
      <c r="AJ443" t="str">
        <f t="shared" si="163"/>
        <v>劳工*3481</v>
      </c>
      <c r="AK443" t="str">
        <f t="shared" si="164"/>
        <v>工程师*174</v>
      </c>
      <c r="AL443" t="str">
        <f t="shared" si="165"/>
        <v>法士*131</v>
      </c>
      <c r="AM443" t="str">
        <f t="shared" si="166"/>
        <v/>
      </c>
      <c r="AN443" t="str">
        <f t="shared" si="16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60"/>
        <v>0</v>
      </c>
      <c r="AZ443">
        <f t="shared" si="152"/>
        <v>130</v>
      </c>
      <c r="BA443">
        <f t="shared" si="153"/>
        <v>0</v>
      </c>
    </row>
    <row r="444" customHeight="1" spans="1:53">
      <c r="A444" s="23" t="s">
        <v>275</v>
      </c>
      <c r="B444" s="55" t="s">
        <v>757</v>
      </c>
      <c r="C444" s="23">
        <v>4</v>
      </c>
      <c r="D444" s="39" t="s">
        <v>223</v>
      </c>
      <c r="E444" s="39" t="s">
        <v>173</v>
      </c>
      <c r="F444" s="55" t="s">
        <v>40</v>
      </c>
      <c r="G444" s="3">
        <v>15</v>
      </c>
      <c r="H444" s="55" t="s">
        <v>41</v>
      </c>
      <c r="I444" s="3">
        <v>5</v>
      </c>
      <c r="J444" s="55" t="s">
        <v>22</v>
      </c>
      <c r="K444" s="3">
        <v>10</v>
      </c>
      <c r="N444" s="23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55" t="s">
        <v>74</v>
      </c>
      <c r="T444" s="3">
        <v>20</v>
      </c>
      <c r="U444" s="23">
        <f>IFERROR(VLOOKUP($D444&amp;$C444,生产方式定位!$A$2:$E$38,3,FALSE)+VLOOKUP($E444&amp;$C444,生产方式定位!$F$3:$J$38,3,FALSE),0)</f>
        <v>100</v>
      </c>
      <c r="Z444" s="25">
        <f>IFERROR(VLOOKUP($D444&amp;$C444,生产方式定位!$A$2:$E$38,5,FALSE)+VLOOKUP($E444&amp;$C444,生产方式定位!$F$3:$J$38,5,FALSE),"错误")</f>
        <v>3140</v>
      </c>
      <c r="AA444" s="42" t="str">
        <f t="shared" si="154"/>
        <v>秘银*13,工具*9,泽洛*15</v>
      </c>
      <c r="AB444" s="65" t="str">
        <f t="shared" si="155"/>
        <v>劳工*3232,工程师*215,法士*162</v>
      </c>
      <c r="AC444" s="65" t="str">
        <f t="shared" si="156"/>
        <v/>
      </c>
      <c r="AD444" s="43" t="str">
        <f t="shared" si="157"/>
        <v>53%</v>
      </c>
      <c r="AE444" s="3">
        <f t="shared" si="158"/>
        <v>990</v>
      </c>
      <c r="AF444" s="67">
        <f t="shared" si="151"/>
        <v>4</v>
      </c>
      <c r="AG444" t="str">
        <f t="shared" si="161"/>
        <v>秘银*13</v>
      </c>
      <c r="AH444" t="str">
        <f t="shared" si="162"/>
        <v>工具*9</v>
      </c>
      <c r="AI444" t="str">
        <f t="shared" si="159"/>
        <v>泽洛*15</v>
      </c>
      <c r="AJ444" t="str">
        <f t="shared" si="163"/>
        <v>劳工*3232</v>
      </c>
      <c r="AK444" t="str">
        <f t="shared" si="164"/>
        <v>工程师*215</v>
      </c>
      <c r="AL444" t="str">
        <f t="shared" si="165"/>
        <v>法士*162</v>
      </c>
      <c r="AM444" t="str">
        <f t="shared" si="166"/>
        <v/>
      </c>
      <c r="AN444" t="str">
        <f t="shared" si="16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60"/>
        <v>30</v>
      </c>
      <c r="AZ444">
        <f t="shared" si="152"/>
        <v>140</v>
      </c>
      <c r="BA444">
        <f t="shared" si="153"/>
        <v>0</v>
      </c>
    </row>
    <row r="445" customHeight="1" spans="1:53">
      <c r="A445" s="23" t="s">
        <v>275</v>
      </c>
      <c r="B445" s="55" t="s">
        <v>758</v>
      </c>
      <c r="C445" s="23">
        <v>5</v>
      </c>
      <c r="D445" s="39" t="s">
        <v>223</v>
      </c>
      <c r="E445" s="39" t="s">
        <v>173</v>
      </c>
      <c r="F445" s="55" t="s">
        <v>40</v>
      </c>
      <c r="G445" s="3">
        <v>15</v>
      </c>
      <c r="H445" s="55" t="s">
        <v>41</v>
      </c>
      <c r="I445" s="3">
        <v>10</v>
      </c>
      <c r="J445" s="55" t="s">
        <v>22</v>
      </c>
      <c r="K445" s="3">
        <v>10</v>
      </c>
      <c r="N445" s="23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55" t="s">
        <v>74</v>
      </c>
      <c r="T445" s="3">
        <v>25</v>
      </c>
      <c r="U445" s="23">
        <f>IFERROR(VLOOKUP($D445&amp;$C445,生产方式定位!$A$2:$E$38,3,FALSE)+VLOOKUP($E445&amp;$C445,生产方式定位!$F$3:$J$38,3,FALSE),0)</f>
        <v>100</v>
      </c>
      <c r="Z445" s="25">
        <f>IFERROR(VLOOKUP($D445&amp;$C445,生产方式定位!$A$2:$E$38,5,FALSE)+VLOOKUP($E445&amp;$C445,生产方式定位!$F$3:$J$38,5,FALSE),"错误")</f>
        <v>3450</v>
      </c>
      <c r="AA445" s="42" t="str">
        <f t="shared" si="154"/>
        <v>秘银*12,工具*16,泽洛*14</v>
      </c>
      <c r="AB445" s="65" t="str">
        <f t="shared" si="155"/>
        <v>劳工*3017,工程师*251,法士*189</v>
      </c>
      <c r="AC445" s="65" t="str">
        <f t="shared" si="156"/>
        <v/>
      </c>
      <c r="AD445" s="43" t="str">
        <f t="shared" si="157"/>
        <v>52%</v>
      </c>
      <c r="AE445" s="3">
        <f t="shared" si="158"/>
        <v>1075</v>
      </c>
      <c r="AF445" s="67">
        <f t="shared" si="151"/>
        <v>5</v>
      </c>
      <c r="AG445" t="str">
        <f t="shared" si="161"/>
        <v>秘银*12</v>
      </c>
      <c r="AH445" t="str">
        <f t="shared" si="162"/>
        <v>工具*16</v>
      </c>
      <c r="AI445" t="str">
        <f t="shared" si="159"/>
        <v>泽洛*14</v>
      </c>
      <c r="AJ445" t="str">
        <f t="shared" si="163"/>
        <v>劳工*3017</v>
      </c>
      <c r="AK445" t="str">
        <f t="shared" si="164"/>
        <v>工程师*251</v>
      </c>
      <c r="AL445" t="str">
        <f t="shared" si="165"/>
        <v>法士*189</v>
      </c>
      <c r="AM445" t="str">
        <f t="shared" si="166"/>
        <v/>
      </c>
      <c r="AN445" t="str">
        <f t="shared" si="16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60"/>
        <v>35</v>
      </c>
      <c r="AZ445">
        <f t="shared" si="152"/>
        <v>150</v>
      </c>
      <c r="BA445">
        <f t="shared" si="153"/>
        <v>0</v>
      </c>
    </row>
    <row r="446" customHeight="1" spans="1:53">
      <c r="A446" s="25" t="s">
        <v>759</v>
      </c>
      <c r="B446" s="3" t="s">
        <v>760</v>
      </c>
      <c r="C446" s="25">
        <v>1</v>
      </c>
      <c r="D446" s="39" t="s">
        <v>175</v>
      </c>
      <c r="E446" s="39" t="s">
        <v>176</v>
      </c>
      <c r="N446" s="25">
        <f>IFERROR(VLOOKUP($D446&amp;$C446,生产方式定位!$A$2:$E$38,2,FALSE)+VLOOKUP($E446&amp;$C446,生产方式定位!$F$3:$J$38,2,FALSE),0)</f>
        <v>0</v>
      </c>
      <c r="U446" s="25">
        <f>IFERROR(VLOOKUP($D446&amp;$C446,生产方式定位!$A$2:$E$38,3,FALSE)+VLOOKUP($E446&amp;$C446,生产方式定位!$F$3:$J$38,3,FALSE),0)</f>
        <v>0</v>
      </c>
      <c r="Z446" s="25">
        <f>IFERROR(VLOOKUP($D446&amp;$C446,生产方式定位!$A$2:$E$38,5,FALSE)+VLOOKUP($E446&amp;$C446,生产方式定位!$F$3:$J$38,5,FALSE),"错误")</f>
        <v>0</v>
      </c>
      <c r="AA446" s="42" t="str">
        <f t="shared" si="154"/>
        <v/>
      </c>
      <c r="AB446" s="65" t="str">
        <f t="shared" si="155"/>
        <v/>
      </c>
      <c r="AC446" s="65" t="str">
        <f t="shared" si="156"/>
        <v/>
      </c>
      <c r="AD446" s="43" t="str">
        <f t="shared" si="157"/>
        <v/>
      </c>
      <c r="AE446" s="3" t="str">
        <f t="shared" si="158"/>
        <v/>
      </c>
      <c r="AF446" s="67">
        <f t="shared" si="151"/>
        <v>1</v>
      </c>
      <c r="AG446" t="str">
        <f t="shared" si="161"/>
        <v/>
      </c>
      <c r="AH446" t="str">
        <f t="shared" si="162"/>
        <v/>
      </c>
      <c r="AI446" t="str">
        <f t="shared" si="159"/>
        <v/>
      </c>
      <c r="AJ446" t="str">
        <f t="shared" si="163"/>
        <v/>
      </c>
      <c r="AK446" t="str">
        <f t="shared" si="164"/>
        <v/>
      </c>
      <c r="AL446" t="str">
        <f t="shared" si="165"/>
        <v/>
      </c>
      <c r="AM446" t="str">
        <f t="shared" si="166"/>
        <v/>
      </c>
      <c r="AN446" t="str">
        <f t="shared" si="16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60"/>
        <v>0</v>
      </c>
      <c r="AZ446">
        <f t="shared" si="152"/>
        <v>0</v>
      </c>
      <c r="BA446">
        <f t="shared" si="153"/>
        <v>0</v>
      </c>
    </row>
    <row r="447" customHeight="1" spans="1:53">
      <c r="A447" s="25" t="s">
        <v>759</v>
      </c>
      <c r="B447" s="3" t="s">
        <v>761</v>
      </c>
      <c r="C447" s="25">
        <v>2</v>
      </c>
      <c r="D447" s="39" t="s">
        <v>175</v>
      </c>
      <c r="E447" s="39" t="s">
        <v>176</v>
      </c>
      <c r="F447" s="3" t="s">
        <v>41</v>
      </c>
      <c r="G447" s="3">
        <v>10</v>
      </c>
      <c r="N447" s="25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25">
        <f>IFERROR(VLOOKUP($D447&amp;$C447,生产方式定位!$A$2:$E$38,3,FALSE)+VLOOKUP($E447&amp;$C447,生产方式定位!$F$3:$J$38,3,FALSE),0)</f>
        <v>10</v>
      </c>
      <c r="Z447" s="25">
        <f>IFERROR(VLOOKUP($D447&amp;$C447,生产方式定位!$A$2:$E$38,5,FALSE)+VLOOKUP($E447&amp;$C447,生产方式定位!$F$3:$J$38,5,FALSE),"错误")</f>
        <v>0</v>
      </c>
      <c r="AA447" s="42" t="str">
        <f t="shared" si="154"/>
        <v>工具*6</v>
      </c>
      <c r="AB447" s="65" t="str">
        <f t="shared" si="155"/>
        <v>劳工*-362,工程师*30</v>
      </c>
      <c r="AC447" s="65" t="str">
        <f t="shared" si="156"/>
        <v/>
      </c>
      <c r="AD447" s="43" t="str">
        <f t="shared" si="157"/>
        <v>-100%</v>
      </c>
      <c r="AE447" s="3">
        <f t="shared" si="158"/>
        <v>-235</v>
      </c>
      <c r="AF447" s="67">
        <f t="shared" si="151"/>
        <v>2</v>
      </c>
      <c r="AG447" t="str">
        <f t="shared" si="161"/>
        <v>工具*6</v>
      </c>
      <c r="AH447" t="str">
        <f t="shared" si="162"/>
        <v/>
      </c>
      <c r="AI447" t="str">
        <f t="shared" si="159"/>
        <v/>
      </c>
      <c r="AJ447" t="str">
        <f t="shared" si="163"/>
        <v>劳工*-362</v>
      </c>
      <c r="AK447" t="str">
        <f t="shared" si="164"/>
        <v>工程师*30</v>
      </c>
      <c r="AL447" t="str">
        <f t="shared" si="165"/>
        <v/>
      </c>
      <c r="AM447" t="str">
        <f t="shared" si="166"/>
        <v/>
      </c>
      <c r="AN447" t="str">
        <f t="shared" si="16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0"/>
        <v>10</v>
      </c>
      <c r="AZ447">
        <f t="shared" si="152"/>
        <v>25</v>
      </c>
      <c r="BA447">
        <f t="shared" si="153"/>
        <v>0</v>
      </c>
    </row>
    <row r="448" customHeight="1" spans="1:53">
      <c r="A448" s="25" t="s">
        <v>759</v>
      </c>
      <c r="B448" s="3" t="s">
        <v>762</v>
      </c>
      <c r="C448" s="25">
        <v>3</v>
      </c>
      <c r="D448" s="39" t="s">
        <v>175</v>
      </c>
      <c r="E448" s="39" t="s">
        <v>176</v>
      </c>
      <c r="F448" s="55" t="s">
        <v>19</v>
      </c>
      <c r="G448" s="3">
        <v>10</v>
      </c>
      <c r="H448" s="55" t="s">
        <v>41</v>
      </c>
      <c r="I448" s="3">
        <v>10</v>
      </c>
      <c r="J448" s="55" t="s">
        <v>15</v>
      </c>
      <c r="K448" s="3">
        <v>5</v>
      </c>
      <c r="N448" s="25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25">
        <f>IFERROR(VLOOKUP($D448&amp;$C448,生产方式定位!$A$2:$E$38,3,FALSE)+VLOOKUP($E448&amp;$C448,生产方式定位!$F$3:$J$38,3,FALSE),0)</f>
        <v>20</v>
      </c>
      <c r="Z448" s="25">
        <f>IFERROR(VLOOKUP($D448&amp;$C448,生产方式定位!$A$2:$E$38,5,FALSE)+VLOOKUP($E448&amp;$C448,生产方式定位!$F$3:$J$38,5,FALSE),"错误")</f>
        <v>0</v>
      </c>
      <c r="AA448" s="42" t="str">
        <f t="shared" si="154"/>
        <v>煤*4,工具*3,树胶*2</v>
      </c>
      <c r="AB448" s="65" t="str">
        <f t="shared" si="155"/>
        <v>劳工*-724,工程师*60</v>
      </c>
      <c r="AC448" s="65" t="str">
        <f t="shared" si="156"/>
        <v/>
      </c>
      <c r="AD448" s="43" t="str">
        <f t="shared" si="157"/>
        <v>-100%</v>
      </c>
      <c r="AE448" s="3">
        <f t="shared" si="158"/>
        <v>-320</v>
      </c>
      <c r="AF448" s="67">
        <f t="shared" si="151"/>
        <v>3</v>
      </c>
      <c r="AG448" t="str">
        <f t="shared" si="161"/>
        <v>煤*4</v>
      </c>
      <c r="AH448" t="str">
        <f t="shared" si="162"/>
        <v>工具*3</v>
      </c>
      <c r="AI448" t="str">
        <f t="shared" si="159"/>
        <v>树胶*2</v>
      </c>
      <c r="AJ448" t="str">
        <f t="shared" si="163"/>
        <v>劳工*-724</v>
      </c>
      <c r="AK448" t="str">
        <f t="shared" si="164"/>
        <v>工程师*60</v>
      </c>
      <c r="AL448" t="str">
        <f t="shared" si="165"/>
        <v/>
      </c>
      <c r="AM448" t="str">
        <f t="shared" si="166"/>
        <v/>
      </c>
      <c r="AN448" t="str">
        <f t="shared" si="16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0"/>
        <v>25</v>
      </c>
      <c r="AZ448">
        <f t="shared" si="152"/>
        <v>25</v>
      </c>
      <c r="BA448">
        <f t="shared" si="153"/>
        <v>0</v>
      </c>
    </row>
    <row r="449" customHeight="1" spans="1:53">
      <c r="A449" s="25" t="s">
        <v>759</v>
      </c>
      <c r="B449" s="3" t="s">
        <v>763</v>
      </c>
      <c r="C449" s="25">
        <v>4</v>
      </c>
      <c r="D449" s="39" t="s">
        <v>175</v>
      </c>
      <c r="E449" s="39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55" t="s">
        <v>15</v>
      </c>
      <c r="K449" s="3">
        <v>5</v>
      </c>
      <c r="N449" s="25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25">
        <f>IFERROR(VLOOKUP($D449&amp;$C449,生产方式定位!$A$2:$E$38,3,FALSE)+VLOOKUP($E449&amp;$C449,生产方式定位!$F$3:$J$38,3,FALSE),0)</f>
        <v>30</v>
      </c>
      <c r="Z449" s="25">
        <f>IFERROR(VLOOKUP($D449&amp;$C449,生产方式定位!$A$2:$E$38,5,FALSE)+VLOOKUP($E449&amp;$C449,生产方式定位!$F$3:$J$38,5,FALSE),"错误")</f>
        <v>0</v>
      </c>
      <c r="AA449" s="42" t="str">
        <f t="shared" si="154"/>
        <v>科学引擎*2,煤*6,树胶*2</v>
      </c>
      <c r="AB449" s="65" t="str">
        <f t="shared" si="155"/>
        <v>劳工*-1086,工程师*90</v>
      </c>
      <c r="AC449" s="65" t="str">
        <f t="shared" si="156"/>
        <v/>
      </c>
      <c r="AD449" s="43" t="str">
        <f t="shared" si="157"/>
        <v>-100%</v>
      </c>
      <c r="AE449" s="3">
        <f t="shared" si="158"/>
        <v>-405</v>
      </c>
      <c r="AF449" s="67">
        <f t="shared" si="151"/>
        <v>4</v>
      </c>
      <c r="AG449" t="str">
        <f t="shared" si="161"/>
        <v>科学引擎*2</v>
      </c>
      <c r="AH449" t="str">
        <f t="shared" si="162"/>
        <v>煤*6</v>
      </c>
      <c r="AI449" t="str">
        <f t="shared" si="159"/>
        <v>树胶*2</v>
      </c>
      <c r="AJ449" t="str">
        <f t="shared" si="163"/>
        <v>劳工*-1086</v>
      </c>
      <c r="AK449" t="str">
        <f t="shared" si="164"/>
        <v>工程师*90</v>
      </c>
      <c r="AL449" t="str">
        <f t="shared" si="165"/>
        <v/>
      </c>
      <c r="AM449" t="str">
        <f t="shared" si="166"/>
        <v/>
      </c>
      <c r="AN449" t="str">
        <f t="shared" si="16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0"/>
        <v>20</v>
      </c>
      <c r="AZ449">
        <f t="shared" si="152"/>
        <v>25</v>
      </c>
      <c r="BA449">
        <f t="shared" si="153"/>
        <v>0</v>
      </c>
    </row>
    <row r="450" customHeight="1" spans="1:53">
      <c r="A450" s="25" t="s">
        <v>759</v>
      </c>
      <c r="B450" s="3" t="s">
        <v>764</v>
      </c>
      <c r="C450" s="25">
        <v>5</v>
      </c>
      <c r="D450" s="39" t="s">
        <v>175</v>
      </c>
      <c r="E450" s="39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55" t="s">
        <v>15</v>
      </c>
      <c r="K450" s="3">
        <v>5</v>
      </c>
      <c r="N450" s="25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25">
        <f>IFERROR(VLOOKUP($D450&amp;$C450,生产方式定位!$A$2:$E$38,3,FALSE)+VLOOKUP($E450&amp;$C450,生产方式定位!$F$3:$J$38,3,FALSE),0)</f>
        <v>40</v>
      </c>
      <c r="Z450" s="25">
        <f>IFERROR(VLOOKUP($D450&amp;$C450,生产方式定位!$A$2:$E$38,5,FALSE)+VLOOKUP($E450&amp;$C450,生产方式定位!$F$3:$J$38,5,FALSE),"错误")</f>
        <v>0</v>
      </c>
      <c r="AA450" s="42" t="str">
        <f t="shared" si="154"/>
        <v>魔导引擎*1,灵能水晶*4,树胶*3</v>
      </c>
      <c r="AB450" s="65" t="str">
        <f t="shared" si="155"/>
        <v>劳工*-1448,工程师*121</v>
      </c>
      <c r="AC450" s="65" t="str">
        <f t="shared" si="156"/>
        <v/>
      </c>
      <c r="AD450" s="43" t="str">
        <f t="shared" si="157"/>
        <v>-100%</v>
      </c>
      <c r="AE450" s="3">
        <f t="shared" si="158"/>
        <v>-490</v>
      </c>
      <c r="AF450" s="67">
        <f t="shared" si="151"/>
        <v>5</v>
      </c>
      <c r="AG450" t="str">
        <f t="shared" si="161"/>
        <v>魔导引擎*1</v>
      </c>
      <c r="AH450" t="str">
        <f t="shared" si="162"/>
        <v>灵能水晶*4</v>
      </c>
      <c r="AI450" t="str">
        <f t="shared" si="159"/>
        <v>树胶*3</v>
      </c>
      <c r="AJ450" t="str">
        <f t="shared" si="163"/>
        <v>劳工*-1448</v>
      </c>
      <c r="AK450" t="str">
        <f t="shared" si="164"/>
        <v>工程师*121</v>
      </c>
      <c r="AL450" t="str">
        <f t="shared" si="165"/>
        <v/>
      </c>
      <c r="AM450" t="str">
        <f t="shared" si="166"/>
        <v/>
      </c>
      <c r="AN450" t="str">
        <f t="shared" si="16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0"/>
        <v>20</v>
      </c>
      <c r="AZ450">
        <f t="shared" si="152"/>
        <v>25</v>
      </c>
      <c r="BA450">
        <f t="shared" si="153"/>
        <v>0</v>
      </c>
    </row>
    <row r="451" customHeight="1" spans="1:53">
      <c r="A451" s="23" t="s">
        <v>759</v>
      </c>
      <c r="B451" s="3" t="s">
        <v>760</v>
      </c>
      <c r="C451" s="23">
        <v>1</v>
      </c>
      <c r="D451" s="39" t="s">
        <v>175</v>
      </c>
      <c r="E451" s="39" t="s">
        <v>178</v>
      </c>
      <c r="N451" s="23">
        <f>IFERROR(VLOOKUP($D451&amp;$C451,生产方式定位!$A$2:$E$38,2,FALSE)+VLOOKUP($E451&amp;$C451,生产方式定位!$F$3:$J$38,2,FALSE),0)</f>
        <v>0</v>
      </c>
      <c r="U451" s="23">
        <f>IFERROR(VLOOKUP($D451&amp;$C451,生产方式定位!$A$2:$E$38,3,FALSE)+VLOOKUP($E451&amp;$C451,生产方式定位!$F$3:$J$38,3,FALSE),0)</f>
        <v>0</v>
      </c>
      <c r="Z451" s="25">
        <f>IFERROR(VLOOKUP($D451&amp;$C451,生产方式定位!$A$2:$E$38,5,FALSE)+VLOOKUP($E451&amp;$C451,生产方式定位!$F$3:$J$38,5,FALSE),"错误")</f>
        <v>0</v>
      </c>
      <c r="AA451" s="42" t="str">
        <f t="shared" si="154"/>
        <v/>
      </c>
      <c r="AB451" s="65" t="str">
        <f t="shared" si="155"/>
        <v/>
      </c>
      <c r="AC451" s="65" t="str">
        <f t="shared" si="156"/>
        <v/>
      </c>
      <c r="AD451" s="43" t="str">
        <f t="shared" si="157"/>
        <v/>
      </c>
      <c r="AE451" s="3" t="str">
        <f t="shared" si="158"/>
        <v/>
      </c>
      <c r="AF451" s="66">
        <f t="shared" si="151"/>
        <v>1</v>
      </c>
      <c r="AG451" t="str">
        <f t="shared" si="161"/>
        <v/>
      </c>
      <c r="AH451" t="str">
        <f t="shared" si="162"/>
        <v/>
      </c>
      <c r="AI451" t="str">
        <f t="shared" si="159"/>
        <v/>
      </c>
      <c r="AJ451" t="str">
        <f t="shared" si="163"/>
        <v/>
      </c>
      <c r="AK451" t="str">
        <f t="shared" si="164"/>
        <v/>
      </c>
      <c r="AL451" t="str">
        <f t="shared" si="165"/>
        <v/>
      </c>
      <c r="AM451" t="str">
        <f t="shared" si="166"/>
        <v/>
      </c>
      <c r="AN451" t="str">
        <f t="shared" si="16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0"/>
        <v>0</v>
      </c>
      <c r="AZ451">
        <f t="shared" si="152"/>
        <v>0</v>
      </c>
      <c r="BA451">
        <f t="shared" si="153"/>
        <v>0</v>
      </c>
    </row>
    <row r="452" customHeight="1" spans="1:53">
      <c r="A452" s="23" t="s">
        <v>759</v>
      </c>
      <c r="B452" s="55" t="s">
        <v>765</v>
      </c>
      <c r="C452" s="23">
        <v>2</v>
      </c>
      <c r="D452" s="39" t="s">
        <v>175</v>
      </c>
      <c r="E452" s="39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3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3">
        <f>IFERROR(VLOOKUP($D452&amp;$C452,生产方式定位!$A$2:$E$38,3,FALSE)+VLOOKUP($E452&amp;$C452,生产方式定位!$F$3:$J$38,3,FALSE),0)</f>
        <v>15</v>
      </c>
      <c r="Z452" s="25">
        <f>IFERROR(VLOOKUP($D452&amp;$C452,生产方式定位!$A$2:$E$38,5,FALSE)+VLOOKUP($E452&amp;$C452,生产方式定位!$F$3:$J$38,5,FALSE),"错误")</f>
        <v>0</v>
      </c>
      <c r="AA452" s="42" t="str">
        <f t="shared" si="154"/>
        <v>魔偶*2,灵能水晶*4</v>
      </c>
      <c r="AB452" s="65" t="str">
        <f t="shared" si="155"/>
        <v>劳工*-543,法士*34</v>
      </c>
      <c r="AC452" s="65" t="str">
        <f t="shared" si="156"/>
        <v/>
      </c>
      <c r="AD452" s="43" t="str">
        <f t="shared" si="157"/>
        <v>-100%</v>
      </c>
      <c r="AE452" s="3">
        <f t="shared" si="158"/>
        <v>-345</v>
      </c>
      <c r="AF452" s="66">
        <f t="shared" si="151"/>
        <v>2</v>
      </c>
      <c r="AG452" t="str">
        <f t="shared" si="161"/>
        <v>魔偶*2</v>
      </c>
      <c r="AH452" t="str">
        <f t="shared" si="162"/>
        <v>灵能水晶*4</v>
      </c>
      <c r="AI452" t="str">
        <f t="shared" si="159"/>
        <v/>
      </c>
      <c r="AJ452" t="str">
        <f t="shared" si="163"/>
        <v>劳工*-543</v>
      </c>
      <c r="AK452" t="str">
        <f t="shared" si="164"/>
        <v>法士*34</v>
      </c>
      <c r="AL452" t="str">
        <f t="shared" si="165"/>
        <v/>
      </c>
      <c r="AM452" t="str">
        <f t="shared" si="166"/>
        <v/>
      </c>
      <c r="AN452" t="str">
        <f t="shared" si="16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0"/>
        <v>15</v>
      </c>
      <c r="AZ452">
        <f t="shared" si="152"/>
        <v>25</v>
      </c>
      <c r="BA452">
        <f t="shared" si="153"/>
        <v>0</v>
      </c>
    </row>
    <row r="453" customHeight="1" spans="1:53">
      <c r="A453" s="23" t="s">
        <v>759</v>
      </c>
      <c r="B453" s="55" t="s">
        <v>766</v>
      </c>
      <c r="C453" s="23">
        <v>3</v>
      </c>
      <c r="D453" s="39" t="s">
        <v>175</v>
      </c>
      <c r="E453" s="39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3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3">
        <f>IFERROR(VLOOKUP($D453&amp;$C453,生产方式定位!$A$2:$E$38,3,FALSE)+VLOOKUP($E453&amp;$C453,生产方式定位!$F$3:$J$38,3,FALSE),0)</f>
        <v>30</v>
      </c>
      <c r="Z453" s="25">
        <f>IFERROR(VLOOKUP($D453&amp;$C453,生产方式定位!$A$2:$E$38,5,FALSE)+VLOOKUP($E453&amp;$C453,生产方式定位!$F$3:$J$38,5,FALSE),"错误")</f>
        <v>0</v>
      </c>
      <c r="AA453" s="42" t="str">
        <f t="shared" si="154"/>
        <v>魔偶*3,灵能水晶*5</v>
      </c>
      <c r="AB453" s="65" t="str">
        <f t="shared" si="155"/>
        <v>劳工*-1086,法士*68</v>
      </c>
      <c r="AC453" s="65" t="str">
        <f t="shared" si="156"/>
        <v/>
      </c>
      <c r="AD453" s="43" t="str">
        <f t="shared" si="157"/>
        <v>-100%</v>
      </c>
      <c r="AE453" s="3">
        <f t="shared" si="158"/>
        <v>-470</v>
      </c>
      <c r="AF453" s="66">
        <f t="shared" si="151"/>
        <v>3</v>
      </c>
      <c r="AG453" t="str">
        <f t="shared" si="161"/>
        <v>魔偶*3</v>
      </c>
      <c r="AH453" t="str">
        <f t="shared" si="162"/>
        <v>灵能水晶*5</v>
      </c>
      <c r="AI453" t="str">
        <f t="shared" si="159"/>
        <v/>
      </c>
      <c r="AJ453" t="str">
        <f t="shared" si="163"/>
        <v>劳工*-1086</v>
      </c>
      <c r="AK453" t="str">
        <f t="shared" si="164"/>
        <v>法士*68</v>
      </c>
      <c r="AL453" t="str">
        <f t="shared" si="165"/>
        <v/>
      </c>
      <c r="AM453" t="str">
        <f t="shared" si="166"/>
        <v/>
      </c>
      <c r="AN453" t="str">
        <f t="shared" si="16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0"/>
        <v>15</v>
      </c>
      <c r="AZ453">
        <f t="shared" si="152"/>
        <v>25</v>
      </c>
      <c r="BA453">
        <f t="shared" si="153"/>
        <v>0</v>
      </c>
    </row>
    <row r="454" customHeight="1" spans="1:53">
      <c r="A454" s="23" t="s">
        <v>759</v>
      </c>
      <c r="B454" s="55" t="s">
        <v>767</v>
      </c>
      <c r="C454" s="23">
        <v>4</v>
      </c>
      <c r="D454" s="39" t="s">
        <v>175</v>
      </c>
      <c r="E454" s="39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55" t="s">
        <v>40</v>
      </c>
      <c r="K454" s="3">
        <v>3</v>
      </c>
      <c r="N454" s="23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3">
        <f>IFERROR(VLOOKUP($D454&amp;$C454,生产方式定位!$A$2:$E$38,3,FALSE)+VLOOKUP($E454&amp;$C454,生产方式定位!$F$3:$J$38,3,FALSE),0)</f>
        <v>45</v>
      </c>
      <c r="Z454" s="25">
        <f>IFERROR(VLOOKUP($D454&amp;$C454,生产方式定位!$A$2:$E$38,5,FALSE)+VLOOKUP($E454&amp;$C454,生产方式定位!$F$3:$J$38,5,FALSE),"错误")</f>
        <v>0</v>
      </c>
      <c r="AA454" s="42" t="str">
        <f t="shared" si="154"/>
        <v>魔偶*3,灵能水晶*5,秘银*1</v>
      </c>
      <c r="AB454" s="65" t="str">
        <f t="shared" si="155"/>
        <v>劳工*-1629,法士*102</v>
      </c>
      <c r="AC454" s="65" t="str">
        <f t="shared" si="156"/>
        <v/>
      </c>
      <c r="AD454" s="43" t="str">
        <f t="shared" si="157"/>
        <v>-100%</v>
      </c>
      <c r="AE454" s="3">
        <f t="shared" si="158"/>
        <v>-595</v>
      </c>
      <c r="AF454" s="66">
        <f t="shared" si="151"/>
        <v>4</v>
      </c>
      <c r="AG454" t="str">
        <f t="shared" si="161"/>
        <v>魔偶*3</v>
      </c>
      <c r="AH454" t="str">
        <f t="shared" si="162"/>
        <v>灵能水晶*5</v>
      </c>
      <c r="AI454" t="str">
        <f t="shared" si="159"/>
        <v>秘银*1</v>
      </c>
      <c r="AJ454" t="str">
        <f t="shared" si="163"/>
        <v>劳工*-1629</v>
      </c>
      <c r="AK454" t="str">
        <f t="shared" si="164"/>
        <v>法士*102</v>
      </c>
      <c r="AL454" t="str">
        <f t="shared" si="165"/>
        <v/>
      </c>
      <c r="AM454" t="str">
        <f t="shared" si="166"/>
        <v/>
      </c>
      <c r="AN454" t="str">
        <f t="shared" si="167"/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0"/>
        <v>18</v>
      </c>
      <c r="AZ454">
        <f t="shared" si="152"/>
        <v>25</v>
      </c>
      <c r="BA454">
        <f t="shared" si="153"/>
        <v>0</v>
      </c>
    </row>
    <row r="455" customHeight="1" spans="1:53">
      <c r="A455" s="23" t="s">
        <v>759</v>
      </c>
      <c r="B455" s="55" t="s">
        <v>768</v>
      </c>
      <c r="C455" s="23">
        <v>5</v>
      </c>
      <c r="D455" s="39" t="s">
        <v>175</v>
      </c>
      <c r="E455" s="39" t="s">
        <v>178</v>
      </c>
      <c r="F455" s="55" t="s">
        <v>42</v>
      </c>
      <c r="G455" s="3">
        <v>5</v>
      </c>
      <c r="H455" s="3" t="s">
        <v>20</v>
      </c>
      <c r="I455" s="3">
        <v>10</v>
      </c>
      <c r="J455" s="55" t="s">
        <v>46</v>
      </c>
      <c r="K455" s="3">
        <v>5</v>
      </c>
      <c r="N455" s="23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3">
        <f>IFERROR(VLOOKUP($D455&amp;$C455,生产方式定位!$A$2:$E$38,3,FALSE)+VLOOKUP($E455&amp;$C455,生产方式定位!$F$3:$J$38,3,FALSE),0)</f>
        <v>60</v>
      </c>
      <c r="Z455" s="25">
        <f>IFERROR(VLOOKUP($D455&amp;$C455,生产方式定位!$A$2:$E$38,5,FALSE)+VLOOKUP($E455&amp;$C455,生产方式定位!$F$3:$J$38,5,FALSE),"错误")</f>
        <v>0</v>
      </c>
      <c r="AA455" s="42" t="str">
        <f t="shared" si="154"/>
        <v>魔偶*3,灵能水晶*6,魔导引擎*2</v>
      </c>
      <c r="AB455" s="65" t="str">
        <f t="shared" si="155"/>
        <v>劳工*-2172,法士*136</v>
      </c>
      <c r="AC455" s="65" t="str">
        <f t="shared" si="156"/>
        <v/>
      </c>
      <c r="AD455" s="43" t="str">
        <f t="shared" si="157"/>
        <v>-100%</v>
      </c>
      <c r="AE455" s="3">
        <f t="shared" si="158"/>
        <v>-720</v>
      </c>
      <c r="AF455" s="66">
        <f t="shared" si="151"/>
        <v>5</v>
      </c>
      <c r="AG455" t="str">
        <f t="shared" si="161"/>
        <v>魔偶*3</v>
      </c>
      <c r="AH455" t="str">
        <f t="shared" si="162"/>
        <v>灵能水晶*6</v>
      </c>
      <c r="AI455" t="str">
        <f t="shared" si="159"/>
        <v>魔导引擎*2</v>
      </c>
      <c r="AJ455" t="str">
        <f t="shared" si="163"/>
        <v>劳工*-2172</v>
      </c>
      <c r="AK455" t="str">
        <f t="shared" si="164"/>
        <v>法士*136</v>
      </c>
      <c r="AL455" t="str">
        <f t="shared" si="165"/>
        <v/>
      </c>
      <c r="AM455" t="str">
        <f t="shared" si="166"/>
        <v/>
      </c>
      <c r="AN455" t="str">
        <f t="shared" si="167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0"/>
        <v>20</v>
      </c>
      <c r="AZ455">
        <f t="shared" si="152"/>
        <v>25</v>
      </c>
      <c r="BA455">
        <f t="shared" si="153"/>
        <v>0</v>
      </c>
    </row>
    <row r="456" customHeight="1" spans="1:53">
      <c r="A456" s="25" t="s">
        <v>278</v>
      </c>
      <c r="B456" s="71" t="s">
        <v>519</v>
      </c>
      <c r="C456" s="25">
        <v>1</v>
      </c>
      <c r="D456" s="39" t="s">
        <v>175</v>
      </c>
      <c r="E456" s="39" t="s">
        <v>180</v>
      </c>
      <c r="N456" s="25">
        <f>IFERROR(VLOOKUP($D456&amp;$C456,生产方式定位!$A$2:$E$38,2,FALSE)+VLOOKUP($E456&amp;$C456,生产方式定位!$F$3:$J$38,2,FALSE),0)</f>
        <v>0</v>
      </c>
      <c r="O456" s="55" t="s">
        <v>77</v>
      </c>
      <c r="P456" s="3">
        <v>3</v>
      </c>
      <c r="Q456" s="55" t="s">
        <v>68</v>
      </c>
      <c r="R456" s="3">
        <v>1</v>
      </c>
      <c r="U456" s="25">
        <f>IFERROR(VLOOKUP($D456&amp;$C456,生产方式定位!$A$2:$E$38,3,FALSE)+VLOOKUP($E456&amp;$C456,生产方式定位!$F$3:$J$38,3,FALSE),0)</f>
        <v>25</v>
      </c>
      <c r="Z456" s="25">
        <f>IFERROR(VLOOKUP($D456&amp;$C456,生产方式定位!$A$2:$E$38,5,FALSE)+VLOOKUP($E456&amp;$C456,生产方式定位!$F$3:$J$38,5,FALSE),"错误")</f>
        <v>25</v>
      </c>
      <c r="AA456" s="42" t="str">
        <f t="shared" si="154"/>
        <v/>
      </c>
      <c r="AB456" s="65" t="str">
        <f t="shared" si="155"/>
        <v>职员*424,贵族*47</v>
      </c>
      <c r="AC456" s="65" t="str">
        <f t="shared" si="156"/>
        <v/>
      </c>
      <c r="AD456" s="43" t="str">
        <f t="shared" si="157"/>
        <v/>
      </c>
      <c r="AE456" s="3" t="str">
        <f t="shared" si="158"/>
        <v/>
      </c>
      <c r="AF456" s="67">
        <f t="shared" si="151"/>
        <v>1</v>
      </c>
      <c r="AG456" t="str">
        <f t="shared" si="161"/>
        <v/>
      </c>
      <c r="AH456" t="str">
        <f t="shared" si="162"/>
        <v/>
      </c>
      <c r="AI456" t="str">
        <f t="shared" si="159"/>
        <v/>
      </c>
      <c r="AJ456" t="str">
        <f t="shared" si="163"/>
        <v>职员*424</v>
      </c>
      <c r="AK456" t="str">
        <f t="shared" si="164"/>
        <v>贵族*47</v>
      </c>
      <c r="AL456" t="str">
        <f t="shared" si="165"/>
        <v/>
      </c>
      <c r="AM456" t="str">
        <f t="shared" si="166"/>
        <v/>
      </c>
      <c r="AN456" t="str">
        <f t="shared" si="167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0"/>
        <v>0</v>
      </c>
      <c r="AZ456">
        <f t="shared" si="152"/>
        <v>4</v>
      </c>
      <c r="BA456">
        <f t="shared" si="153"/>
        <v>0</v>
      </c>
    </row>
    <row r="457" customHeight="1" spans="1:53">
      <c r="A457" s="25" t="s">
        <v>278</v>
      </c>
      <c r="B457" s="71" t="s">
        <v>520</v>
      </c>
      <c r="C457" s="25">
        <v>2</v>
      </c>
      <c r="D457" s="39" t="s">
        <v>175</v>
      </c>
      <c r="E457" s="39" t="s">
        <v>180</v>
      </c>
      <c r="N457" s="25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25">
        <f>IFERROR(VLOOKUP($D457&amp;$C457,生产方式定位!$A$2:$E$38,3,FALSE)+VLOOKUP($E457&amp;$C457,生产方式定位!$F$3:$J$38,3,FALSE),0)</f>
        <v>35</v>
      </c>
      <c r="Z457" s="25">
        <f>IFERROR(VLOOKUP($D457&amp;$C457,生产方式定位!$A$2:$E$38,5,FALSE)+VLOOKUP($E457&amp;$C457,生产方式定位!$F$3:$J$38,5,FALSE),"错误")</f>
        <v>35</v>
      </c>
      <c r="AA457" s="42" t="str">
        <f t="shared" si="154"/>
        <v/>
      </c>
      <c r="AB457" s="65" t="str">
        <f t="shared" si="155"/>
        <v>教士*528</v>
      </c>
      <c r="AC457" s="65" t="str">
        <f t="shared" si="156"/>
        <v/>
      </c>
      <c r="AD457" s="43" t="str">
        <f t="shared" si="157"/>
        <v/>
      </c>
      <c r="AE457" s="3" t="str">
        <f t="shared" si="158"/>
        <v/>
      </c>
      <c r="AF457" s="67">
        <f t="shared" si="151"/>
        <v>2</v>
      </c>
      <c r="AG457" t="str">
        <f t="shared" si="161"/>
        <v/>
      </c>
      <c r="AH457" t="str">
        <f t="shared" si="162"/>
        <v/>
      </c>
      <c r="AI457" t="str">
        <f t="shared" si="159"/>
        <v/>
      </c>
      <c r="AJ457" t="str">
        <f t="shared" si="163"/>
        <v>教士*528</v>
      </c>
      <c r="AK457" t="str">
        <f t="shared" si="164"/>
        <v/>
      </c>
      <c r="AL457" t="str">
        <f t="shared" si="165"/>
        <v/>
      </c>
      <c r="AM457" t="str">
        <f t="shared" si="166"/>
        <v/>
      </c>
      <c r="AN457" t="str">
        <f t="shared" si="167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0"/>
        <v>0</v>
      </c>
      <c r="AZ457">
        <f t="shared" si="152"/>
        <v>1</v>
      </c>
      <c r="BA457">
        <f t="shared" si="153"/>
        <v>0</v>
      </c>
    </row>
    <row r="458" customHeight="1" spans="1:53">
      <c r="A458" s="25" t="s">
        <v>278</v>
      </c>
      <c r="B458" s="71" t="s">
        <v>521</v>
      </c>
      <c r="C458" s="25">
        <v>3</v>
      </c>
      <c r="D458" s="39" t="s">
        <v>175</v>
      </c>
      <c r="E458" s="39" t="s">
        <v>180</v>
      </c>
      <c r="N458" s="25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55" t="s">
        <v>77</v>
      </c>
      <c r="R458" s="3">
        <v>3</v>
      </c>
      <c r="U458" s="25">
        <f>IFERROR(VLOOKUP($D458&amp;$C458,生产方式定位!$A$2:$E$38,3,FALSE)+VLOOKUP($E458&amp;$C458,生产方式定位!$F$3:$J$38,3,FALSE),0)</f>
        <v>70</v>
      </c>
      <c r="Z458" s="25">
        <f>IFERROR(VLOOKUP($D458&amp;$C458,生产方式定位!$A$2:$E$38,5,FALSE)+VLOOKUP($E458&amp;$C458,生产方式定位!$F$3:$J$38,5,FALSE),"错误")</f>
        <v>70</v>
      </c>
      <c r="AA458" s="42" t="str">
        <f t="shared" si="154"/>
        <v/>
      </c>
      <c r="AB458" s="65" t="str">
        <f t="shared" si="155"/>
        <v>资本家*135,职员*365</v>
      </c>
      <c r="AC458" s="65" t="str">
        <f t="shared" si="156"/>
        <v/>
      </c>
      <c r="AD458" s="43" t="str">
        <f t="shared" si="157"/>
        <v/>
      </c>
      <c r="AE458" s="3" t="str">
        <f t="shared" si="158"/>
        <v/>
      </c>
      <c r="AF458" s="67">
        <f t="shared" si="151"/>
        <v>3</v>
      </c>
      <c r="AG458" t="str">
        <f t="shared" si="161"/>
        <v/>
      </c>
      <c r="AH458" t="str">
        <f t="shared" si="162"/>
        <v/>
      </c>
      <c r="AI458" t="str">
        <f t="shared" si="159"/>
        <v/>
      </c>
      <c r="AJ458" t="str">
        <f t="shared" si="163"/>
        <v>资本家*135</v>
      </c>
      <c r="AK458" t="str">
        <f t="shared" si="164"/>
        <v>职员*365</v>
      </c>
      <c r="AL458" t="str">
        <f t="shared" si="165"/>
        <v/>
      </c>
      <c r="AM458" t="str">
        <f t="shared" si="166"/>
        <v/>
      </c>
      <c r="AN458" t="str">
        <f t="shared" si="167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0"/>
        <v>0</v>
      </c>
      <c r="AZ458">
        <f t="shared" si="152"/>
        <v>13</v>
      </c>
      <c r="BA458">
        <f t="shared" si="153"/>
        <v>0</v>
      </c>
    </row>
    <row r="459" customHeight="1" spans="1:53">
      <c r="A459" s="25" t="s">
        <v>278</v>
      </c>
      <c r="B459" s="71" t="s">
        <v>522</v>
      </c>
      <c r="C459" s="25">
        <v>4</v>
      </c>
      <c r="D459" s="39" t="s">
        <v>175</v>
      </c>
      <c r="E459" s="39" t="s">
        <v>180</v>
      </c>
      <c r="N459" s="25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55" t="s">
        <v>77</v>
      </c>
      <c r="R459" s="3">
        <v>3</v>
      </c>
      <c r="U459" s="25">
        <f>IFERROR(VLOOKUP($D459&amp;$C459,生产方式定位!$A$2:$E$38,3,FALSE)+VLOOKUP($E459&amp;$C459,生产方式定位!$F$3:$J$38,3,FALSE),0)</f>
        <v>35</v>
      </c>
      <c r="Z459" s="25">
        <f>IFERROR(VLOOKUP($D459&amp;$C459,生产方式定位!$A$2:$E$38,5,FALSE)+VLOOKUP($E459&amp;$C459,生产方式定位!$F$3:$J$38,5,FALSE),"错误")</f>
        <v>35</v>
      </c>
      <c r="AA459" s="42" t="str">
        <f t="shared" si="154"/>
        <v/>
      </c>
      <c r="AB459" s="65" t="str">
        <f t="shared" si="155"/>
        <v>资本家*68,职员*183</v>
      </c>
      <c r="AC459" s="65" t="str">
        <f t="shared" si="156"/>
        <v/>
      </c>
      <c r="AD459" s="43" t="str">
        <f t="shared" si="157"/>
        <v/>
      </c>
      <c r="AE459" s="3" t="str">
        <f t="shared" si="158"/>
        <v/>
      </c>
      <c r="AF459" s="67">
        <f t="shared" si="151"/>
        <v>4</v>
      </c>
      <c r="AG459" t="str">
        <f t="shared" si="161"/>
        <v/>
      </c>
      <c r="AH459" t="str">
        <f t="shared" si="162"/>
        <v/>
      </c>
      <c r="AI459" t="str">
        <f t="shared" si="159"/>
        <v/>
      </c>
      <c r="AJ459" t="str">
        <f t="shared" si="163"/>
        <v>资本家*68</v>
      </c>
      <c r="AK459" t="str">
        <f t="shared" si="164"/>
        <v>职员*183</v>
      </c>
      <c r="AL459" t="str">
        <f t="shared" si="165"/>
        <v/>
      </c>
      <c r="AM459" t="str">
        <f t="shared" si="166"/>
        <v/>
      </c>
      <c r="AN459" t="str">
        <f t="shared" si="167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0"/>
        <v>0</v>
      </c>
      <c r="AZ459">
        <f t="shared" si="152"/>
        <v>13</v>
      </c>
      <c r="BA459">
        <f t="shared" si="153"/>
        <v>0</v>
      </c>
    </row>
    <row r="460" customHeight="1" spans="1:53">
      <c r="A460" s="25" t="s">
        <v>278</v>
      </c>
      <c r="B460" s="71" t="s">
        <v>523</v>
      </c>
      <c r="C460" s="25">
        <v>5</v>
      </c>
      <c r="D460" s="39" t="s">
        <v>175</v>
      </c>
      <c r="E460" s="39" t="s">
        <v>180</v>
      </c>
      <c r="N460" s="25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25">
        <f>IFERROR(VLOOKUP($D460&amp;$C460,生产方式定位!$A$2:$E$38,3,FALSE)+VLOOKUP($E460&amp;$C460,生产方式定位!$F$3:$J$38,3,FALSE),0)</f>
        <v>40</v>
      </c>
      <c r="Z460" s="25">
        <f>IFERROR(VLOOKUP($D460&amp;$C460,生产方式定位!$A$2:$E$38,5,FALSE)+VLOOKUP($E460&amp;$C460,生产方式定位!$F$3:$J$38,5,FALSE),"错误")</f>
        <v>40</v>
      </c>
      <c r="AA460" s="42" t="str">
        <f t="shared" si="154"/>
        <v/>
      </c>
      <c r="AB460" s="65" t="str">
        <f t="shared" si="155"/>
        <v>官僚*603</v>
      </c>
      <c r="AC460" s="65" t="str">
        <f t="shared" si="156"/>
        <v/>
      </c>
      <c r="AD460" s="43" t="str">
        <f t="shared" si="157"/>
        <v/>
      </c>
      <c r="AE460" s="3" t="str">
        <f t="shared" si="158"/>
        <v/>
      </c>
      <c r="AF460" s="67">
        <f t="shared" si="151"/>
        <v>5</v>
      </c>
      <c r="AG460" t="str">
        <f t="shared" si="161"/>
        <v/>
      </c>
      <c r="AH460" t="str">
        <f t="shared" si="162"/>
        <v/>
      </c>
      <c r="AI460" t="str">
        <f t="shared" si="159"/>
        <v/>
      </c>
      <c r="AJ460" t="str">
        <f t="shared" si="163"/>
        <v>官僚*603</v>
      </c>
      <c r="AK460" t="str">
        <f t="shared" si="164"/>
        <v/>
      </c>
      <c r="AL460" t="str">
        <f t="shared" si="165"/>
        <v/>
      </c>
      <c r="AM460" t="str">
        <f t="shared" si="166"/>
        <v/>
      </c>
      <c r="AN460" t="str">
        <f t="shared" si="167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0"/>
        <v>0</v>
      </c>
      <c r="AZ460">
        <f t="shared" si="152"/>
        <v>1</v>
      </c>
      <c r="BA460">
        <f t="shared" si="153"/>
        <v>0</v>
      </c>
    </row>
    <row r="461" customHeight="1" spans="1:53">
      <c r="A461" s="25" t="s">
        <v>278</v>
      </c>
      <c r="B461" s="71" t="s">
        <v>524</v>
      </c>
      <c r="C461" s="25">
        <v>6</v>
      </c>
      <c r="D461" s="39" t="s">
        <v>175</v>
      </c>
      <c r="E461" s="39" t="s">
        <v>180</v>
      </c>
      <c r="N461" s="25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25">
        <f>IFERROR(VLOOKUP($D461&amp;$C461,生产方式定位!$A$2:$E$38,3,FALSE)+VLOOKUP($E461&amp;$C461,生产方式定位!$F$3:$J$38,3,FALSE),0)</f>
        <v>20</v>
      </c>
      <c r="Z461" s="25">
        <f>IFERROR(VLOOKUP($D461&amp;$C461,生产方式定位!$A$2:$E$38,5,FALSE)+VLOOKUP($E461&amp;$C461,生产方式定位!$F$3:$J$38,5,FALSE),"错误")</f>
        <v>20</v>
      </c>
      <c r="AA461" s="42" t="str">
        <f t="shared" si="154"/>
        <v/>
      </c>
      <c r="AB461" s="65" t="str">
        <f t="shared" si="155"/>
        <v>劳工*302,工程师*201</v>
      </c>
      <c r="AC461" s="65" t="str">
        <f t="shared" si="156"/>
        <v/>
      </c>
      <c r="AD461" s="43" t="str">
        <f t="shared" si="157"/>
        <v/>
      </c>
      <c r="AE461" s="3" t="str">
        <f t="shared" si="158"/>
        <v/>
      </c>
      <c r="AF461" s="66">
        <f t="shared" si="151"/>
        <v>6</v>
      </c>
      <c r="AG461" t="str">
        <f t="shared" si="161"/>
        <v/>
      </c>
      <c r="AH461" t="str">
        <f t="shared" si="162"/>
        <v/>
      </c>
      <c r="AI461" t="str">
        <f t="shared" si="159"/>
        <v/>
      </c>
      <c r="AJ461" t="str">
        <f t="shared" si="163"/>
        <v>劳工*302</v>
      </c>
      <c r="AK461" t="str">
        <f t="shared" si="164"/>
        <v>工程师*201</v>
      </c>
      <c r="AL461" t="str">
        <f t="shared" si="165"/>
        <v/>
      </c>
      <c r="AM461" t="str">
        <f t="shared" si="166"/>
        <v/>
      </c>
      <c r="AN461" t="str">
        <f t="shared" si="167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0"/>
        <v>0</v>
      </c>
      <c r="AZ461">
        <f t="shared" si="152"/>
        <v>30</v>
      </c>
      <c r="BA461">
        <f t="shared" si="153"/>
        <v>0</v>
      </c>
    </row>
    <row r="462" customHeight="1" spans="1:53">
      <c r="A462" s="25" t="s">
        <v>278</v>
      </c>
      <c r="B462" s="71" t="s">
        <v>525</v>
      </c>
      <c r="C462" s="25">
        <v>7</v>
      </c>
      <c r="D462" s="39" t="s">
        <v>175</v>
      </c>
      <c r="E462" s="39" t="s">
        <v>180</v>
      </c>
      <c r="N462" s="25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55" t="s">
        <v>74</v>
      </c>
      <c r="T462" s="3">
        <v>20</v>
      </c>
      <c r="U462" s="25">
        <f>IFERROR(VLOOKUP($D462&amp;$C462,生产方式定位!$A$2:$E$38,3,FALSE)+VLOOKUP($E462&amp;$C462,生产方式定位!$F$3:$J$38,3,FALSE),0)</f>
        <v>20</v>
      </c>
      <c r="Z462" s="25">
        <f>IFERROR(VLOOKUP($D462&amp;$C462,生产方式定位!$A$2:$E$38,5,FALSE)+VLOOKUP($E462&amp;$C462,生产方式定位!$F$3:$J$38,5,FALSE),"错误")</f>
        <v>20</v>
      </c>
      <c r="AA462" s="42" t="str">
        <f t="shared" si="154"/>
        <v/>
      </c>
      <c r="AB462" s="65" t="str">
        <f t="shared" si="155"/>
        <v>劳工*151,工程师*126,法士*94</v>
      </c>
      <c r="AC462" s="65" t="str">
        <f t="shared" si="156"/>
        <v/>
      </c>
      <c r="AD462" s="43" t="str">
        <f t="shared" si="157"/>
        <v/>
      </c>
      <c r="AE462" s="3" t="str">
        <f t="shared" si="158"/>
        <v/>
      </c>
      <c r="AF462" s="66">
        <f t="shared" si="151"/>
        <v>7</v>
      </c>
      <c r="AG462" t="str">
        <f t="shared" si="161"/>
        <v/>
      </c>
      <c r="AH462" t="str">
        <f t="shared" si="162"/>
        <v/>
      </c>
      <c r="AI462" t="str">
        <f t="shared" si="159"/>
        <v/>
      </c>
      <c r="AJ462" t="str">
        <f t="shared" si="163"/>
        <v>劳工*151</v>
      </c>
      <c r="AK462" t="str">
        <f t="shared" si="164"/>
        <v>工程师*126</v>
      </c>
      <c r="AL462" t="str">
        <f t="shared" si="165"/>
        <v>法士*94</v>
      </c>
      <c r="AM462" t="str">
        <f t="shared" si="166"/>
        <v/>
      </c>
      <c r="AN462" t="str">
        <f t="shared" si="167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0"/>
        <v>0</v>
      </c>
      <c r="AZ462">
        <f t="shared" si="152"/>
        <v>48</v>
      </c>
      <c r="BA462">
        <f t="shared" si="153"/>
        <v>0</v>
      </c>
    </row>
    <row r="463" customHeight="1" spans="1:53">
      <c r="A463" s="25" t="s">
        <v>278</v>
      </c>
      <c r="B463" s="71" t="s">
        <v>526</v>
      </c>
      <c r="C463" s="25">
        <v>8</v>
      </c>
      <c r="D463" s="39" t="s">
        <v>175</v>
      </c>
      <c r="E463" s="39" t="s">
        <v>180</v>
      </c>
      <c r="N463" s="25">
        <f>IFERROR(VLOOKUP($D463&amp;$C463,生产方式定位!$A$2:$E$38,2,FALSE)+VLOOKUP($E463&amp;$C463,生产方式定位!$F$3:$J$38,2,FALSE),0)</f>
        <v>0</v>
      </c>
      <c r="O463" s="55" t="s">
        <v>66</v>
      </c>
      <c r="P463" s="3">
        <v>4</v>
      </c>
      <c r="Q463" s="55" t="s">
        <v>74</v>
      </c>
      <c r="R463" s="3">
        <v>5</v>
      </c>
      <c r="U463" s="25">
        <f>IFERROR(VLOOKUP($D463&amp;$C463,生产方式定位!$A$2:$E$38,3,FALSE)+VLOOKUP($E463&amp;$C463,生产方式定位!$F$3:$J$38,3,FALSE),0)</f>
        <v>50</v>
      </c>
      <c r="Z463" s="25">
        <f>IFERROR(VLOOKUP($D463&amp;$C463,生产方式定位!$A$2:$E$38,5,FALSE)+VLOOKUP($E463&amp;$C463,生产方式定位!$F$3:$J$38,5,FALSE),"错误")</f>
        <v>50</v>
      </c>
      <c r="AA463" s="42" t="str">
        <f t="shared" si="154"/>
        <v/>
      </c>
      <c r="AB463" s="65" t="str">
        <f t="shared" si="155"/>
        <v>法师*50,法士*314</v>
      </c>
      <c r="AC463" s="65" t="str">
        <f t="shared" si="156"/>
        <v/>
      </c>
      <c r="AD463" s="43" t="str">
        <f t="shared" si="157"/>
        <v/>
      </c>
      <c r="AE463" s="3" t="str">
        <f t="shared" si="158"/>
        <v/>
      </c>
      <c r="AF463" s="66">
        <f t="shared" si="151"/>
        <v>8</v>
      </c>
      <c r="AG463" t="str">
        <f t="shared" si="161"/>
        <v/>
      </c>
      <c r="AH463" t="str">
        <f t="shared" si="162"/>
        <v/>
      </c>
      <c r="AI463" t="str">
        <f t="shared" si="159"/>
        <v/>
      </c>
      <c r="AJ463" t="str">
        <f t="shared" si="163"/>
        <v>法师*50</v>
      </c>
      <c r="AK463" t="str">
        <f t="shared" si="164"/>
        <v>法士*314</v>
      </c>
      <c r="AL463" t="str">
        <f t="shared" si="165"/>
        <v/>
      </c>
      <c r="AM463" t="str">
        <f t="shared" si="166"/>
        <v/>
      </c>
      <c r="AN463" t="str">
        <f t="shared" si="167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0"/>
        <v>0</v>
      </c>
      <c r="AZ463">
        <f t="shared" si="152"/>
        <v>9</v>
      </c>
      <c r="BA463">
        <f t="shared" si="153"/>
        <v>0</v>
      </c>
    </row>
    <row r="464" customHeight="1" spans="1:53">
      <c r="A464" s="23" t="s">
        <v>280</v>
      </c>
      <c r="C464" s="23">
        <v>1</v>
      </c>
      <c r="D464" s="39" t="s">
        <v>223</v>
      </c>
      <c r="E464" s="39" t="s">
        <v>173</v>
      </c>
      <c r="N464" s="23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55" t="s">
        <v>74</v>
      </c>
      <c r="T464" s="3">
        <v>5</v>
      </c>
      <c r="U464" s="23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25">
        <f>IFERROR(VLOOKUP($D464&amp;$C464,生产方式定位!$A$2:$E$38,5,FALSE)+VLOOKUP($E464&amp;$C464,生产方式定位!$F$3:$J$38,5,FALSE),"错误")</f>
        <v>1760</v>
      </c>
      <c r="AA464" s="42" t="str">
        <f t="shared" si="154"/>
        <v/>
      </c>
      <c r="AB464" s="65" t="str">
        <f t="shared" si="155"/>
        <v>劳工*4114,工程师*69,法士*51</v>
      </c>
      <c r="AC464" s="65" t="str">
        <f t="shared" si="156"/>
        <v>魔能机甲*18</v>
      </c>
      <c r="AD464" s="43" t="str">
        <f t="shared" si="157"/>
        <v>76%</v>
      </c>
      <c r="AE464" s="3">
        <f t="shared" si="158"/>
        <v>660</v>
      </c>
      <c r="AF464" s="66">
        <f t="shared" si="151"/>
        <v>1</v>
      </c>
      <c r="AG464" t="str">
        <f t="shared" si="161"/>
        <v/>
      </c>
      <c r="AH464" t="str">
        <f t="shared" si="162"/>
        <v/>
      </c>
      <c r="AI464" t="str">
        <f t="shared" si="159"/>
        <v/>
      </c>
      <c r="AJ464" t="str">
        <f t="shared" si="163"/>
        <v>劳工*4114</v>
      </c>
      <c r="AK464" t="str">
        <f t="shared" si="164"/>
        <v>工程师*69</v>
      </c>
      <c r="AL464" t="str">
        <f t="shared" si="165"/>
        <v>法士*51</v>
      </c>
      <c r="AM464" t="str">
        <f t="shared" si="166"/>
        <v>魔能机甲*18</v>
      </c>
      <c r="AN464" t="str">
        <f t="shared" si="167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60"/>
        <v>0</v>
      </c>
      <c r="AZ464">
        <f t="shared" si="152"/>
        <v>110</v>
      </c>
      <c r="BA464">
        <f t="shared" si="153"/>
        <v>1</v>
      </c>
    </row>
    <row r="465" customHeight="1" spans="1:53">
      <c r="A465" s="23" t="s">
        <v>280</v>
      </c>
      <c r="C465" s="23">
        <v>2</v>
      </c>
      <c r="D465" s="39" t="s">
        <v>223</v>
      </c>
      <c r="E465" s="39" t="s">
        <v>173</v>
      </c>
      <c r="N465" s="23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55" t="s">
        <v>74</v>
      </c>
      <c r="T465" s="3">
        <v>10</v>
      </c>
      <c r="U465" s="23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25">
        <f>IFERROR(VLOOKUP($D465&amp;$C465,生产方式定位!$A$2:$E$38,5,FALSE)+VLOOKUP($E465&amp;$C465,生产方式定位!$F$3:$J$38,5,FALSE),"错误")</f>
        <v>2520</v>
      </c>
      <c r="AA465" s="42" t="str">
        <f t="shared" si="154"/>
        <v/>
      </c>
      <c r="AB465" s="65" t="str">
        <f t="shared" si="155"/>
        <v>劳工*3771,工程师*126,法士*94</v>
      </c>
      <c r="AC465" s="65" t="str">
        <f t="shared" si="156"/>
        <v>魔能机甲*25</v>
      </c>
      <c r="AD465" s="43" t="str">
        <f t="shared" si="157"/>
        <v>58%</v>
      </c>
      <c r="AE465" s="3">
        <f t="shared" si="158"/>
        <v>820</v>
      </c>
      <c r="AF465" s="66">
        <f t="shared" si="151"/>
        <v>2</v>
      </c>
      <c r="AG465" t="str">
        <f t="shared" si="161"/>
        <v/>
      </c>
      <c r="AH465" t="str">
        <f t="shared" si="162"/>
        <v/>
      </c>
      <c r="AI465" t="str">
        <f t="shared" si="159"/>
        <v/>
      </c>
      <c r="AJ465" t="str">
        <f t="shared" si="163"/>
        <v>劳工*3771</v>
      </c>
      <c r="AK465" t="str">
        <f t="shared" si="164"/>
        <v>工程师*126</v>
      </c>
      <c r="AL465" t="str">
        <f t="shared" si="165"/>
        <v>法士*94</v>
      </c>
      <c r="AM465" t="str">
        <f t="shared" si="166"/>
        <v>魔能机甲*25</v>
      </c>
      <c r="AN465" t="str">
        <f t="shared" si="167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60"/>
        <v>0</v>
      </c>
      <c r="AZ465">
        <f t="shared" si="152"/>
        <v>120</v>
      </c>
      <c r="BA465">
        <f t="shared" si="153"/>
        <v>1</v>
      </c>
    </row>
    <row r="466" customHeight="1" spans="1:53">
      <c r="A466" s="23" t="s">
        <v>280</v>
      </c>
      <c r="C466" s="23">
        <v>3</v>
      </c>
      <c r="D466" s="39" t="s">
        <v>223</v>
      </c>
      <c r="E466" s="39" t="s">
        <v>173</v>
      </c>
      <c r="N466" s="23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55" t="s">
        <v>74</v>
      </c>
      <c r="T466" s="3">
        <v>15</v>
      </c>
      <c r="U466" s="23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25">
        <f>IFERROR(VLOOKUP($D466&amp;$C466,生产方式定位!$A$2:$E$38,5,FALSE)+VLOOKUP($E466&amp;$C466,生产方式定位!$F$3:$J$38,5,FALSE),"错误")</f>
        <v>2830</v>
      </c>
      <c r="AA466" s="42" t="str">
        <f t="shared" si="154"/>
        <v/>
      </c>
      <c r="AB466" s="65" t="str">
        <f t="shared" si="155"/>
        <v>劳工*3481,工程师*174,法士*131</v>
      </c>
      <c r="AC466" s="65" t="str">
        <f t="shared" si="156"/>
        <v>魔能机甲*28</v>
      </c>
      <c r="AD466" s="43" t="str">
        <f t="shared" si="157"/>
        <v>55%</v>
      </c>
      <c r="AE466" s="3">
        <f t="shared" si="158"/>
        <v>905</v>
      </c>
      <c r="AF466" s="67">
        <f t="shared" si="151"/>
        <v>3</v>
      </c>
      <c r="AG466" t="str">
        <f t="shared" si="161"/>
        <v/>
      </c>
      <c r="AH466" t="str">
        <f t="shared" si="162"/>
        <v/>
      </c>
      <c r="AI466" t="str">
        <f t="shared" si="159"/>
        <v/>
      </c>
      <c r="AJ466" t="str">
        <f t="shared" si="163"/>
        <v>劳工*3481</v>
      </c>
      <c r="AK466" t="str">
        <f t="shared" si="164"/>
        <v>工程师*174</v>
      </c>
      <c r="AL466" t="str">
        <f t="shared" si="165"/>
        <v>法士*131</v>
      </c>
      <c r="AM466" t="str">
        <f t="shared" si="166"/>
        <v>魔能机甲*28</v>
      </c>
      <c r="AN466" t="str">
        <f t="shared" si="167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60"/>
        <v>0</v>
      </c>
      <c r="AZ466">
        <f t="shared" si="152"/>
        <v>130</v>
      </c>
      <c r="BA466">
        <f t="shared" si="153"/>
        <v>1</v>
      </c>
    </row>
    <row r="467" customHeight="1" spans="1:53">
      <c r="A467" s="23" t="s">
        <v>280</v>
      </c>
      <c r="B467" s="55" t="s">
        <v>769</v>
      </c>
      <c r="C467" s="23">
        <v>4</v>
      </c>
      <c r="D467" s="39" t="s">
        <v>223</v>
      </c>
      <c r="E467" s="39" t="s">
        <v>173</v>
      </c>
      <c r="F467" s="3" t="s">
        <v>40</v>
      </c>
      <c r="G467" s="3">
        <v>40</v>
      </c>
      <c r="H467" s="55" t="s">
        <v>22</v>
      </c>
      <c r="I467" s="3">
        <v>10</v>
      </c>
      <c r="L467" s="40">
        <v>10</v>
      </c>
      <c r="N467" s="23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55" t="s">
        <v>74</v>
      </c>
      <c r="T467" s="3">
        <v>50</v>
      </c>
      <c r="U467" s="23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25">
        <f>IFERROR(VLOOKUP($D467&amp;$C467,生产方式定位!$A$2:$E$38,5,FALSE)+VLOOKUP($E467&amp;$C467,生产方式定位!$F$3:$J$38,5,FALSE),"错误")</f>
        <v>3140</v>
      </c>
      <c r="AA467" s="42" t="str">
        <f t="shared" si="154"/>
        <v>秘银*17,泽洛*8,运力*11</v>
      </c>
      <c r="AB467" s="65" t="str">
        <f t="shared" si="155"/>
        <v>劳工*3017,法士*377</v>
      </c>
      <c r="AC467" s="65" t="str">
        <f t="shared" si="156"/>
        <v>魔能机甲*31</v>
      </c>
      <c r="AD467" s="43" t="str">
        <f t="shared" si="157"/>
        <v>53%</v>
      </c>
      <c r="AE467" s="3">
        <f t="shared" si="158"/>
        <v>990</v>
      </c>
      <c r="AF467" s="67">
        <f t="shared" si="151"/>
        <v>4</v>
      </c>
      <c r="AG467" t="str">
        <f t="shared" si="161"/>
        <v>秘银*17</v>
      </c>
      <c r="AH467" t="str">
        <f t="shared" si="162"/>
        <v>泽洛*8</v>
      </c>
      <c r="AI467" t="str">
        <f t="shared" si="159"/>
        <v/>
      </c>
      <c r="AJ467" t="str">
        <f t="shared" si="163"/>
        <v>劳工*3017</v>
      </c>
      <c r="AK467" t="str">
        <f t="shared" si="164"/>
        <v/>
      </c>
      <c r="AL467" t="str">
        <f t="shared" si="165"/>
        <v>法士*377</v>
      </c>
      <c r="AM467" t="str">
        <f t="shared" si="166"/>
        <v>魔能机甲*31</v>
      </c>
      <c r="AN467" t="str">
        <f t="shared" si="167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60"/>
        <v>60</v>
      </c>
      <c r="AZ467">
        <f t="shared" si="152"/>
        <v>150</v>
      </c>
      <c r="BA467">
        <f t="shared" si="153"/>
        <v>1</v>
      </c>
    </row>
    <row r="468" customHeight="1" spans="1:53">
      <c r="A468" s="23" t="s">
        <v>280</v>
      </c>
      <c r="B468" s="55" t="s">
        <v>770</v>
      </c>
      <c r="C468" s="23">
        <v>5</v>
      </c>
      <c r="D468" s="39" t="s">
        <v>223</v>
      </c>
      <c r="E468" s="39" t="s">
        <v>173</v>
      </c>
      <c r="F468" s="3" t="s">
        <v>40</v>
      </c>
      <c r="G468" s="3">
        <v>40</v>
      </c>
      <c r="H468" s="55" t="s">
        <v>20</v>
      </c>
      <c r="I468" s="3">
        <v>10</v>
      </c>
      <c r="J468" s="55" t="s">
        <v>46</v>
      </c>
      <c r="K468" s="3">
        <v>10</v>
      </c>
      <c r="L468" s="40">
        <v>10</v>
      </c>
      <c r="N468" s="23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55" t="s">
        <v>74</v>
      </c>
      <c r="T468" s="3">
        <v>25</v>
      </c>
      <c r="U468" s="23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25">
        <f>IFERROR(VLOOKUP($D468&amp;$C468,生产方式定位!$A$2:$E$38,5,FALSE)+VLOOKUP($E468&amp;$C468,生产方式定位!$F$3:$J$38,5,FALSE),"错误")</f>
        <v>3450</v>
      </c>
      <c r="AA468" s="42" t="str">
        <f t="shared" si="154"/>
        <v>秘银*16,灵能水晶*5,魔导引擎*4,运力*11</v>
      </c>
      <c r="AB468" s="65" t="str">
        <f t="shared" si="155"/>
        <v>劳工*3017,工程师*251,法士*189</v>
      </c>
      <c r="AC468" s="65" t="str">
        <f t="shared" si="156"/>
        <v>魔能机甲*35</v>
      </c>
      <c r="AD468" s="43" t="str">
        <f t="shared" si="157"/>
        <v>52%</v>
      </c>
      <c r="AE468" s="3">
        <f t="shared" si="158"/>
        <v>1075</v>
      </c>
      <c r="AF468" s="67">
        <f t="shared" si="151"/>
        <v>5</v>
      </c>
      <c r="AG468" t="str">
        <f t="shared" si="161"/>
        <v>秘银*16</v>
      </c>
      <c r="AH468" t="str">
        <f t="shared" si="162"/>
        <v>灵能水晶*5</v>
      </c>
      <c r="AI468" t="str">
        <f t="shared" si="159"/>
        <v>魔导引擎*4</v>
      </c>
      <c r="AJ468" t="str">
        <f t="shared" si="163"/>
        <v>劳工*3017</v>
      </c>
      <c r="AK468" t="str">
        <f t="shared" si="164"/>
        <v>工程师*251</v>
      </c>
      <c r="AL468" t="str">
        <f t="shared" si="165"/>
        <v>法士*189</v>
      </c>
      <c r="AM468" t="str">
        <f t="shared" si="166"/>
        <v>魔能机甲*35</v>
      </c>
      <c r="AN468" t="str">
        <f t="shared" si="167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60"/>
        <v>70</v>
      </c>
      <c r="AZ468">
        <f t="shared" si="152"/>
        <v>150</v>
      </c>
      <c r="BA468">
        <f t="shared" si="153"/>
        <v>1</v>
      </c>
    </row>
    <row r="469" customHeight="1" spans="1:53">
      <c r="A469" s="25" t="s">
        <v>281</v>
      </c>
      <c r="C469" s="25">
        <v>1</v>
      </c>
      <c r="D469" s="39" t="s">
        <v>223</v>
      </c>
      <c r="E469" s="39" t="s">
        <v>194</v>
      </c>
      <c r="N469" s="25">
        <f>IFERROR(VLOOKUP($D469&amp;$C469,生产方式定位!$A$2:$E$38,2,FALSE)+VLOOKUP($E469&amp;$C469,生产方式定位!$F$3:$J$38,2,FALSE),0)</f>
        <v>1000</v>
      </c>
      <c r="U469" s="25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25">
        <f>IFERROR(VLOOKUP($D469&amp;$C469,生产方式定位!$A$2:$E$38,5,FALSE)+VLOOKUP($E469&amp;$C469,生产方式定位!$F$3:$J$38,5,FALSE),"错误")</f>
        <v>1760</v>
      </c>
      <c r="AA469" s="42" t="str">
        <f t="shared" si="154"/>
        <v/>
      </c>
      <c r="AB469" s="65" t="str">
        <f t="shared" si="155"/>
        <v/>
      </c>
      <c r="AC469" s="65" t="str">
        <f t="shared" si="156"/>
        <v>魔能飞行器*22</v>
      </c>
      <c r="AD469" s="43" t="str">
        <f t="shared" si="157"/>
        <v>76%</v>
      </c>
      <c r="AE469" s="3">
        <f t="shared" si="158"/>
        <v>660</v>
      </c>
      <c r="AF469" s="67">
        <f t="shared" si="151"/>
        <v>1</v>
      </c>
      <c r="AG469" t="str">
        <f t="shared" si="161"/>
        <v/>
      </c>
      <c r="AH469" t="str">
        <f t="shared" si="162"/>
        <v/>
      </c>
      <c r="AI469" t="str">
        <f t="shared" si="159"/>
        <v/>
      </c>
      <c r="AJ469" t="str">
        <f t="shared" si="163"/>
        <v/>
      </c>
      <c r="AK469" t="str">
        <f t="shared" si="164"/>
        <v/>
      </c>
      <c r="AL469" t="str">
        <f t="shared" si="165"/>
        <v/>
      </c>
      <c r="AM469" t="str">
        <f t="shared" si="166"/>
        <v>魔能飞行器*22</v>
      </c>
      <c r="AN469" t="str">
        <f t="shared" si="167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60"/>
        <v>0</v>
      </c>
      <c r="AZ469">
        <f t="shared" si="152"/>
        <v>0</v>
      </c>
      <c r="BA469">
        <f t="shared" si="153"/>
        <v>1</v>
      </c>
    </row>
    <row r="470" customHeight="1" spans="1:53">
      <c r="A470" s="25" t="s">
        <v>281</v>
      </c>
      <c r="C470" s="25">
        <v>2</v>
      </c>
      <c r="D470" s="39" t="s">
        <v>223</v>
      </c>
      <c r="E470" s="39" t="s">
        <v>194</v>
      </c>
      <c r="N470" s="25">
        <f>IFERROR(VLOOKUP($D470&amp;$C470,生产方式定位!$A$2:$E$38,2,FALSE)+VLOOKUP($E470&amp;$C470,生产方式定位!$F$3:$J$38,2,FALSE),0)</f>
        <v>1500</v>
      </c>
      <c r="U470" s="25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25">
        <f>IFERROR(VLOOKUP($D470&amp;$C470,生产方式定位!$A$2:$E$38,5,FALSE)+VLOOKUP($E470&amp;$C470,生产方式定位!$F$3:$J$38,5,FALSE),"错误")</f>
        <v>2283</v>
      </c>
      <c r="AA470" s="42" t="str">
        <f t="shared" si="154"/>
        <v/>
      </c>
      <c r="AB470" s="65" t="str">
        <f t="shared" si="155"/>
        <v/>
      </c>
      <c r="AC470" s="65" t="str">
        <f t="shared" si="156"/>
        <v>魔能飞行器*29</v>
      </c>
      <c r="AD470" s="43" t="str">
        <f t="shared" si="157"/>
        <v>52%</v>
      </c>
      <c r="AE470" s="3">
        <f t="shared" si="158"/>
        <v>753</v>
      </c>
      <c r="AF470" s="67">
        <f t="shared" si="151"/>
        <v>2</v>
      </c>
      <c r="AG470" t="str">
        <f t="shared" si="161"/>
        <v/>
      </c>
      <c r="AH470" t="str">
        <f t="shared" si="162"/>
        <v/>
      </c>
      <c r="AI470" t="str">
        <f t="shared" si="159"/>
        <v/>
      </c>
      <c r="AJ470" t="str">
        <f t="shared" si="163"/>
        <v/>
      </c>
      <c r="AK470" t="str">
        <f t="shared" si="164"/>
        <v/>
      </c>
      <c r="AL470" t="str">
        <f t="shared" si="165"/>
        <v/>
      </c>
      <c r="AM470" t="str">
        <f t="shared" si="166"/>
        <v>魔能飞行器*29</v>
      </c>
      <c r="AN470" t="str">
        <f t="shared" si="167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60"/>
        <v>0</v>
      </c>
      <c r="AZ470">
        <f t="shared" si="152"/>
        <v>0</v>
      </c>
      <c r="BA470">
        <f t="shared" si="153"/>
        <v>1</v>
      </c>
    </row>
    <row r="471" customHeight="1" spans="1:53">
      <c r="A471" s="25" t="s">
        <v>281</v>
      </c>
      <c r="C471" s="25">
        <v>3</v>
      </c>
      <c r="D471" s="39" t="s">
        <v>223</v>
      </c>
      <c r="E471" s="39" t="s">
        <v>194</v>
      </c>
      <c r="N471" s="25">
        <f>IFERROR(VLOOKUP($D471&amp;$C471,生产方式定位!$A$2:$E$38,2,FALSE)+VLOOKUP($E471&amp;$C471,生产方式定位!$F$3:$J$38,2,FALSE),0)</f>
        <v>1700</v>
      </c>
      <c r="U471" s="25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25">
        <f>IFERROR(VLOOKUP($D471&amp;$C471,生产方式定位!$A$2:$E$38,5,FALSE)+VLOOKUP($E471&amp;$C471,生产方式定位!$F$3:$J$38,5,FALSE),"错误")</f>
        <v>2559</v>
      </c>
      <c r="AA471" s="42" t="str">
        <f t="shared" si="154"/>
        <v/>
      </c>
      <c r="AB471" s="65" t="str">
        <f t="shared" si="155"/>
        <v/>
      </c>
      <c r="AC471" s="65" t="str">
        <f t="shared" si="156"/>
        <v>魔能飞行器*32</v>
      </c>
      <c r="AD471" s="43" t="str">
        <f t="shared" si="157"/>
        <v>51%</v>
      </c>
      <c r="AE471" s="3">
        <f t="shared" si="158"/>
        <v>824</v>
      </c>
      <c r="AF471" s="67">
        <f t="shared" si="151"/>
        <v>3</v>
      </c>
      <c r="AG471" t="str">
        <f t="shared" si="161"/>
        <v/>
      </c>
      <c r="AH471" t="str">
        <f t="shared" si="162"/>
        <v/>
      </c>
      <c r="AI471" t="str">
        <f t="shared" si="159"/>
        <v/>
      </c>
      <c r="AJ471" t="str">
        <f t="shared" si="163"/>
        <v/>
      </c>
      <c r="AK471" t="str">
        <f t="shared" si="164"/>
        <v/>
      </c>
      <c r="AL471" t="str">
        <f t="shared" si="165"/>
        <v/>
      </c>
      <c r="AM471" t="str">
        <f t="shared" si="166"/>
        <v>魔能飞行器*32</v>
      </c>
      <c r="AN471" t="str">
        <f t="shared" si="167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60"/>
        <v>0</v>
      </c>
      <c r="AZ471">
        <f t="shared" si="152"/>
        <v>0</v>
      </c>
      <c r="BA471">
        <f t="shared" si="153"/>
        <v>1</v>
      </c>
    </row>
    <row r="472" customHeight="1" spans="1:53">
      <c r="A472" s="25" t="s">
        <v>281</v>
      </c>
      <c r="B472" s="55" t="s">
        <v>771</v>
      </c>
      <c r="C472" s="25">
        <v>4</v>
      </c>
      <c r="D472" s="39" t="s">
        <v>223</v>
      </c>
      <c r="E472" s="39" t="s">
        <v>194</v>
      </c>
      <c r="F472" s="55" t="s">
        <v>14</v>
      </c>
      <c r="G472" s="3">
        <v>20</v>
      </c>
      <c r="H472" s="55" t="s">
        <v>22</v>
      </c>
      <c r="I472" s="3">
        <v>30</v>
      </c>
      <c r="L472" s="40">
        <v>10</v>
      </c>
      <c r="N472" s="25">
        <f>IFERROR(VLOOKUP($D472&amp;$C472,生产方式定位!$A$2:$E$38,2,FALSE)+VLOOKUP($E472&amp;$C472,生产方式定位!$F$3:$J$38,2,FALSE),0)</f>
        <v>1900</v>
      </c>
      <c r="O472" s="55" t="s">
        <v>74</v>
      </c>
      <c r="P472" s="3">
        <v>50</v>
      </c>
      <c r="U472" s="25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25">
        <f>IFERROR(VLOOKUP($D472&amp;$C472,生产方式定位!$A$2:$E$38,5,FALSE)+VLOOKUP($E472&amp;$C472,生产方式定位!$F$3:$J$38,5,FALSE),"错误")</f>
        <v>2834</v>
      </c>
      <c r="AA472" s="42" t="str">
        <f t="shared" si="154"/>
        <v>硬木*16,泽洛*21,运力*11</v>
      </c>
      <c r="AB472" s="65" t="str">
        <f t="shared" si="155"/>
        <v>法士*452</v>
      </c>
      <c r="AC472" s="65" t="str">
        <f t="shared" si="156"/>
        <v>魔能飞行器*35</v>
      </c>
      <c r="AD472" s="43" t="str">
        <f t="shared" si="157"/>
        <v>49%</v>
      </c>
      <c r="AE472" s="3">
        <f t="shared" si="158"/>
        <v>894</v>
      </c>
      <c r="AF472" s="67">
        <f t="shared" si="151"/>
        <v>4</v>
      </c>
      <c r="AG472" t="str">
        <f t="shared" si="161"/>
        <v>硬木*16</v>
      </c>
      <c r="AH472" t="str">
        <f t="shared" si="162"/>
        <v>泽洛*21</v>
      </c>
      <c r="AI472" t="str">
        <f t="shared" si="159"/>
        <v/>
      </c>
      <c r="AJ472" t="str">
        <f t="shared" si="163"/>
        <v>法士*452</v>
      </c>
      <c r="AK472" t="str">
        <f t="shared" si="164"/>
        <v/>
      </c>
      <c r="AL472" t="str">
        <f t="shared" si="165"/>
        <v/>
      </c>
      <c r="AM472" t="str">
        <f t="shared" si="166"/>
        <v>魔能飞行器*35</v>
      </c>
      <c r="AN472" t="str">
        <f t="shared" si="167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60"/>
        <v>60</v>
      </c>
      <c r="AZ472">
        <f t="shared" si="152"/>
        <v>50</v>
      </c>
      <c r="BA472">
        <f t="shared" si="153"/>
        <v>1</v>
      </c>
    </row>
    <row r="473" customHeight="1" spans="1:53">
      <c r="A473" s="25" t="s">
        <v>281</v>
      </c>
      <c r="B473" s="55" t="s">
        <v>772</v>
      </c>
      <c r="C473" s="25">
        <v>5</v>
      </c>
      <c r="D473" s="39" t="s">
        <v>223</v>
      </c>
      <c r="E473" s="39" t="s">
        <v>194</v>
      </c>
      <c r="F473" s="3" t="s">
        <v>40</v>
      </c>
      <c r="G473" s="3">
        <v>40</v>
      </c>
      <c r="H473" s="55" t="s">
        <v>20</v>
      </c>
      <c r="I473" s="3">
        <v>10</v>
      </c>
      <c r="J473" s="55" t="s">
        <v>46</v>
      </c>
      <c r="K473" s="3">
        <v>10</v>
      </c>
      <c r="L473" s="40">
        <v>10</v>
      </c>
      <c r="N473" s="25">
        <f>IFERROR(VLOOKUP($D473&amp;$C473,生产方式定位!$A$2:$E$38,2,FALSE)+VLOOKUP($E473&amp;$C473,生产方式定位!$F$3:$J$38,2,FALSE),0)</f>
        <v>2100</v>
      </c>
      <c r="O473" s="55" t="s">
        <v>74</v>
      </c>
      <c r="P473" s="3">
        <v>55</v>
      </c>
      <c r="Q473" s="55" t="s">
        <v>73</v>
      </c>
      <c r="R473" s="3">
        <v>45</v>
      </c>
      <c r="U473" s="25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25">
        <f>IFERROR(VLOOKUP($D473&amp;$C473,生产方式定位!$A$2:$E$38,5,FALSE)+VLOOKUP($E473&amp;$C473,生产方式定位!$F$3:$J$38,5,FALSE),"错误")</f>
        <v>3110</v>
      </c>
      <c r="AA473" s="42" t="str">
        <f t="shared" si="154"/>
        <v>秘银*15,灵能水晶*5,魔导引擎*4,运力*10</v>
      </c>
      <c r="AB473" s="65" t="str">
        <f t="shared" si="155"/>
        <v>法士*280,工程师*305</v>
      </c>
      <c r="AC473" s="65" t="str">
        <f t="shared" si="156"/>
        <v>魔能飞行器*39</v>
      </c>
      <c r="AD473" s="43" t="str">
        <f t="shared" si="157"/>
        <v>48%</v>
      </c>
      <c r="AE473" s="3">
        <f t="shared" si="158"/>
        <v>965</v>
      </c>
      <c r="AF473" s="67">
        <f t="shared" si="151"/>
        <v>5</v>
      </c>
      <c r="AG473" t="str">
        <f t="shared" si="161"/>
        <v>秘银*15</v>
      </c>
      <c r="AH473" t="str">
        <f t="shared" si="162"/>
        <v>灵能水晶*5</v>
      </c>
      <c r="AI473" t="str">
        <f t="shared" si="159"/>
        <v>魔导引擎*4</v>
      </c>
      <c r="AJ473" t="str">
        <f t="shared" si="163"/>
        <v>法士*280</v>
      </c>
      <c r="AK473" t="str">
        <f t="shared" si="164"/>
        <v>工程师*305</v>
      </c>
      <c r="AL473" t="str">
        <f t="shared" si="165"/>
        <v/>
      </c>
      <c r="AM473" t="str">
        <f t="shared" si="166"/>
        <v>魔能飞行器*39</v>
      </c>
      <c r="AN473" t="str">
        <f t="shared" si="167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60"/>
        <v>70</v>
      </c>
      <c r="AZ473">
        <f t="shared" si="152"/>
        <v>100</v>
      </c>
      <c r="BA473">
        <f t="shared" si="153"/>
        <v>1</v>
      </c>
    </row>
    <row r="474" customHeight="1" spans="1:53">
      <c r="A474" s="23" t="s">
        <v>773</v>
      </c>
      <c r="B474" s="3" t="s">
        <v>774</v>
      </c>
      <c r="C474" s="23">
        <v>1</v>
      </c>
      <c r="D474" s="39" t="s">
        <v>175</v>
      </c>
      <c r="E474" s="39" t="s">
        <v>176</v>
      </c>
      <c r="N474" s="23">
        <f>IFERROR(VLOOKUP($D474&amp;$C474,生产方式定位!$A$2:$E$38,2,FALSE)+VLOOKUP($E474&amp;$C474,生产方式定位!$F$3:$J$38,2,FALSE),0)</f>
        <v>0</v>
      </c>
      <c r="U474" s="23">
        <f>IFERROR(VLOOKUP($D474&amp;$C474,生产方式定位!$A$2:$E$38,3,FALSE)+VLOOKUP($E474&amp;$C474,生产方式定位!$F$3:$J$38,3,FALSE),0)</f>
        <v>0</v>
      </c>
      <c r="Z474" s="25">
        <f>IFERROR(VLOOKUP($D474&amp;$C474,生产方式定位!$A$2:$E$38,5,FALSE)+VLOOKUP($E474&amp;$C474,生产方式定位!$F$3:$J$38,5,FALSE),"错误")</f>
        <v>0</v>
      </c>
      <c r="AA474" s="42" t="str">
        <f t="shared" si="154"/>
        <v/>
      </c>
      <c r="AB474" s="65" t="str">
        <f t="shared" si="155"/>
        <v/>
      </c>
      <c r="AC474" s="65" t="str">
        <f t="shared" si="156"/>
        <v/>
      </c>
      <c r="AD474" s="43" t="str">
        <f t="shared" si="157"/>
        <v/>
      </c>
      <c r="AE474" s="3" t="str">
        <f t="shared" si="158"/>
        <v/>
      </c>
      <c r="AF474" s="66">
        <f t="shared" si="151"/>
        <v>1</v>
      </c>
      <c r="AG474" t="str">
        <f t="shared" si="161"/>
        <v/>
      </c>
      <c r="AH474" t="str">
        <f t="shared" si="162"/>
        <v/>
      </c>
      <c r="AI474" t="str">
        <f t="shared" si="159"/>
        <v/>
      </c>
      <c r="AJ474" t="str">
        <f t="shared" si="163"/>
        <v/>
      </c>
      <c r="AK474" t="str">
        <f t="shared" si="164"/>
        <v/>
      </c>
      <c r="AL474" t="str">
        <f t="shared" si="165"/>
        <v/>
      </c>
      <c r="AM474" t="str">
        <f t="shared" si="166"/>
        <v/>
      </c>
      <c r="AN474" t="str">
        <f t="shared" si="167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0"/>
        <v>0</v>
      </c>
      <c r="AZ474">
        <f t="shared" si="152"/>
        <v>0</v>
      </c>
      <c r="BA474">
        <f t="shared" si="153"/>
        <v>0</v>
      </c>
    </row>
    <row r="475" customHeight="1" spans="1:53">
      <c r="A475" s="23" t="s">
        <v>773</v>
      </c>
      <c r="B475" s="3" t="s">
        <v>775</v>
      </c>
      <c r="C475" s="23">
        <v>2</v>
      </c>
      <c r="D475" s="39" t="s">
        <v>175</v>
      </c>
      <c r="E475" s="39" t="s">
        <v>176</v>
      </c>
      <c r="F475" s="3" t="s">
        <v>41</v>
      </c>
      <c r="G475" s="3">
        <v>10</v>
      </c>
      <c r="N475" s="23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3">
        <f>IFERROR(VLOOKUP($D475&amp;$C475,生产方式定位!$A$2:$E$38,3,FALSE)+VLOOKUP($E475&amp;$C475,生产方式定位!$F$3:$J$38,3,FALSE),0)</f>
        <v>10</v>
      </c>
      <c r="Z475" s="25">
        <f>IFERROR(VLOOKUP($D475&amp;$C475,生产方式定位!$A$2:$E$38,5,FALSE)+VLOOKUP($E475&amp;$C475,生产方式定位!$F$3:$J$38,5,FALSE),"错误")</f>
        <v>0</v>
      </c>
      <c r="AA475" s="42" t="str">
        <f t="shared" si="154"/>
        <v>工具*6</v>
      </c>
      <c r="AB475" s="65" t="str">
        <f t="shared" si="155"/>
        <v>劳工*-362,工程师*30</v>
      </c>
      <c r="AC475" s="65" t="str">
        <f t="shared" si="156"/>
        <v/>
      </c>
      <c r="AD475" s="43" t="str">
        <f t="shared" si="157"/>
        <v>-100%</v>
      </c>
      <c r="AE475" s="3">
        <f t="shared" si="158"/>
        <v>-235</v>
      </c>
      <c r="AF475" s="66">
        <f t="shared" si="151"/>
        <v>2</v>
      </c>
      <c r="AG475" t="str">
        <f t="shared" si="161"/>
        <v>工具*6</v>
      </c>
      <c r="AH475" t="str">
        <f t="shared" si="162"/>
        <v/>
      </c>
      <c r="AI475" t="str">
        <f t="shared" si="159"/>
        <v/>
      </c>
      <c r="AJ475" t="str">
        <f t="shared" si="163"/>
        <v>劳工*-362</v>
      </c>
      <c r="AK475" t="str">
        <f t="shared" si="164"/>
        <v>工程师*30</v>
      </c>
      <c r="AL475" t="str">
        <f t="shared" si="165"/>
        <v/>
      </c>
      <c r="AM475" t="str">
        <f t="shared" si="166"/>
        <v/>
      </c>
      <c r="AN475" t="str">
        <f t="shared" si="167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0"/>
        <v>10</v>
      </c>
      <c r="AZ475">
        <f t="shared" si="152"/>
        <v>25</v>
      </c>
      <c r="BA475">
        <f t="shared" si="153"/>
        <v>0</v>
      </c>
    </row>
    <row r="476" customHeight="1" spans="1:53">
      <c r="A476" s="23" t="s">
        <v>773</v>
      </c>
      <c r="B476" s="3" t="s">
        <v>776</v>
      </c>
      <c r="C476" s="23">
        <v>3</v>
      </c>
      <c r="D476" s="39" t="s">
        <v>175</v>
      </c>
      <c r="E476" s="39" t="s">
        <v>176</v>
      </c>
      <c r="F476" s="3" t="s">
        <v>41</v>
      </c>
      <c r="G476" s="3">
        <v>10</v>
      </c>
      <c r="N476" s="23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3">
        <f>IFERROR(VLOOKUP($D476&amp;$C476,生产方式定位!$A$2:$E$38,3,FALSE)+VLOOKUP($E476&amp;$C476,生产方式定位!$F$3:$J$38,3,FALSE),0)</f>
        <v>20</v>
      </c>
      <c r="Z476" s="25">
        <f>IFERROR(VLOOKUP($D476&amp;$C476,生产方式定位!$A$2:$E$38,5,FALSE)+VLOOKUP($E476&amp;$C476,生产方式定位!$F$3:$J$38,5,FALSE),"错误")</f>
        <v>0</v>
      </c>
      <c r="AA476" s="42" t="str">
        <f t="shared" si="154"/>
        <v>工具*8</v>
      </c>
      <c r="AB476" s="65" t="str">
        <f t="shared" si="155"/>
        <v>劳工*-724,工程师*60</v>
      </c>
      <c r="AC476" s="65" t="str">
        <f t="shared" si="156"/>
        <v/>
      </c>
      <c r="AD476" s="43" t="str">
        <f t="shared" si="157"/>
        <v>-100%</v>
      </c>
      <c r="AE476" s="3">
        <f t="shared" si="158"/>
        <v>-320</v>
      </c>
      <c r="AF476" s="66">
        <f t="shared" si="151"/>
        <v>3</v>
      </c>
      <c r="AG476" t="str">
        <f t="shared" si="161"/>
        <v>工具*8</v>
      </c>
      <c r="AH476" t="str">
        <f t="shared" si="162"/>
        <v/>
      </c>
      <c r="AI476" t="str">
        <f t="shared" si="159"/>
        <v/>
      </c>
      <c r="AJ476" t="str">
        <f t="shared" si="163"/>
        <v>劳工*-724</v>
      </c>
      <c r="AK476" t="str">
        <f t="shared" si="164"/>
        <v>工程师*60</v>
      </c>
      <c r="AL476" t="str">
        <f t="shared" si="165"/>
        <v/>
      </c>
      <c r="AM476" t="str">
        <f t="shared" si="166"/>
        <v/>
      </c>
      <c r="AN476" t="str">
        <f t="shared" si="167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0"/>
        <v>10</v>
      </c>
      <c r="AZ476">
        <f t="shared" si="152"/>
        <v>25</v>
      </c>
      <c r="BA476">
        <f t="shared" si="153"/>
        <v>0</v>
      </c>
    </row>
    <row r="477" customHeight="1" spans="1:53">
      <c r="A477" s="23" t="s">
        <v>773</v>
      </c>
      <c r="B477" s="3" t="s">
        <v>777</v>
      </c>
      <c r="C477" s="23">
        <v>4</v>
      </c>
      <c r="D477" s="39" t="s">
        <v>175</v>
      </c>
      <c r="E477" s="39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3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3">
        <f>IFERROR(VLOOKUP($D477&amp;$C477,生产方式定位!$A$2:$E$38,3,FALSE)+VLOOKUP($E477&amp;$C477,生产方式定位!$F$3:$J$38,3,FALSE),0)</f>
        <v>30</v>
      </c>
      <c r="Z477" s="25">
        <f>IFERROR(VLOOKUP($D477&amp;$C477,生产方式定位!$A$2:$E$38,5,FALSE)+VLOOKUP($E477&amp;$C477,生产方式定位!$F$3:$J$38,5,FALSE),"错误")</f>
        <v>0</v>
      </c>
      <c r="AA477" s="42" t="str">
        <f t="shared" si="154"/>
        <v>科学引擎*2,煤*8</v>
      </c>
      <c r="AB477" s="65" t="str">
        <f t="shared" si="155"/>
        <v>劳工*-1086,工程师*90</v>
      </c>
      <c r="AC477" s="65" t="str">
        <f t="shared" si="156"/>
        <v/>
      </c>
      <c r="AD477" s="43" t="str">
        <f t="shared" si="157"/>
        <v>-100%</v>
      </c>
      <c r="AE477" s="3">
        <f t="shared" si="158"/>
        <v>-405</v>
      </c>
      <c r="AF477" s="66">
        <f t="shared" si="151"/>
        <v>4</v>
      </c>
      <c r="AG477" t="str">
        <f t="shared" si="161"/>
        <v>科学引擎*2</v>
      </c>
      <c r="AH477" t="str">
        <f t="shared" si="162"/>
        <v>煤*8</v>
      </c>
      <c r="AI477" t="str">
        <f t="shared" si="159"/>
        <v/>
      </c>
      <c r="AJ477" t="str">
        <f t="shared" si="163"/>
        <v>劳工*-1086</v>
      </c>
      <c r="AK477" t="str">
        <f t="shared" si="164"/>
        <v>工程师*90</v>
      </c>
      <c r="AL477" t="str">
        <f t="shared" si="165"/>
        <v/>
      </c>
      <c r="AM477" t="str">
        <f t="shared" si="166"/>
        <v/>
      </c>
      <c r="AN477" t="str">
        <f t="shared" si="167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0"/>
        <v>15</v>
      </c>
      <c r="AZ477">
        <f t="shared" si="152"/>
        <v>25</v>
      </c>
      <c r="BA477">
        <f t="shared" si="153"/>
        <v>0</v>
      </c>
    </row>
    <row r="478" customHeight="1" spans="1:53">
      <c r="A478" s="23" t="s">
        <v>773</v>
      </c>
      <c r="B478" s="3" t="s">
        <v>778</v>
      </c>
      <c r="C478" s="23">
        <v>5</v>
      </c>
      <c r="D478" s="39" t="s">
        <v>175</v>
      </c>
      <c r="E478" s="39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3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3">
        <f>IFERROR(VLOOKUP($D478&amp;$C478,生产方式定位!$A$2:$E$38,3,FALSE)+VLOOKUP($E478&amp;$C478,生产方式定位!$F$3:$J$38,3,FALSE),0)</f>
        <v>40</v>
      </c>
      <c r="Z478" s="25">
        <f>IFERROR(VLOOKUP($D478&amp;$C478,生产方式定位!$A$2:$E$38,5,FALSE)+VLOOKUP($E478&amp;$C478,生产方式定位!$F$3:$J$38,5,FALSE),"错误")</f>
        <v>0</v>
      </c>
      <c r="AA478" s="42" t="str">
        <f t="shared" si="154"/>
        <v>魔导引擎*2,煤*10</v>
      </c>
      <c r="AB478" s="65" t="str">
        <f t="shared" si="155"/>
        <v>劳工*-1448,工程师*121</v>
      </c>
      <c r="AC478" s="65" t="str">
        <f t="shared" si="156"/>
        <v/>
      </c>
      <c r="AD478" s="43" t="str">
        <f t="shared" si="157"/>
        <v>-100%</v>
      </c>
      <c r="AE478" s="3">
        <f t="shared" si="158"/>
        <v>-490</v>
      </c>
      <c r="AF478" s="66">
        <f t="shared" si="151"/>
        <v>5</v>
      </c>
      <c r="AG478" t="str">
        <f t="shared" si="161"/>
        <v>魔导引擎*2</v>
      </c>
      <c r="AH478" t="str">
        <f t="shared" si="162"/>
        <v>煤*10</v>
      </c>
      <c r="AI478" t="str">
        <f t="shared" si="159"/>
        <v/>
      </c>
      <c r="AJ478" t="str">
        <f t="shared" si="163"/>
        <v>劳工*-1448</v>
      </c>
      <c r="AK478" t="str">
        <f t="shared" si="164"/>
        <v>工程师*121</v>
      </c>
      <c r="AL478" t="str">
        <f t="shared" si="165"/>
        <v/>
      </c>
      <c r="AM478" t="str">
        <f t="shared" si="166"/>
        <v/>
      </c>
      <c r="AN478" t="str">
        <f t="shared" si="167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0"/>
        <v>15</v>
      </c>
      <c r="AZ478">
        <f t="shared" si="152"/>
        <v>25</v>
      </c>
      <c r="BA478">
        <f t="shared" si="153"/>
        <v>0</v>
      </c>
    </row>
    <row r="479" customHeight="1" spans="1:53">
      <c r="A479" s="25" t="s">
        <v>773</v>
      </c>
      <c r="B479" s="3" t="s">
        <v>774</v>
      </c>
      <c r="C479" s="25">
        <v>1</v>
      </c>
      <c r="D479" s="39" t="s">
        <v>175</v>
      </c>
      <c r="E479" s="39" t="s">
        <v>178</v>
      </c>
      <c r="N479" s="25">
        <f>IFERROR(VLOOKUP($D479&amp;$C479,生产方式定位!$A$2:$E$38,2,FALSE)+VLOOKUP($E479&amp;$C479,生产方式定位!$F$3:$J$38,2,FALSE),0)</f>
        <v>0</v>
      </c>
      <c r="U479" s="25">
        <f>IFERROR(VLOOKUP($D479&amp;$C479,生产方式定位!$A$2:$E$38,3,FALSE)+VLOOKUP($E479&amp;$C479,生产方式定位!$F$3:$J$38,3,FALSE),0)</f>
        <v>0</v>
      </c>
      <c r="Z479" s="25">
        <f>IFERROR(VLOOKUP($D479&amp;$C479,生产方式定位!$A$2:$E$38,5,FALSE)+VLOOKUP($E479&amp;$C479,生产方式定位!$F$3:$J$38,5,FALSE),"错误")</f>
        <v>0</v>
      </c>
      <c r="AA479" s="42" t="str">
        <f t="shared" si="154"/>
        <v/>
      </c>
      <c r="AB479" s="65" t="str">
        <f t="shared" si="155"/>
        <v/>
      </c>
      <c r="AC479" s="65" t="str">
        <f t="shared" si="156"/>
        <v/>
      </c>
      <c r="AD479" s="43" t="str">
        <f t="shared" si="157"/>
        <v/>
      </c>
      <c r="AE479" s="3" t="str">
        <f t="shared" si="158"/>
        <v/>
      </c>
      <c r="AF479" s="67">
        <f t="shared" si="151"/>
        <v>1</v>
      </c>
      <c r="AG479" t="str">
        <f t="shared" si="161"/>
        <v/>
      </c>
      <c r="AH479" t="str">
        <f t="shared" si="162"/>
        <v/>
      </c>
      <c r="AI479" t="str">
        <f t="shared" si="159"/>
        <v/>
      </c>
      <c r="AJ479" t="str">
        <f t="shared" si="163"/>
        <v/>
      </c>
      <c r="AK479" t="str">
        <f t="shared" si="164"/>
        <v/>
      </c>
      <c r="AL479" t="str">
        <f t="shared" si="165"/>
        <v/>
      </c>
      <c r="AM479" t="str">
        <f t="shared" si="166"/>
        <v/>
      </c>
      <c r="AN479" t="str">
        <f t="shared" si="167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0"/>
        <v>0</v>
      </c>
      <c r="AZ479">
        <f t="shared" si="152"/>
        <v>0</v>
      </c>
      <c r="BA479">
        <f t="shared" si="153"/>
        <v>0</v>
      </c>
    </row>
    <row r="480" customHeight="1" spans="1:53">
      <c r="A480" s="25" t="s">
        <v>773</v>
      </c>
      <c r="B480" s="55" t="s">
        <v>779</v>
      </c>
      <c r="C480" s="25">
        <v>2</v>
      </c>
      <c r="D480" s="39" t="s">
        <v>175</v>
      </c>
      <c r="E480" s="39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25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25">
        <f>IFERROR(VLOOKUP($D480&amp;$C480,生产方式定位!$A$2:$E$38,3,FALSE)+VLOOKUP($E480&amp;$C480,生产方式定位!$F$3:$J$38,3,FALSE),0)</f>
        <v>15</v>
      </c>
      <c r="Z480" s="25">
        <f>IFERROR(VLOOKUP($D480&amp;$C480,生产方式定位!$A$2:$E$38,5,FALSE)+VLOOKUP($E480&amp;$C480,生产方式定位!$F$3:$J$38,5,FALSE),"错误")</f>
        <v>0</v>
      </c>
      <c r="AA480" s="42" t="str">
        <f t="shared" si="154"/>
        <v>魔偶*2,灵能水晶*4</v>
      </c>
      <c r="AB480" s="65" t="str">
        <f t="shared" si="155"/>
        <v>劳工*-543,法士*34</v>
      </c>
      <c r="AC480" s="65" t="str">
        <f t="shared" si="156"/>
        <v/>
      </c>
      <c r="AD480" s="43" t="str">
        <f t="shared" si="157"/>
        <v>-100%</v>
      </c>
      <c r="AE480" s="3">
        <f t="shared" si="158"/>
        <v>-345</v>
      </c>
      <c r="AF480" s="67">
        <f t="shared" si="151"/>
        <v>2</v>
      </c>
      <c r="AG480" t="str">
        <f t="shared" si="161"/>
        <v>魔偶*2</v>
      </c>
      <c r="AH480" t="str">
        <f t="shared" si="162"/>
        <v>灵能水晶*4</v>
      </c>
      <c r="AI480" t="str">
        <f t="shared" si="159"/>
        <v/>
      </c>
      <c r="AJ480" t="str">
        <f t="shared" si="163"/>
        <v>劳工*-543</v>
      </c>
      <c r="AK480" t="str">
        <f t="shared" si="164"/>
        <v>法士*34</v>
      </c>
      <c r="AL480" t="str">
        <f t="shared" si="165"/>
        <v/>
      </c>
      <c r="AM480" t="str">
        <f t="shared" si="166"/>
        <v/>
      </c>
      <c r="AN480" t="str">
        <f t="shared" si="167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0"/>
        <v>15</v>
      </c>
      <c r="AZ480">
        <f t="shared" si="152"/>
        <v>25</v>
      </c>
      <c r="BA480">
        <f t="shared" si="153"/>
        <v>0</v>
      </c>
    </row>
    <row r="481" customHeight="1" spans="1:53">
      <c r="A481" s="25" t="s">
        <v>773</v>
      </c>
      <c r="B481" s="55" t="s">
        <v>780</v>
      </c>
      <c r="C481" s="25">
        <v>3</v>
      </c>
      <c r="D481" s="39" t="s">
        <v>175</v>
      </c>
      <c r="E481" s="39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25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25">
        <f>IFERROR(VLOOKUP($D481&amp;$C481,生产方式定位!$A$2:$E$38,3,FALSE)+VLOOKUP($E481&amp;$C481,生产方式定位!$F$3:$J$38,3,FALSE),0)</f>
        <v>30</v>
      </c>
      <c r="Z481" s="25">
        <f>IFERROR(VLOOKUP($D481&amp;$C481,生产方式定位!$A$2:$E$38,5,FALSE)+VLOOKUP($E481&amp;$C481,生产方式定位!$F$3:$J$38,5,FALSE),"错误")</f>
        <v>0</v>
      </c>
      <c r="AA481" s="42" t="str">
        <f t="shared" si="154"/>
        <v>魔偶*3,灵能水晶*5</v>
      </c>
      <c r="AB481" s="65" t="str">
        <f t="shared" si="155"/>
        <v>劳工*-1086,法士*68</v>
      </c>
      <c r="AC481" s="65" t="str">
        <f t="shared" si="156"/>
        <v/>
      </c>
      <c r="AD481" s="43" t="str">
        <f t="shared" si="157"/>
        <v>-100%</v>
      </c>
      <c r="AE481" s="3">
        <f t="shared" si="158"/>
        <v>-470</v>
      </c>
      <c r="AF481" s="67">
        <f t="shared" si="151"/>
        <v>3</v>
      </c>
      <c r="AG481" t="str">
        <f t="shared" si="161"/>
        <v>魔偶*3</v>
      </c>
      <c r="AH481" t="str">
        <f t="shared" si="162"/>
        <v>灵能水晶*5</v>
      </c>
      <c r="AI481" t="str">
        <f t="shared" si="159"/>
        <v/>
      </c>
      <c r="AJ481" t="str">
        <f t="shared" si="163"/>
        <v>劳工*-1086</v>
      </c>
      <c r="AK481" t="str">
        <f t="shared" si="164"/>
        <v>法士*68</v>
      </c>
      <c r="AL481" t="str">
        <f t="shared" si="165"/>
        <v/>
      </c>
      <c r="AM481" t="str">
        <f t="shared" si="166"/>
        <v/>
      </c>
      <c r="AN481" t="str">
        <f t="shared" si="167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0"/>
        <v>15</v>
      </c>
      <c r="AZ481">
        <f t="shared" si="152"/>
        <v>25</v>
      </c>
      <c r="BA481">
        <f t="shared" si="153"/>
        <v>0</v>
      </c>
    </row>
    <row r="482" customHeight="1" spans="1:53">
      <c r="A482" s="25" t="s">
        <v>773</v>
      </c>
      <c r="B482" s="55" t="s">
        <v>781</v>
      </c>
      <c r="C482" s="25">
        <v>4</v>
      </c>
      <c r="D482" s="39" t="s">
        <v>175</v>
      </c>
      <c r="E482" s="39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25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25">
        <f>IFERROR(VLOOKUP($D482&amp;$C482,生产方式定位!$A$2:$E$38,3,FALSE)+VLOOKUP($E482&amp;$C482,生产方式定位!$F$3:$J$38,3,FALSE),0)</f>
        <v>45</v>
      </c>
      <c r="Z482" s="25">
        <f>IFERROR(VLOOKUP($D482&amp;$C482,生产方式定位!$A$2:$E$38,5,FALSE)+VLOOKUP($E482&amp;$C482,生产方式定位!$F$3:$J$38,5,FALSE),"错误")</f>
        <v>0</v>
      </c>
      <c r="AA482" s="42" t="str">
        <f t="shared" si="154"/>
        <v>魔偶*4,灵能水晶*6</v>
      </c>
      <c r="AB482" s="65" t="str">
        <f t="shared" si="155"/>
        <v>劳工*-1629,法士*102</v>
      </c>
      <c r="AC482" s="65" t="str">
        <f t="shared" si="156"/>
        <v/>
      </c>
      <c r="AD482" s="43" t="str">
        <f t="shared" si="157"/>
        <v>-100%</v>
      </c>
      <c r="AE482" s="3">
        <f t="shared" si="158"/>
        <v>-595</v>
      </c>
      <c r="AF482" s="67">
        <f t="shared" si="151"/>
        <v>4</v>
      </c>
      <c r="AG482" t="str">
        <f t="shared" si="161"/>
        <v>魔偶*4</v>
      </c>
      <c r="AH482" t="str">
        <f t="shared" si="162"/>
        <v>灵能水晶*6</v>
      </c>
      <c r="AI482" t="str">
        <f t="shared" si="159"/>
        <v/>
      </c>
      <c r="AJ482" t="str">
        <f t="shared" si="163"/>
        <v>劳工*-1629</v>
      </c>
      <c r="AK482" t="str">
        <f t="shared" si="164"/>
        <v>法士*102</v>
      </c>
      <c r="AL482" t="str">
        <f t="shared" si="165"/>
        <v/>
      </c>
      <c r="AM482" t="str">
        <f t="shared" si="166"/>
        <v/>
      </c>
      <c r="AN482" t="str">
        <f t="shared" si="167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0"/>
        <v>15</v>
      </c>
      <c r="AZ482">
        <f t="shared" si="152"/>
        <v>25</v>
      </c>
      <c r="BA482">
        <f t="shared" si="153"/>
        <v>0</v>
      </c>
    </row>
    <row r="483" customHeight="1" spans="1:53">
      <c r="A483" s="25" t="s">
        <v>773</v>
      </c>
      <c r="B483" s="55" t="s">
        <v>782</v>
      </c>
      <c r="C483" s="25">
        <v>5</v>
      </c>
      <c r="D483" s="39" t="s">
        <v>175</v>
      </c>
      <c r="E483" s="39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25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25">
        <f>IFERROR(VLOOKUP($D483&amp;$C483,生产方式定位!$A$2:$E$38,3,FALSE)+VLOOKUP($E483&amp;$C483,生产方式定位!$F$3:$J$38,3,FALSE),0)</f>
        <v>60</v>
      </c>
      <c r="Z483" s="25">
        <f>IFERROR(VLOOKUP($D483&amp;$C483,生产方式定位!$A$2:$E$38,5,FALSE)+VLOOKUP($E483&amp;$C483,生产方式定位!$F$3:$J$38,5,FALSE),"错误")</f>
        <v>0</v>
      </c>
      <c r="AA483" s="42" t="str">
        <f t="shared" si="154"/>
        <v>魔偶*4,灵能水晶*7</v>
      </c>
      <c r="AB483" s="65" t="str">
        <f t="shared" si="155"/>
        <v>劳工*-2172,法士*136</v>
      </c>
      <c r="AC483" s="65" t="str">
        <f t="shared" si="156"/>
        <v/>
      </c>
      <c r="AD483" s="43" t="str">
        <f t="shared" si="157"/>
        <v>-100%</v>
      </c>
      <c r="AE483" s="3">
        <f t="shared" si="158"/>
        <v>-720</v>
      </c>
      <c r="AF483" s="67">
        <f t="shared" si="151"/>
        <v>5</v>
      </c>
      <c r="AG483" t="str">
        <f t="shared" si="161"/>
        <v>魔偶*4</v>
      </c>
      <c r="AH483" t="str">
        <f t="shared" si="162"/>
        <v>灵能水晶*7</v>
      </c>
      <c r="AI483" t="str">
        <f t="shared" si="159"/>
        <v/>
      </c>
      <c r="AJ483" t="str">
        <f t="shared" si="163"/>
        <v>劳工*-2172</v>
      </c>
      <c r="AK483" t="str">
        <f t="shared" si="164"/>
        <v>法士*136</v>
      </c>
      <c r="AL483" t="str">
        <f t="shared" si="165"/>
        <v/>
      </c>
      <c r="AM483" t="str">
        <f t="shared" si="166"/>
        <v/>
      </c>
      <c r="AN483" t="str">
        <f t="shared" si="167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0"/>
        <v>15</v>
      </c>
      <c r="AZ483">
        <f t="shared" si="152"/>
        <v>25</v>
      </c>
      <c r="BA483">
        <f t="shared" si="153"/>
        <v>0</v>
      </c>
    </row>
    <row r="484" customHeight="1" spans="1:53">
      <c r="A484" s="23" t="s">
        <v>284</v>
      </c>
      <c r="B484" s="3" t="s">
        <v>519</v>
      </c>
      <c r="C484" s="23">
        <v>1</v>
      </c>
      <c r="D484" s="39" t="s">
        <v>175</v>
      </c>
      <c r="E484" s="39" t="s">
        <v>180</v>
      </c>
      <c r="N484" s="23">
        <f>IFERROR(VLOOKUP($D484&amp;$C484,生产方式定位!$A$2:$E$38,2,FALSE)+VLOOKUP($E484&amp;$C484,生产方式定位!$F$3:$J$38,2,FALSE),0)</f>
        <v>0</v>
      </c>
      <c r="O484" s="55" t="s">
        <v>77</v>
      </c>
      <c r="P484" s="3">
        <v>3</v>
      </c>
      <c r="Q484" s="55" t="s">
        <v>68</v>
      </c>
      <c r="R484" s="3">
        <v>1</v>
      </c>
      <c r="U484" s="23">
        <f>IFERROR(VLOOKUP($D484&amp;$C484,生产方式定位!$A$2:$E$38,3,FALSE)+VLOOKUP($E484&amp;$C484,生产方式定位!$F$3:$J$38,3,FALSE),0)</f>
        <v>25</v>
      </c>
      <c r="Z484" s="25">
        <f>IFERROR(VLOOKUP($D484&amp;$C484,生产方式定位!$A$2:$E$38,5,FALSE)+VLOOKUP($E484&amp;$C484,生产方式定位!$F$3:$J$38,5,FALSE),"错误")</f>
        <v>25</v>
      </c>
      <c r="AA484" s="42" t="str">
        <f t="shared" si="154"/>
        <v/>
      </c>
      <c r="AB484" s="65" t="str">
        <f t="shared" si="155"/>
        <v>职员*424,贵族*47</v>
      </c>
      <c r="AC484" s="65" t="str">
        <f t="shared" si="156"/>
        <v/>
      </c>
      <c r="AD484" s="43" t="str">
        <f t="shared" si="157"/>
        <v/>
      </c>
      <c r="AE484" s="3" t="str">
        <f t="shared" si="158"/>
        <v/>
      </c>
      <c r="AF484" s="66">
        <f t="shared" si="151"/>
        <v>1</v>
      </c>
      <c r="AG484" t="str">
        <f t="shared" si="161"/>
        <v/>
      </c>
      <c r="AH484" t="str">
        <f t="shared" si="162"/>
        <v/>
      </c>
      <c r="AI484" t="str">
        <f t="shared" si="159"/>
        <v/>
      </c>
      <c r="AJ484" t="str">
        <f t="shared" si="163"/>
        <v>职员*424</v>
      </c>
      <c r="AK484" t="str">
        <f t="shared" si="164"/>
        <v>贵族*47</v>
      </c>
      <c r="AL484" t="str">
        <f t="shared" si="165"/>
        <v/>
      </c>
      <c r="AM484" t="str">
        <f t="shared" si="166"/>
        <v/>
      </c>
      <c r="AN484" t="str">
        <f t="shared" si="167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0"/>
        <v>0</v>
      </c>
      <c r="AZ484">
        <f t="shared" si="152"/>
        <v>4</v>
      </c>
      <c r="BA484">
        <f t="shared" si="153"/>
        <v>0</v>
      </c>
    </row>
    <row r="485" customHeight="1" spans="1:53">
      <c r="A485" s="23" t="s">
        <v>284</v>
      </c>
      <c r="B485" s="3" t="s">
        <v>520</v>
      </c>
      <c r="C485" s="23">
        <v>2</v>
      </c>
      <c r="D485" s="39" t="s">
        <v>175</v>
      </c>
      <c r="E485" s="39" t="s">
        <v>180</v>
      </c>
      <c r="N485" s="23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3">
        <f>IFERROR(VLOOKUP($D485&amp;$C485,生产方式定位!$A$2:$E$38,3,FALSE)+VLOOKUP($E485&amp;$C485,生产方式定位!$F$3:$J$38,3,FALSE),0)</f>
        <v>35</v>
      </c>
      <c r="Z485" s="25">
        <f>IFERROR(VLOOKUP($D485&amp;$C485,生产方式定位!$A$2:$E$38,5,FALSE)+VLOOKUP($E485&amp;$C485,生产方式定位!$F$3:$J$38,5,FALSE),"错误")</f>
        <v>35</v>
      </c>
      <c r="AA485" s="42" t="str">
        <f t="shared" si="154"/>
        <v/>
      </c>
      <c r="AB485" s="65" t="str">
        <f t="shared" si="155"/>
        <v>教士*528</v>
      </c>
      <c r="AC485" s="65" t="str">
        <f t="shared" si="156"/>
        <v/>
      </c>
      <c r="AD485" s="43" t="str">
        <f t="shared" si="157"/>
        <v/>
      </c>
      <c r="AE485" s="3" t="str">
        <f t="shared" si="158"/>
        <v/>
      </c>
      <c r="AF485" s="66">
        <f t="shared" si="151"/>
        <v>2</v>
      </c>
      <c r="AG485" t="str">
        <f t="shared" si="161"/>
        <v/>
      </c>
      <c r="AH485" t="str">
        <f t="shared" si="162"/>
        <v/>
      </c>
      <c r="AI485" t="str">
        <f t="shared" si="159"/>
        <v/>
      </c>
      <c r="AJ485" t="str">
        <f t="shared" si="163"/>
        <v>教士*528</v>
      </c>
      <c r="AK485" t="str">
        <f t="shared" si="164"/>
        <v/>
      </c>
      <c r="AL485" t="str">
        <f t="shared" si="165"/>
        <v/>
      </c>
      <c r="AM485" t="str">
        <f t="shared" si="166"/>
        <v/>
      </c>
      <c r="AN485" t="str">
        <f t="shared" si="167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0"/>
        <v>0</v>
      </c>
      <c r="AZ485">
        <f t="shared" si="152"/>
        <v>1</v>
      </c>
      <c r="BA485">
        <f t="shared" si="153"/>
        <v>0</v>
      </c>
    </row>
    <row r="486" customHeight="1" spans="1:53">
      <c r="A486" s="23" t="s">
        <v>284</v>
      </c>
      <c r="B486" s="3" t="s">
        <v>521</v>
      </c>
      <c r="C486" s="23">
        <v>3</v>
      </c>
      <c r="D486" s="39" t="s">
        <v>175</v>
      </c>
      <c r="E486" s="39" t="s">
        <v>180</v>
      </c>
      <c r="N486" s="23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55" t="s">
        <v>77</v>
      </c>
      <c r="R486" s="3">
        <v>3</v>
      </c>
      <c r="U486" s="23">
        <f>IFERROR(VLOOKUP($D486&amp;$C486,生产方式定位!$A$2:$E$38,3,FALSE)+VLOOKUP($E486&amp;$C486,生产方式定位!$F$3:$J$38,3,FALSE),0)</f>
        <v>70</v>
      </c>
      <c r="Z486" s="25">
        <f>IFERROR(VLOOKUP($D486&amp;$C486,生产方式定位!$A$2:$E$38,5,FALSE)+VLOOKUP($E486&amp;$C486,生产方式定位!$F$3:$J$38,5,FALSE),"错误")</f>
        <v>70</v>
      </c>
      <c r="AA486" s="42" t="str">
        <f t="shared" si="154"/>
        <v/>
      </c>
      <c r="AB486" s="65" t="str">
        <f t="shared" si="155"/>
        <v>资本家*135,职员*365</v>
      </c>
      <c r="AC486" s="65" t="str">
        <f t="shared" si="156"/>
        <v/>
      </c>
      <c r="AD486" s="43" t="str">
        <f t="shared" si="157"/>
        <v/>
      </c>
      <c r="AE486" s="3" t="str">
        <f t="shared" si="158"/>
        <v/>
      </c>
      <c r="AF486" s="66">
        <f t="shared" si="151"/>
        <v>3</v>
      </c>
      <c r="AG486" t="str">
        <f t="shared" si="161"/>
        <v/>
      </c>
      <c r="AH486" t="str">
        <f t="shared" si="162"/>
        <v/>
      </c>
      <c r="AI486" t="str">
        <f t="shared" si="159"/>
        <v/>
      </c>
      <c r="AJ486" t="str">
        <f t="shared" si="163"/>
        <v>资本家*135</v>
      </c>
      <c r="AK486" t="str">
        <f t="shared" si="164"/>
        <v>职员*365</v>
      </c>
      <c r="AL486" t="str">
        <f t="shared" si="165"/>
        <v/>
      </c>
      <c r="AM486" t="str">
        <f t="shared" si="166"/>
        <v/>
      </c>
      <c r="AN486" t="str">
        <f t="shared" si="167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0"/>
        <v>0</v>
      </c>
      <c r="AZ486">
        <f t="shared" si="152"/>
        <v>13</v>
      </c>
      <c r="BA486">
        <f t="shared" si="153"/>
        <v>0</v>
      </c>
    </row>
    <row r="487" customHeight="1" spans="1:53">
      <c r="A487" s="23" t="s">
        <v>284</v>
      </c>
      <c r="B487" s="3" t="s">
        <v>522</v>
      </c>
      <c r="C487" s="23">
        <v>4</v>
      </c>
      <c r="D487" s="39" t="s">
        <v>175</v>
      </c>
      <c r="E487" s="39" t="s">
        <v>180</v>
      </c>
      <c r="N487" s="23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55" t="s">
        <v>77</v>
      </c>
      <c r="R487" s="3">
        <v>3</v>
      </c>
      <c r="U487" s="23">
        <f>IFERROR(VLOOKUP($D487&amp;$C487,生产方式定位!$A$2:$E$38,3,FALSE)+VLOOKUP($E487&amp;$C487,生产方式定位!$F$3:$J$38,3,FALSE),0)</f>
        <v>35</v>
      </c>
      <c r="Z487" s="25">
        <f>IFERROR(VLOOKUP($D487&amp;$C487,生产方式定位!$A$2:$E$38,5,FALSE)+VLOOKUP($E487&amp;$C487,生产方式定位!$F$3:$J$38,5,FALSE),"错误")</f>
        <v>35</v>
      </c>
      <c r="AA487" s="42" t="str">
        <f t="shared" si="154"/>
        <v/>
      </c>
      <c r="AB487" s="65" t="str">
        <f t="shared" si="155"/>
        <v>资本家*68,职员*183</v>
      </c>
      <c r="AC487" s="65" t="str">
        <f t="shared" si="156"/>
        <v/>
      </c>
      <c r="AD487" s="43" t="str">
        <f t="shared" si="157"/>
        <v/>
      </c>
      <c r="AE487" s="3" t="str">
        <f t="shared" si="158"/>
        <v/>
      </c>
      <c r="AF487" s="66">
        <f t="shared" si="151"/>
        <v>4</v>
      </c>
      <c r="AG487" t="str">
        <f t="shared" si="161"/>
        <v/>
      </c>
      <c r="AH487" t="str">
        <f t="shared" si="162"/>
        <v/>
      </c>
      <c r="AI487" t="str">
        <f t="shared" si="159"/>
        <v/>
      </c>
      <c r="AJ487" t="str">
        <f t="shared" si="163"/>
        <v>资本家*68</v>
      </c>
      <c r="AK487" t="str">
        <f t="shared" si="164"/>
        <v>职员*183</v>
      </c>
      <c r="AL487" t="str">
        <f t="shared" si="165"/>
        <v/>
      </c>
      <c r="AM487" t="str">
        <f t="shared" si="166"/>
        <v/>
      </c>
      <c r="AN487" t="str">
        <f t="shared" si="167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0"/>
        <v>0</v>
      </c>
      <c r="AZ487">
        <f t="shared" si="152"/>
        <v>13</v>
      </c>
      <c r="BA487">
        <f t="shared" si="153"/>
        <v>0</v>
      </c>
    </row>
    <row r="488" customHeight="1" spans="1:53">
      <c r="A488" s="23" t="s">
        <v>284</v>
      </c>
      <c r="B488" s="3" t="s">
        <v>523</v>
      </c>
      <c r="C488" s="23">
        <v>5</v>
      </c>
      <c r="D488" s="39" t="s">
        <v>175</v>
      </c>
      <c r="E488" s="39" t="s">
        <v>180</v>
      </c>
      <c r="N488" s="23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3">
        <f>IFERROR(VLOOKUP($D488&amp;$C488,生产方式定位!$A$2:$E$38,3,FALSE)+VLOOKUP($E488&amp;$C488,生产方式定位!$F$3:$J$38,3,FALSE),0)</f>
        <v>40</v>
      </c>
      <c r="Z488" s="25">
        <f>IFERROR(VLOOKUP($D488&amp;$C488,生产方式定位!$A$2:$E$38,5,FALSE)+VLOOKUP($E488&amp;$C488,生产方式定位!$F$3:$J$38,5,FALSE),"错误")</f>
        <v>40</v>
      </c>
      <c r="AA488" s="42" t="str">
        <f t="shared" si="154"/>
        <v/>
      </c>
      <c r="AB488" s="65" t="str">
        <f t="shared" si="155"/>
        <v>官僚*603</v>
      </c>
      <c r="AC488" s="65" t="str">
        <f t="shared" si="156"/>
        <v/>
      </c>
      <c r="AD488" s="43" t="str">
        <f t="shared" si="157"/>
        <v/>
      </c>
      <c r="AE488" s="3" t="str">
        <f t="shared" si="158"/>
        <v/>
      </c>
      <c r="AF488" s="66">
        <f t="shared" si="151"/>
        <v>5</v>
      </c>
      <c r="AG488" t="str">
        <f t="shared" si="161"/>
        <v/>
      </c>
      <c r="AH488" t="str">
        <f t="shared" si="162"/>
        <v/>
      </c>
      <c r="AI488" t="str">
        <f t="shared" si="159"/>
        <v/>
      </c>
      <c r="AJ488" t="str">
        <f t="shared" si="163"/>
        <v>官僚*603</v>
      </c>
      <c r="AK488" t="str">
        <f t="shared" si="164"/>
        <v/>
      </c>
      <c r="AL488" t="str">
        <f t="shared" si="165"/>
        <v/>
      </c>
      <c r="AM488" t="str">
        <f t="shared" si="166"/>
        <v/>
      </c>
      <c r="AN488" t="str">
        <f t="shared" si="167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0"/>
        <v>0</v>
      </c>
      <c r="AZ488">
        <f t="shared" si="152"/>
        <v>1</v>
      </c>
      <c r="BA488">
        <f t="shared" si="153"/>
        <v>0</v>
      </c>
    </row>
    <row r="489" customHeight="1" spans="1:53">
      <c r="A489" s="23" t="s">
        <v>284</v>
      </c>
      <c r="B489" s="3" t="s">
        <v>524</v>
      </c>
      <c r="C489" s="23">
        <v>6</v>
      </c>
      <c r="D489" s="39" t="s">
        <v>175</v>
      </c>
      <c r="E489" s="39" t="s">
        <v>180</v>
      </c>
      <c r="N489" s="23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3">
        <f>IFERROR(VLOOKUP($D489&amp;$C489,生产方式定位!$A$2:$E$38,3,FALSE)+VLOOKUP($E489&amp;$C489,生产方式定位!$F$3:$J$38,3,FALSE),0)</f>
        <v>20</v>
      </c>
      <c r="Z489" s="25">
        <f>IFERROR(VLOOKUP($D489&amp;$C489,生产方式定位!$A$2:$E$38,5,FALSE)+VLOOKUP($E489&amp;$C489,生产方式定位!$F$3:$J$38,5,FALSE),"错误")</f>
        <v>20</v>
      </c>
      <c r="AA489" s="42" t="str">
        <f t="shared" si="154"/>
        <v/>
      </c>
      <c r="AB489" s="65" t="str">
        <f t="shared" si="155"/>
        <v>劳工*302,工程师*201</v>
      </c>
      <c r="AC489" s="65" t="str">
        <f t="shared" si="156"/>
        <v/>
      </c>
      <c r="AD489" s="43" t="str">
        <f t="shared" si="157"/>
        <v/>
      </c>
      <c r="AE489" s="3" t="str">
        <f t="shared" si="158"/>
        <v/>
      </c>
      <c r="AF489" s="67">
        <f t="shared" si="151"/>
        <v>6</v>
      </c>
      <c r="AG489" t="str">
        <f t="shared" si="161"/>
        <v/>
      </c>
      <c r="AH489" t="str">
        <f t="shared" si="162"/>
        <v/>
      </c>
      <c r="AI489" t="str">
        <f t="shared" si="159"/>
        <v/>
      </c>
      <c r="AJ489" t="str">
        <f t="shared" si="163"/>
        <v>劳工*302</v>
      </c>
      <c r="AK489" t="str">
        <f t="shared" si="164"/>
        <v>工程师*201</v>
      </c>
      <c r="AL489" t="str">
        <f t="shared" si="165"/>
        <v/>
      </c>
      <c r="AM489" t="str">
        <f t="shared" si="166"/>
        <v/>
      </c>
      <c r="AN489" t="str">
        <f t="shared" si="167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0"/>
        <v>0</v>
      </c>
      <c r="AZ489">
        <f t="shared" si="152"/>
        <v>30</v>
      </c>
      <c r="BA489">
        <f t="shared" si="153"/>
        <v>0</v>
      </c>
    </row>
    <row r="490" customHeight="1" spans="1:53">
      <c r="A490" s="23" t="s">
        <v>284</v>
      </c>
      <c r="B490" s="55" t="s">
        <v>525</v>
      </c>
      <c r="C490" s="23">
        <v>7</v>
      </c>
      <c r="D490" s="39" t="s">
        <v>175</v>
      </c>
      <c r="E490" s="39" t="s">
        <v>180</v>
      </c>
      <c r="N490" s="23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55" t="s">
        <v>74</v>
      </c>
      <c r="T490" s="3">
        <v>20</v>
      </c>
      <c r="U490" s="23">
        <f>IFERROR(VLOOKUP($D490&amp;$C490,生产方式定位!$A$2:$E$38,3,FALSE)+VLOOKUP($E490&amp;$C490,生产方式定位!$F$3:$J$38,3,FALSE),0)</f>
        <v>20</v>
      </c>
      <c r="Z490" s="25">
        <f>IFERROR(VLOOKUP($D490&amp;$C490,生产方式定位!$A$2:$E$38,5,FALSE)+VLOOKUP($E490&amp;$C490,生产方式定位!$F$3:$J$38,5,FALSE),"错误")</f>
        <v>20</v>
      </c>
      <c r="AA490" s="42" t="str">
        <f t="shared" si="154"/>
        <v/>
      </c>
      <c r="AB490" s="65" t="str">
        <f t="shared" si="155"/>
        <v>劳工*151,工程师*126,法士*94</v>
      </c>
      <c r="AC490" s="65" t="str">
        <f t="shared" si="156"/>
        <v/>
      </c>
      <c r="AD490" s="43" t="str">
        <f t="shared" si="157"/>
        <v/>
      </c>
      <c r="AE490" s="3" t="str">
        <f t="shared" si="158"/>
        <v/>
      </c>
      <c r="AF490" s="67">
        <f t="shared" si="151"/>
        <v>7</v>
      </c>
      <c r="AG490" t="str">
        <f t="shared" si="161"/>
        <v/>
      </c>
      <c r="AH490" t="str">
        <f t="shared" si="162"/>
        <v/>
      </c>
      <c r="AI490" t="str">
        <f t="shared" si="159"/>
        <v/>
      </c>
      <c r="AJ490" t="str">
        <f t="shared" si="163"/>
        <v>劳工*151</v>
      </c>
      <c r="AK490" t="str">
        <f t="shared" si="164"/>
        <v>工程师*126</v>
      </c>
      <c r="AL490" t="str">
        <f t="shared" si="165"/>
        <v>法士*94</v>
      </c>
      <c r="AM490" t="str">
        <f t="shared" si="166"/>
        <v/>
      </c>
      <c r="AN490" t="str">
        <f t="shared" si="167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0"/>
        <v>0</v>
      </c>
      <c r="AZ490">
        <f t="shared" si="152"/>
        <v>48</v>
      </c>
      <c r="BA490">
        <f t="shared" si="153"/>
        <v>0</v>
      </c>
    </row>
    <row r="491" customHeight="1" spans="1:53">
      <c r="A491" s="23" t="s">
        <v>284</v>
      </c>
      <c r="B491" s="55" t="s">
        <v>526</v>
      </c>
      <c r="C491" s="23">
        <v>8</v>
      </c>
      <c r="D491" s="39" t="s">
        <v>175</v>
      </c>
      <c r="E491" s="39" t="s">
        <v>180</v>
      </c>
      <c r="N491" s="23">
        <f>IFERROR(VLOOKUP($D491&amp;$C491,生产方式定位!$A$2:$E$38,2,FALSE)+VLOOKUP($E491&amp;$C491,生产方式定位!$F$3:$J$38,2,FALSE),0)</f>
        <v>0</v>
      </c>
      <c r="O491" s="55" t="s">
        <v>66</v>
      </c>
      <c r="P491" s="3">
        <v>4</v>
      </c>
      <c r="Q491" s="55" t="s">
        <v>74</v>
      </c>
      <c r="R491" s="3">
        <v>5</v>
      </c>
      <c r="U491" s="23">
        <f>IFERROR(VLOOKUP($D491&amp;$C491,生产方式定位!$A$2:$E$38,3,FALSE)+VLOOKUP($E491&amp;$C491,生产方式定位!$F$3:$J$38,3,FALSE),0)</f>
        <v>50</v>
      </c>
      <c r="Z491" s="25">
        <f>IFERROR(VLOOKUP($D491&amp;$C491,生产方式定位!$A$2:$E$38,5,FALSE)+VLOOKUP($E491&amp;$C491,生产方式定位!$F$3:$J$38,5,FALSE),"错误")</f>
        <v>50</v>
      </c>
      <c r="AA491" s="42" t="str">
        <f t="shared" si="154"/>
        <v/>
      </c>
      <c r="AB491" s="65" t="str">
        <f t="shared" si="155"/>
        <v>法师*50,法士*314</v>
      </c>
      <c r="AC491" s="65" t="str">
        <f t="shared" si="156"/>
        <v/>
      </c>
      <c r="AD491" s="43" t="str">
        <f t="shared" si="157"/>
        <v/>
      </c>
      <c r="AE491" s="3" t="str">
        <f t="shared" si="158"/>
        <v/>
      </c>
      <c r="AF491" s="67">
        <f t="shared" ref="AF491:AF524" si="185">C491</f>
        <v>8</v>
      </c>
      <c r="AG491" t="str">
        <f t="shared" si="161"/>
        <v/>
      </c>
      <c r="AH491" t="str">
        <f t="shared" si="162"/>
        <v/>
      </c>
      <c r="AI491" t="str">
        <f t="shared" si="159"/>
        <v/>
      </c>
      <c r="AJ491" t="str">
        <f t="shared" si="163"/>
        <v>法师*50</v>
      </c>
      <c r="AK491" t="str">
        <f t="shared" si="164"/>
        <v>法士*314</v>
      </c>
      <c r="AL491" t="str">
        <f t="shared" si="165"/>
        <v/>
      </c>
      <c r="AM491" t="str">
        <f t="shared" si="166"/>
        <v/>
      </c>
      <c r="AN491" t="str">
        <f t="shared" si="167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0"/>
        <v>0</v>
      </c>
      <c r="AZ491">
        <f t="shared" ref="AZ491:AZ524" si="186">ABS(P491)+ABS(R491)+ABS(T491)</f>
        <v>9</v>
      </c>
      <c r="BA491">
        <f t="shared" ref="BA491:BA524" si="187">W491+Y491</f>
        <v>0</v>
      </c>
    </row>
    <row r="492" customHeight="1" spans="1:53">
      <c r="A492" s="25" t="s">
        <v>286</v>
      </c>
      <c r="C492" s="25">
        <v>1</v>
      </c>
      <c r="D492" s="39" t="s">
        <v>223</v>
      </c>
      <c r="E492" s="39" t="s">
        <v>173</v>
      </c>
      <c r="N492" s="25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55" t="s">
        <v>74</v>
      </c>
      <c r="T492" s="3">
        <v>5</v>
      </c>
      <c r="U492" s="25">
        <f>IFERROR(VLOOKUP($D492&amp;$C492,生产方式定位!$A$2:$E$38,3,FALSE)+VLOOKUP($E492&amp;$C492,生产方式定位!$F$3:$J$38,3,FALSE),0)</f>
        <v>100</v>
      </c>
      <c r="Z492" s="25">
        <f>IFERROR(VLOOKUP($D492&amp;$C492,生产方式定位!$A$2:$E$38,5,FALSE)+VLOOKUP($E492&amp;$C492,生产方式定位!$F$3:$J$38,5,FALSE),"错误")</f>
        <v>1760</v>
      </c>
      <c r="AA492" s="42" t="str">
        <f t="shared" ref="AA492:AA555" si="188">IF(AG492="","",AG492)&amp;IF(AH492="","",","&amp;AH492)&amp;IF(AI492="","",","&amp;AI492)&amp;IF(AR492=0,"",",运力*"&amp;AR492)&amp;IF(AS492=0,"",",交易*"&amp;AS492)</f>
        <v/>
      </c>
      <c r="AB492" s="65" t="str">
        <f t="shared" ref="AB492:AB534" si="189">IF(AJ492="","",AJ492)&amp;IF(AK492="","",","&amp;AK492)&amp;IF(AL492="","",","&amp;AL492)</f>
        <v>劳工*4114,工程师*69,法士*51</v>
      </c>
      <c r="AC492" s="65" t="str">
        <f t="shared" ref="AC492:AC529" si="190">IF(AM492="","",AM492)&amp;IF(AN492="","",","&amp;AN492)</f>
        <v/>
      </c>
      <c r="AD492" s="43" t="str">
        <f t="shared" ref="AD492:AD529" si="191">IFERROR(ROUND(((Z492/N492)-1)*100,0)&amp;"%","")</f>
        <v>76%</v>
      </c>
      <c r="AE492" s="3">
        <f t="shared" ref="AE492:AE529" si="192">IF(Z492-U492-N492=0,"",Z492-U492-N492)</f>
        <v>660</v>
      </c>
      <c r="AF492" s="67">
        <f t="shared" si="185"/>
        <v>1</v>
      </c>
      <c r="AG492" t="str">
        <f t="shared" si="161"/>
        <v/>
      </c>
      <c r="AH492" t="str">
        <f t="shared" si="162"/>
        <v/>
      </c>
      <c r="AI492" t="str">
        <f t="shared" ref="AI492:AI524" si="193">IF(AQ492="","",J492&amp;"*"&amp;AQ492)</f>
        <v/>
      </c>
      <c r="AJ492" t="str">
        <f t="shared" si="163"/>
        <v>劳工*4114</v>
      </c>
      <c r="AK492" t="str">
        <f t="shared" si="164"/>
        <v>工程师*69</v>
      </c>
      <c r="AL492" t="str">
        <f t="shared" si="165"/>
        <v>法士*51</v>
      </c>
      <c r="AM492" t="str">
        <f t="shared" si="166"/>
        <v/>
      </c>
      <c r="AN492" t="str">
        <f t="shared" si="167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ref="AY492:AY524" si="194">G492+I492+L492+M492+K492</f>
        <v>0</v>
      </c>
      <c r="AZ492">
        <f t="shared" si="186"/>
        <v>110</v>
      </c>
      <c r="BA492">
        <f t="shared" si="187"/>
        <v>0</v>
      </c>
    </row>
    <row r="493" customHeight="1" spans="1:53">
      <c r="A493" s="25" t="s">
        <v>286</v>
      </c>
      <c r="C493" s="25">
        <v>2</v>
      </c>
      <c r="D493" s="39" t="s">
        <v>223</v>
      </c>
      <c r="E493" s="39" t="s">
        <v>173</v>
      </c>
      <c r="N493" s="25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55" t="s">
        <v>74</v>
      </c>
      <c r="T493" s="3">
        <v>10</v>
      </c>
      <c r="U493" s="25">
        <f>IFERROR(VLOOKUP($D493&amp;$C493,生产方式定位!$A$2:$E$38,3,FALSE)+VLOOKUP($E493&amp;$C493,生产方式定位!$F$3:$J$38,3,FALSE),0)</f>
        <v>100</v>
      </c>
      <c r="Z493" s="25">
        <f>IFERROR(VLOOKUP($D493&amp;$C493,生产方式定位!$A$2:$E$38,5,FALSE)+VLOOKUP($E493&amp;$C493,生产方式定位!$F$3:$J$38,5,FALSE),"错误")</f>
        <v>2520</v>
      </c>
      <c r="AA493" s="42" t="str">
        <f t="shared" si="188"/>
        <v/>
      </c>
      <c r="AB493" s="65" t="str">
        <f t="shared" si="189"/>
        <v>劳工*3771,工程师*126,法士*94</v>
      </c>
      <c r="AC493" s="65" t="str">
        <f t="shared" si="190"/>
        <v/>
      </c>
      <c r="AD493" s="43" t="str">
        <f t="shared" si="191"/>
        <v>58%</v>
      </c>
      <c r="AE493" s="3">
        <f t="shared" si="192"/>
        <v>820</v>
      </c>
      <c r="AF493" s="67">
        <f t="shared" si="185"/>
        <v>2</v>
      </c>
      <c r="AG493" t="str">
        <f t="shared" ref="AG493:AG556" si="195">IF(AO493="","",F493&amp;"*"&amp;AO493)</f>
        <v/>
      </c>
      <c r="AH493" t="str">
        <f t="shared" ref="AH493:AH524" si="196">IF(AP493="","",H493&amp;"*"&amp;AP493)</f>
        <v/>
      </c>
      <c r="AI493" t="str">
        <f t="shared" si="193"/>
        <v/>
      </c>
      <c r="AJ493" t="str">
        <f t="shared" si="163"/>
        <v>劳工*3771</v>
      </c>
      <c r="AK493" t="str">
        <f t="shared" si="164"/>
        <v>工程师*126</v>
      </c>
      <c r="AL493" t="str">
        <f t="shared" si="165"/>
        <v>法士*94</v>
      </c>
      <c r="AM493" t="str">
        <f t="shared" si="166"/>
        <v/>
      </c>
      <c r="AN493" t="str">
        <f t="shared" si="167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94"/>
        <v>0</v>
      </c>
      <c r="AZ493">
        <f t="shared" si="186"/>
        <v>120</v>
      </c>
      <c r="BA493">
        <f t="shared" si="187"/>
        <v>0</v>
      </c>
    </row>
    <row r="494" customHeight="1" spans="1:53">
      <c r="A494" s="25" t="s">
        <v>286</v>
      </c>
      <c r="C494" s="25">
        <v>3</v>
      </c>
      <c r="D494" s="39" t="s">
        <v>223</v>
      </c>
      <c r="E494" s="39" t="s">
        <v>173</v>
      </c>
      <c r="N494" s="25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55" t="s">
        <v>74</v>
      </c>
      <c r="T494" s="3">
        <v>15</v>
      </c>
      <c r="U494" s="25">
        <f>IFERROR(VLOOKUP($D494&amp;$C494,生产方式定位!$A$2:$E$38,3,FALSE)+VLOOKUP($E494&amp;$C494,生产方式定位!$F$3:$J$38,3,FALSE),0)</f>
        <v>100</v>
      </c>
      <c r="Z494" s="25">
        <f>IFERROR(VLOOKUP($D494&amp;$C494,生产方式定位!$A$2:$E$38,5,FALSE)+VLOOKUP($E494&amp;$C494,生产方式定位!$F$3:$J$38,5,FALSE),"错误")</f>
        <v>2830</v>
      </c>
      <c r="AA494" s="42" t="str">
        <f t="shared" si="188"/>
        <v/>
      </c>
      <c r="AB494" s="65" t="str">
        <f t="shared" si="189"/>
        <v>劳工*3481,工程师*174,法士*131</v>
      </c>
      <c r="AC494" s="65" t="str">
        <f t="shared" si="190"/>
        <v/>
      </c>
      <c r="AD494" s="43" t="str">
        <f t="shared" si="191"/>
        <v>55%</v>
      </c>
      <c r="AE494" s="3">
        <f t="shared" si="192"/>
        <v>905</v>
      </c>
      <c r="AF494" s="66">
        <f t="shared" si="185"/>
        <v>3</v>
      </c>
      <c r="AG494" t="str">
        <f t="shared" si="195"/>
        <v/>
      </c>
      <c r="AH494" t="str">
        <f t="shared" si="196"/>
        <v/>
      </c>
      <c r="AI494" t="str">
        <f t="shared" si="193"/>
        <v/>
      </c>
      <c r="AJ494" t="str">
        <f t="shared" ref="AJ494:AJ557" si="197">IF(AT494="","",O494&amp;"*"&amp;AT494)</f>
        <v>劳工*3481</v>
      </c>
      <c r="AK494" t="str">
        <f t="shared" ref="AK494:AK524" si="198">IF(AU494="","",Q494&amp;"*"&amp;AU494)</f>
        <v>工程师*174</v>
      </c>
      <c r="AL494" t="str">
        <f t="shared" ref="AL494:AL524" si="199">IF(AV494="","",S494&amp;"*"&amp;AV494)</f>
        <v>法士*131</v>
      </c>
      <c r="AM494" t="str">
        <f t="shared" ref="AM494:AM524" si="200">IF(AW494="","",V494&amp;"*"&amp;AW494)</f>
        <v/>
      </c>
      <c r="AN494" t="str">
        <f t="shared" ref="AN494:AN524" si="201">IF(AX494="","",X494&amp;"*"&amp;AX494)</f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94"/>
        <v>0</v>
      </c>
      <c r="AZ494">
        <f t="shared" si="186"/>
        <v>130</v>
      </c>
      <c r="BA494">
        <f t="shared" si="187"/>
        <v>0</v>
      </c>
    </row>
    <row r="495" customHeight="1" spans="1:53">
      <c r="A495" s="25" t="s">
        <v>286</v>
      </c>
      <c r="B495" s="55" t="s">
        <v>783</v>
      </c>
      <c r="C495" s="25">
        <v>4</v>
      </c>
      <c r="D495" s="39" t="s">
        <v>223</v>
      </c>
      <c r="E495" s="39" t="s">
        <v>173</v>
      </c>
      <c r="F495" s="55" t="s">
        <v>39</v>
      </c>
      <c r="G495" s="3">
        <v>40</v>
      </c>
      <c r="H495" s="55" t="s">
        <v>41</v>
      </c>
      <c r="I495" s="3">
        <v>10</v>
      </c>
      <c r="L495" s="40">
        <v>10</v>
      </c>
      <c r="N495" s="25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55"/>
      <c r="U495" s="25">
        <f>IFERROR(VLOOKUP($D495&amp;$C495,生产方式定位!$A$2:$E$38,3,FALSE)+VLOOKUP($E495&amp;$C495,生产方式定位!$F$3:$J$38,3,FALSE),0)</f>
        <v>100</v>
      </c>
      <c r="Z495" s="25">
        <f>IFERROR(VLOOKUP($D495&amp;$C495,生产方式定位!$A$2:$E$38,5,FALSE)+VLOOKUP($E495&amp;$C495,生产方式定位!$F$3:$J$38,5,FALSE),"错误")</f>
        <v>3140</v>
      </c>
      <c r="AA495" s="42" t="str">
        <f t="shared" si="188"/>
        <v>钢铁*27,工具*9,运力*11</v>
      </c>
      <c r="AB495" s="65" t="str">
        <f t="shared" si="189"/>
        <v>劳工*3017,工程师*503</v>
      </c>
      <c r="AC495" s="65" t="str">
        <f t="shared" si="190"/>
        <v/>
      </c>
      <c r="AD495" s="43" t="str">
        <f t="shared" si="191"/>
        <v>53%</v>
      </c>
      <c r="AE495" s="3">
        <f t="shared" si="192"/>
        <v>990</v>
      </c>
      <c r="AF495" s="66">
        <f t="shared" si="185"/>
        <v>4</v>
      </c>
      <c r="AG495" t="str">
        <f t="shared" si="195"/>
        <v>钢铁*27</v>
      </c>
      <c r="AH495" t="str">
        <f t="shared" si="196"/>
        <v>工具*9</v>
      </c>
      <c r="AI495" t="str">
        <f t="shared" si="193"/>
        <v/>
      </c>
      <c r="AJ495" t="str">
        <f t="shared" si="197"/>
        <v>劳工*3017</v>
      </c>
      <c r="AK495" t="str">
        <f t="shared" si="198"/>
        <v>工程师*503</v>
      </c>
      <c r="AL495" t="str">
        <f t="shared" si="199"/>
        <v/>
      </c>
      <c r="AM495" t="str">
        <f t="shared" si="200"/>
        <v/>
      </c>
      <c r="AN495" t="str">
        <f t="shared" si="201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94"/>
        <v>60</v>
      </c>
      <c r="AZ495">
        <f t="shared" si="186"/>
        <v>150</v>
      </c>
      <c r="BA495">
        <f t="shared" si="187"/>
        <v>0</v>
      </c>
    </row>
    <row r="496" customHeight="1" spans="1:53">
      <c r="A496" s="25" t="s">
        <v>286</v>
      </c>
      <c r="B496" s="55" t="s">
        <v>770</v>
      </c>
      <c r="C496" s="25">
        <v>5</v>
      </c>
      <c r="D496" s="39" t="s">
        <v>223</v>
      </c>
      <c r="E496" s="39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40">
        <v>10</v>
      </c>
      <c r="N496" s="25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55" t="s">
        <v>74</v>
      </c>
      <c r="T496" s="3">
        <v>25</v>
      </c>
      <c r="U496" s="25">
        <f>IFERROR(VLOOKUP($D496&amp;$C496,生产方式定位!$A$2:$E$38,3,FALSE)+VLOOKUP($E496&amp;$C496,生产方式定位!$F$3:$J$38,3,FALSE),0)</f>
        <v>100</v>
      </c>
      <c r="Z496" s="25">
        <f>IFERROR(VLOOKUP($D496&amp;$C496,生产方式定位!$A$2:$E$38,5,FALSE)+VLOOKUP($E496&amp;$C496,生产方式定位!$F$3:$J$38,5,FALSE),"错误")</f>
        <v>3450</v>
      </c>
      <c r="AA496" s="42" t="str">
        <f t="shared" si="188"/>
        <v>秘银*16,灵能水晶*5,魔导引擎*4,运力*11</v>
      </c>
      <c r="AB496" s="65" t="str">
        <f t="shared" si="189"/>
        <v>劳工*3017,工程师*251,法士*189</v>
      </c>
      <c r="AC496" s="65" t="str">
        <f t="shared" si="190"/>
        <v/>
      </c>
      <c r="AD496" s="43" t="str">
        <f t="shared" si="191"/>
        <v>52%</v>
      </c>
      <c r="AE496" s="3">
        <f t="shared" si="192"/>
        <v>1075</v>
      </c>
      <c r="AF496" s="66">
        <f t="shared" si="185"/>
        <v>5</v>
      </c>
      <c r="AG496" t="str">
        <f t="shared" si="195"/>
        <v>秘银*16</v>
      </c>
      <c r="AH496" t="str">
        <f t="shared" si="196"/>
        <v>灵能水晶*5</v>
      </c>
      <c r="AI496" t="str">
        <f t="shared" si="193"/>
        <v>魔导引擎*4</v>
      </c>
      <c r="AJ496" t="str">
        <f t="shared" si="197"/>
        <v>劳工*3017</v>
      </c>
      <c r="AK496" t="str">
        <f t="shared" si="198"/>
        <v>工程师*251</v>
      </c>
      <c r="AL496" t="str">
        <f t="shared" si="199"/>
        <v>法士*189</v>
      </c>
      <c r="AM496" t="str">
        <f t="shared" si="200"/>
        <v/>
      </c>
      <c r="AN496" t="str">
        <f t="shared" si="201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94"/>
        <v>70</v>
      </c>
      <c r="AZ496">
        <f t="shared" si="186"/>
        <v>150</v>
      </c>
      <c r="BA496">
        <f t="shared" si="187"/>
        <v>0</v>
      </c>
    </row>
    <row r="497" customHeight="1" spans="1:53">
      <c r="A497" s="23" t="s">
        <v>287</v>
      </c>
      <c r="C497" s="23">
        <v>1</v>
      </c>
      <c r="D497" s="39" t="s">
        <v>223</v>
      </c>
      <c r="E497" s="39" t="s">
        <v>194</v>
      </c>
      <c r="N497" s="23">
        <f>IFERROR(VLOOKUP($D497&amp;$C497,生产方式定位!$A$2:$E$38,2,FALSE)+VLOOKUP($E497&amp;$C497,生产方式定位!$F$3:$J$38,2,FALSE),0)</f>
        <v>1000</v>
      </c>
      <c r="U497" s="23">
        <f>IFERROR(VLOOKUP($D497&amp;$C497,生产方式定位!$A$2:$E$38,3,FALSE)+VLOOKUP($E497&amp;$C497,生产方式定位!$F$3:$J$38,3,FALSE),0)</f>
        <v>100</v>
      </c>
      <c r="Z497" s="25">
        <f>IFERROR(VLOOKUP($D497&amp;$C497,生产方式定位!$A$2:$E$38,5,FALSE)+VLOOKUP($E497&amp;$C497,生产方式定位!$F$3:$J$38,5,FALSE),"错误")</f>
        <v>1760</v>
      </c>
      <c r="AA497" s="42" t="str">
        <f t="shared" si="188"/>
        <v/>
      </c>
      <c r="AB497" s="65" t="str">
        <f t="shared" si="189"/>
        <v/>
      </c>
      <c r="AC497" s="65" t="str">
        <f t="shared" si="190"/>
        <v/>
      </c>
      <c r="AD497" s="43" t="str">
        <f t="shared" si="191"/>
        <v>76%</v>
      </c>
      <c r="AE497" s="3">
        <f t="shared" si="192"/>
        <v>660</v>
      </c>
      <c r="AF497" s="66">
        <f t="shared" si="185"/>
        <v>1</v>
      </c>
      <c r="AG497" t="str">
        <f t="shared" si="195"/>
        <v/>
      </c>
      <c r="AH497" t="str">
        <f t="shared" si="196"/>
        <v/>
      </c>
      <c r="AI497" t="str">
        <f t="shared" si="193"/>
        <v/>
      </c>
      <c r="AJ497" t="str">
        <f t="shared" si="197"/>
        <v/>
      </c>
      <c r="AK497" t="str">
        <f t="shared" si="198"/>
        <v/>
      </c>
      <c r="AL497" t="str">
        <f t="shared" si="199"/>
        <v/>
      </c>
      <c r="AM497" t="str">
        <f t="shared" si="200"/>
        <v/>
      </c>
      <c r="AN497" t="str">
        <f t="shared" si="20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94"/>
        <v>0</v>
      </c>
      <c r="AZ497">
        <f t="shared" si="186"/>
        <v>0</v>
      </c>
      <c r="BA497">
        <f t="shared" si="187"/>
        <v>0</v>
      </c>
    </row>
    <row r="498" customHeight="1" spans="1:53">
      <c r="A498" s="23" t="s">
        <v>287</v>
      </c>
      <c r="C498" s="23">
        <v>2</v>
      </c>
      <c r="D498" s="39" t="s">
        <v>223</v>
      </c>
      <c r="E498" s="39" t="s">
        <v>194</v>
      </c>
      <c r="N498" s="23">
        <f>IFERROR(VLOOKUP($D498&amp;$C498,生产方式定位!$A$2:$E$38,2,FALSE)+VLOOKUP($E498&amp;$C498,生产方式定位!$F$3:$J$38,2,FALSE),0)</f>
        <v>1500</v>
      </c>
      <c r="U498" s="23">
        <f>IFERROR(VLOOKUP($D498&amp;$C498,生产方式定位!$A$2:$E$38,3,FALSE)+VLOOKUP($E498&amp;$C498,生产方式定位!$F$3:$J$38,3,FALSE),0)</f>
        <v>30</v>
      </c>
      <c r="Z498" s="25">
        <f>IFERROR(VLOOKUP($D498&amp;$C498,生产方式定位!$A$2:$E$38,5,FALSE)+VLOOKUP($E498&amp;$C498,生产方式定位!$F$3:$J$38,5,FALSE),"错误")</f>
        <v>2283</v>
      </c>
      <c r="AA498" s="42" t="str">
        <f t="shared" si="188"/>
        <v/>
      </c>
      <c r="AB498" s="65" t="str">
        <f t="shared" si="189"/>
        <v/>
      </c>
      <c r="AC498" s="65" t="str">
        <f t="shared" si="190"/>
        <v/>
      </c>
      <c r="AD498" s="43" t="str">
        <f t="shared" si="191"/>
        <v>52%</v>
      </c>
      <c r="AE498" s="3">
        <f t="shared" si="192"/>
        <v>753</v>
      </c>
      <c r="AF498" s="66">
        <f t="shared" si="185"/>
        <v>2</v>
      </c>
      <c r="AG498" t="str">
        <f t="shared" si="195"/>
        <v/>
      </c>
      <c r="AH498" t="str">
        <f t="shared" si="196"/>
        <v/>
      </c>
      <c r="AI498" t="str">
        <f t="shared" si="193"/>
        <v/>
      </c>
      <c r="AJ498" t="str">
        <f t="shared" si="197"/>
        <v/>
      </c>
      <c r="AK498" t="str">
        <f t="shared" si="198"/>
        <v/>
      </c>
      <c r="AL498" t="str">
        <f t="shared" si="199"/>
        <v/>
      </c>
      <c r="AM498" t="str">
        <f t="shared" si="200"/>
        <v/>
      </c>
      <c r="AN498" t="str">
        <f t="shared" si="20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94"/>
        <v>0</v>
      </c>
      <c r="AZ498">
        <f t="shared" si="186"/>
        <v>0</v>
      </c>
      <c r="BA498">
        <f t="shared" si="187"/>
        <v>0</v>
      </c>
    </row>
    <row r="499" customHeight="1" spans="1:53">
      <c r="A499" s="23" t="s">
        <v>287</v>
      </c>
      <c r="C499" s="23">
        <v>3</v>
      </c>
      <c r="D499" s="39" t="s">
        <v>223</v>
      </c>
      <c r="E499" s="39" t="s">
        <v>194</v>
      </c>
      <c r="N499" s="23">
        <f>IFERROR(VLOOKUP($D499&amp;$C499,生产方式定位!$A$2:$E$38,2,FALSE)+VLOOKUP($E499&amp;$C499,生产方式定位!$F$3:$J$38,2,FALSE),0)</f>
        <v>1700</v>
      </c>
      <c r="U499" s="23">
        <f>IFERROR(VLOOKUP($D499&amp;$C499,生产方式定位!$A$2:$E$38,3,FALSE)+VLOOKUP($E499&amp;$C499,生产方式定位!$F$3:$J$38,3,FALSE),0)</f>
        <v>35</v>
      </c>
      <c r="Z499" s="25">
        <f>IFERROR(VLOOKUP($D499&amp;$C499,生产方式定位!$A$2:$E$38,5,FALSE)+VLOOKUP($E499&amp;$C499,生产方式定位!$F$3:$J$38,5,FALSE),"错误")</f>
        <v>2559</v>
      </c>
      <c r="AA499" s="42" t="str">
        <f t="shared" si="188"/>
        <v/>
      </c>
      <c r="AB499" s="65" t="str">
        <f t="shared" si="189"/>
        <v/>
      </c>
      <c r="AC499" s="65" t="str">
        <f t="shared" si="190"/>
        <v/>
      </c>
      <c r="AD499" s="43" t="str">
        <f t="shared" si="191"/>
        <v>51%</v>
      </c>
      <c r="AE499" s="3">
        <f t="shared" si="192"/>
        <v>824</v>
      </c>
      <c r="AF499" s="66">
        <f t="shared" si="185"/>
        <v>3</v>
      </c>
      <c r="AG499" t="str">
        <f t="shared" si="195"/>
        <v/>
      </c>
      <c r="AH499" t="str">
        <f t="shared" si="196"/>
        <v/>
      </c>
      <c r="AI499" t="str">
        <f t="shared" si="193"/>
        <v/>
      </c>
      <c r="AJ499" t="str">
        <f t="shared" si="197"/>
        <v/>
      </c>
      <c r="AK499" t="str">
        <f t="shared" si="198"/>
        <v/>
      </c>
      <c r="AL499" t="str">
        <f t="shared" si="199"/>
        <v/>
      </c>
      <c r="AM499" t="str">
        <f t="shared" si="200"/>
        <v/>
      </c>
      <c r="AN499" t="str">
        <f t="shared" si="20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94"/>
        <v>0</v>
      </c>
      <c r="AZ499">
        <f t="shared" si="186"/>
        <v>0</v>
      </c>
      <c r="BA499">
        <f t="shared" si="187"/>
        <v>0</v>
      </c>
    </row>
    <row r="500" customHeight="1" spans="1:53">
      <c r="A500" s="23" t="s">
        <v>287</v>
      </c>
      <c r="B500" s="55" t="s">
        <v>784</v>
      </c>
      <c r="C500" s="23">
        <v>4</v>
      </c>
      <c r="D500" s="39" t="s">
        <v>223</v>
      </c>
      <c r="E500" s="39" t="s">
        <v>194</v>
      </c>
      <c r="F500" s="55" t="s">
        <v>39</v>
      </c>
      <c r="G500" s="3">
        <v>20</v>
      </c>
      <c r="H500" s="55" t="s">
        <v>41</v>
      </c>
      <c r="I500" s="3">
        <v>30</v>
      </c>
      <c r="L500" s="40">
        <v>10</v>
      </c>
      <c r="N500" s="23">
        <f>IFERROR(VLOOKUP($D500&amp;$C500,生产方式定位!$A$2:$E$38,2,FALSE)+VLOOKUP($E500&amp;$C500,生产方式定位!$F$3:$J$38,2,FALSE),0)</f>
        <v>1900</v>
      </c>
      <c r="O500" s="55" t="s">
        <v>73</v>
      </c>
      <c r="P500" s="3">
        <v>50</v>
      </c>
      <c r="U500" s="23">
        <f>IFERROR(VLOOKUP($D500&amp;$C500,生产方式定位!$A$2:$E$38,3,FALSE)+VLOOKUP($E500&amp;$C500,生产方式定位!$F$3:$J$38,3,FALSE),0)</f>
        <v>40</v>
      </c>
      <c r="Z500" s="25">
        <f>IFERROR(VLOOKUP($D500&amp;$C500,生产方式定位!$A$2:$E$38,5,FALSE)+VLOOKUP($E500&amp;$C500,生产方式定位!$F$3:$J$38,5,FALSE),"错误")</f>
        <v>2834</v>
      </c>
      <c r="AA500" s="42" t="str">
        <f t="shared" si="188"/>
        <v>钢铁*13,工具*24,运力*11</v>
      </c>
      <c r="AB500" s="65" t="str">
        <f t="shared" si="189"/>
        <v>工程师*603</v>
      </c>
      <c r="AC500" s="65" t="str">
        <f t="shared" si="190"/>
        <v/>
      </c>
      <c r="AD500" s="43" t="str">
        <f t="shared" si="191"/>
        <v>49%</v>
      </c>
      <c r="AE500" s="3">
        <f t="shared" si="192"/>
        <v>894</v>
      </c>
      <c r="AF500" s="66">
        <f t="shared" si="185"/>
        <v>4</v>
      </c>
      <c r="AG500" t="str">
        <f t="shared" si="195"/>
        <v>钢铁*13</v>
      </c>
      <c r="AH500" t="str">
        <f t="shared" si="196"/>
        <v>工具*24</v>
      </c>
      <c r="AI500" t="str">
        <f t="shared" si="193"/>
        <v/>
      </c>
      <c r="AJ500" t="str">
        <f t="shared" si="197"/>
        <v>工程师*603</v>
      </c>
      <c r="AK500" t="str">
        <f t="shared" si="198"/>
        <v/>
      </c>
      <c r="AL500" t="str">
        <f t="shared" si="199"/>
        <v/>
      </c>
      <c r="AM500" t="str">
        <f t="shared" si="200"/>
        <v/>
      </c>
      <c r="AN500" t="str">
        <f t="shared" si="201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94"/>
        <v>60</v>
      </c>
      <c r="AZ500">
        <f t="shared" si="186"/>
        <v>50</v>
      </c>
      <c r="BA500">
        <f t="shared" si="187"/>
        <v>0</v>
      </c>
    </row>
    <row r="501" customHeight="1" spans="1:53">
      <c r="A501" s="23" t="s">
        <v>287</v>
      </c>
      <c r="B501" s="55" t="s">
        <v>772</v>
      </c>
      <c r="C501" s="23">
        <v>5</v>
      </c>
      <c r="D501" s="39" t="s">
        <v>223</v>
      </c>
      <c r="E501" s="39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40">
        <v>10</v>
      </c>
      <c r="N501" s="23">
        <f>IFERROR(VLOOKUP($D501&amp;$C501,生产方式定位!$A$2:$E$38,2,FALSE)+VLOOKUP($E501&amp;$C501,生产方式定位!$F$3:$J$38,2,FALSE),0)</f>
        <v>2100</v>
      </c>
      <c r="O501" s="55" t="s">
        <v>74</v>
      </c>
      <c r="P501" s="3">
        <v>55</v>
      </c>
      <c r="Q501" s="55" t="s">
        <v>73</v>
      </c>
      <c r="R501" s="3">
        <v>45</v>
      </c>
      <c r="U501" s="23">
        <f>IFERROR(VLOOKUP($D501&amp;$C501,生产方式定位!$A$2:$E$38,3,FALSE)+VLOOKUP($E501&amp;$C501,生产方式定位!$F$3:$J$38,3,FALSE),0)</f>
        <v>45</v>
      </c>
      <c r="Z501" s="25">
        <f>IFERROR(VLOOKUP($D501&amp;$C501,生产方式定位!$A$2:$E$38,5,FALSE)+VLOOKUP($E501&amp;$C501,生产方式定位!$F$3:$J$38,5,FALSE),"错误")</f>
        <v>3110</v>
      </c>
      <c r="AA501" s="42" t="str">
        <f t="shared" si="188"/>
        <v>秘银*15,灵能水晶*5,魔导引擎*4,运力*10</v>
      </c>
      <c r="AB501" s="65" t="str">
        <f t="shared" si="189"/>
        <v>法士*280,工程师*305</v>
      </c>
      <c r="AC501" s="65" t="str">
        <f t="shared" si="190"/>
        <v/>
      </c>
      <c r="AD501" s="43" t="str">
        <f t="shared" si="191"/>
        <v>48%</v>
      </c>
      <c r="AE501" s="3">
        <f t="shared" si="192"/>
        <v>965</v>
      </c>
      <c r="AF501" s="66">
        <f t="shared" si="185"/>
        <v>5</v>
      </c>
      <c r="AG501" t="str">
        <f t="shared" si="195"/>
        <v>秘银*15</v>
      </c>
      <c r="AH501" t="str">
        <f t="shared" si="196"/>
        <v>灵能水晶*5</v>
      </c>
      <c r="AI501" t="str">
        <f t="shared" si="193"/>
        <v>魔导引擎*4</v>
      </c>
      <c r="AJ501" t="str">
        <f t="shared" si="197"/>
        <v>法士*280</v>
      </c>
      <c r="AK501" t="str">
        <f t="shared" si="198"/>
        <v>工程师*305</v>
      </c>
      <c r="AL501" t="str">
        <f t="shared" si="199"/>
        <v/>
      </c>
      <c r="AM501" t="str">
        <f t="shared" si="200"/>
        <v/>
      </c>
      <c r="AN501" t="str">
        <f t="shared" si="201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94"/>
        <v>70</v>
      </c>
      <c r="AZ501">
        <f t="shared" si="186"/>
        <v>100</v>
      </c>
      <c r="BA501">
        <f t="shared" si="187"/>
        <v>0</v>
      </c>
    </row>
    <row r="502" customHeight="1" spans="1:53">
      <c r="A502" s="25" t="s">
        <v>785</v>
      </c>
      <c r="B502" s="3" t="s">
        <v>786</v>
      </c>
      <c r="C502" s="25">
        <v>1</v>
      </c>
      <c r="D502" s="39" t="s">
        <v>175</v>
      </c>
      <c r="E502" s="39" t="s">
        <v>176</v>
      </c>
      <c r="N502" s="25">
        <f>IFERROR(VLOOKUP($D502&amp;$C502,生产方式定位!$A$2:$E$38,2,FALSE)+VLOOKUP($E502&amp;$C502,生产方式定位!$F$3:$J$38,2,FALSE),0)</f>
        <v>0</v>
      </c>
      <c r="U502" s="25">
        <f>IFERROR(VLOOKUP($D502&amp;$C502,生产方式定位!$A$2:$E$38,3,FALSE)+VLOOKUP($E502&amp;$C502,生产方式定位!$F$3:$J$38,3,FALSE),0)</f>
        <v>0</v>
      </c>
      <c r="Z502" s="25">
        <f>IFERROR(VLOOKUP($D502&amp;$C502,生产方式定位!$A$2:$E$38,5,FALSE)+VLOOKUP($E502&amp;$C502,生产方式定位!$F$3:$J$38,5,FALSE),"错误")</f>
        <v>0</v>
      </c>
      <c r="AA502" s="42" t="str">
        <f t="shared" si="188"/>
        <v/>
      </c>
      <c r="AB502" s="65" t="str">
        <f t="shared" si="189"/>
        <v/>
      </c>
      <c r="AC502" s="65" t="str">
        <f t="shared" si="190"/>
        <v/>
      </c>
      <c r="AD502" s="43" t="str">
        <f t="shared" si="191"/>
        <v/>
      </c>
      <c r="AE502" s="3" t="str">
        <f t="shared" si="192"/>
        <v/>
      </c>
      <c r="AF502" s="67">
        <f t="shared" si="185"/>
        <v>1</v>
      </c>
      <c r="AG502" t="str">
        <f t="shared" si="195"/>
        <v/>
      </c>
      <c r="AH502" t="str">
        <f t="shared" si="196"/>
        <v/>
      </c>
      <c r="AI502" t="str">
        <f t="shared" si="193"/>
        <v/>
      </c>
      <c r="AJ502" t="str">
        <f t="shared" si="197"/>
        <v/>
      </c>
      <c r="AK502" t="str">
        <f t="shared" si="198"/>
        <v/>
      </c>
      <c r="AL502" t="str">
        <f t="shared" si="199"/>
        <v/>
      </c>
      <c r="AM502" t="str">
        <f t="shared" si="200"/>
        <v/>
      </c>
      <c r="AN502" t="str">
        <f t="shared" si="201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94"/>
        <v>0</v>
      </c>
      <c r="AZ502">
        <f t="shared" si="186"/>
        <v>0</v>
      </c>
      <c r="BA502">
        <f t="shared" si="187"/>
        <v>0</v>
      </c>
    </row>
    <row r="503" customHeight="1" spans="1:53">
      <c r="A503" s="25" t="s">
        <v>785</v>
      </c>
      <c r="B503" s="3" t="s">
        <v>787</v>
      </c>
      <c r="C503" s="25">
        <v>2</v>
      </c>
      <c r="D503" s="39" t="s">
        <v>175</v>
      </c>
      <c r="E503" s="39" t="s">
        <v>176</v>
      </c>
      <c r="F503" s="3" t="s">
        <v>41</v>
      </c>
      <c r="G503" s="3">
        <v>10</v>
      </c>
      <c r="N503" s="25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25">
        <f>IFERROR(VLOOKUP($D503&amp;$C503,生产方式定位!$A$2:$E$38,3,FALSE)+VLOOKUP($E503&amp;$C503,生产方式定位!$F$3:$J$38,3,FALSE),0)</f>
        <v>10</v>
      </c>
      <c r="Z503" s="25">
        <f>IFERROR(VLOOKUP($D503&amp;$C503,生产方式定位!$A$2:$E$38,5,FALSE)+VLOOKUP($E503&amp;$C503,生产方式定位!$F$3:$J$38,5,FALSE),"错误")</f>
        <v>0</v>
      </c>
      <c r="AA503" s="42" t="str">
        <f t="shared" si="188"/>
        <v>工具*6</v>
      </c>
      <c r="AB503" s="65" t="str">
        <f t="shared" si="189"/>
        <v>劳工*-362,工程师*30</v>
      </c>
      <c r="AC503" s="65" t="str">
        <f t="shared" si="190"/>
        <v/>
      </c>
      <c r="AD503" s="43" t="str">
        <f t="shared" si="191"/>
        <v>-100%</v>
      </c>
      <c r="AE503" s="3">
        <f t="shared" si="192"/>
        <v>-235</v>
      </c>
      <c r="AF503" s="67">
        <f t="shared" si="185"/>
        <v>2</v>
      </c>
      <c r="AG503" t="str">
        <f t="shared" si="195"/>
        <v>工具*6</v>
      </c>
      <c r="AH503" t="str">
        <f t="shared" si="196"/>
        <v/>
      </c>
      <c r="AI503" t="str">
        <f t="shared" si="193"/>
        <v/>
      </c>
      <c r="AJ503" t="str">
        <f t="shared" si="197"/>
        <v>劳工*-362</v>
      </c>
      <c r="AK503" t="str">
        <f t="shared" si="198"/>
        <v>工程师*30</v>
      </c>
      <c r="AL503" t="str">
        <f t="shared" si="199"/>
        <v/>
      </c>
      <c r="AM503" t="str">
        <f t="shared" si="200"/>
        <v/>
      </c>
      <c r="AN503" t="str">
        <f t="shared" si="201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94"/>
        <v>10</v>
      </c>
      <c r="AZ503">
        <f t="shared" si="186"/>
        <v>25</v>
      </c>
      <c r="BA503">
        <f t="shared" si="187"/>
        <v>0</v>
      </c>
    </row>
    <row r="504" customHeight="1" spans="1:53">
      <c r="A504" s="25" t="s">
        <v>785</v>
      </c>
      <c r="B504" s="3" t="s">
        <v>788</v>
      </c>
      <c r="C504" s="25">
        <v>3</v>
      </c>
      <c r="D504" s="39" t="s">
        <v>175</v>
      </c>
      <c r="E504" s="39" t="s">
        <v>176</v>
      </c>
      <c r="F504" s="3" t="s">
        <v>41</v>
      </c>
      <c r="G504" s="3">
        <v>10</v>
      </c>
      <c r="N504" s="25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25">
        <f>IFERROR(VLOOKUP($D504&amp;$C504,生产方式定位!$A$2:$E$38,3,FALSE)+VLOOKUP($E504&amp;$C504,生产方式定位!$F$3:$J$38,3,FALSE),0)</f>
        <v>20</v>
      </c>
      <c r="Z504" s="25">
        <f>IFERROR(VLOOKUP($D504&amp;$C504,生产方式定位!$A$2:$E$38,5,FALSE)+VLOOKUP($E504&amp;$C504,生产方式定位!$F$3:$J$38,5,FALSE),"错误")</f>
        <v>0</v>
      </c>
      <c r="AA504" s="42" t="str">
        <f t="shared" si="188"/>
        <v>工具*8</v>
      </c>
      <c r="AB504" s="65" t="str">
        <f t="shared" si="189"/>
        <v>劳工*-724,工程师*60</v>
      </c>
      <c r="AC504" s="65" t="str">
        <f t="shared" si="190"/>
        <v/>
      </c>
      <c r="AD504" s="43" t="str">
        <f t="shared" si="191"/>
        <v>-100%</v>
      </c>
      <c r="AE504" s="3">
        <f t="shared" si="192"/>
        <v>-320</v>
      </c>
      <c r="AF504" s="67">
        <f t="shared" si="185"/>
        <v>3</v>
      </c>
      <c r="AG504" t="str">
        <f t="shared" si="195"/>
        <v>工具*8</v>
      </c>
      <c r="AH504" t="str">
        <f t="shared" si="196"/>
        <v/>
      </c>
      <c r="AI504" t="str">
        <f t="shared" si="193"/>
        <v/>
      </c>
      <c r="AJ504" t="str">
        <f t="shared" si="197"/>
        <v>劳工*-724</v>
      </c>
      <c r="AK504" t="str">
        <f t="shared" si="198"/>
        <v>工程师*60</v>
      </c>
      <c r="AL504" t="str">
        <f t="shared" si="199"/>
        <v/>
      </c>
      <c r="AM504" t="str">
        <f t="shared" si="200"/>
        <v/>
      </c>
      <c r="AN504" t="str">
        <f t="shared" si="201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94"/>
        <v>10</v>
      </c>
      <c r="AZ504">
        <f t="shared" si="186"/>
        <v>25</v>
      </c>
      <c r="BA504">
        <f t="shared" si="187"/>
        <v>0</v>
      </c>
    </row>
    <row r="505" customHeight="1" spans="1:53">
      <c r="A505" s="25" t="s">
        <v>785</v>
      </c>
      <c r="B505" s="3" t="s">
        <v>789</v>
      </c>
      <c r="C505" s="25">
        <v>4</v>
      </c>
      <c r="D505" s="39" t="s">
        <v>175</v>
      </c>
      <c r="E505" s="39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25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25">
        <f>IFERROR(VLOOKUP($D505&amp;$C505,生产方式定位!$A$2:$E$38,3,FALSE)+VLOOKUP($E505&amp;$C505,生产方式定位!$F$3:$J$38,3,FALSE),0)</f>
        <v>30</v>
      </c>
      <c r="Z505" s="25">
        <f>IFERROR(VLOOKUP($D505&amp;$C505,生产方式定位!$A$2:$E$38,5,FALSE)+VLOOKUP($E505&amp;$C505,生产方式定位!$F$3:$J$38,5,FALSE),"错误")</f>
        <v>0</v>
      </c>
      <c r="AA505" s="42" t="str">
        <f t="shared" si="188"/>
        <v>科学引擎*2,煤*8</v>
      </c>
      <c r="AB505" s="65" t="str">
        <f t="shared" si="189"/>
        <v>劳工*-1086,工程师*90</v>
      </c>
      <c r="AC505" s="65" t="str">
        <f t="shared" si="190"/>
        <v/>
      </c>
      <c r="AD505" s="43" t="str">
        <f t="shared" si="191"/>
        <v>-100%</v>
      </c>
      <c r="AE505" s="3">
        <f t="shared" si="192"/>
        <v>-405</v>
      </c>
      <c r="AF505" s="67">
        <f t="shared" si="185"/>
        <v>4</v>
      </c>
      <c r="AG505" t="str">
        <f t="shared" si="195"/>
        <v>科学引擎*2</v>
      </c>
      <c r="AH505" t="str">
        <f t="shared" si="196"/>
        <v>煤*8</v>
      </c>
      <c r="AI505" t="str">
        <f t="shared" si="193"/>
        <v/>
      </c>
      <c r="AJ505" t="str">
        <f t="shared" si="197"/>
        <v>劳工*-1086</v>
      </c>
      <c r="AK505" t="str">
        <f t="shared" si="198"/>
        <v>工程师*90</v>
      </c>
      <c r="AL505" t="str">
        <f t="shared" si="199"/>
        <v/>
      </c>
      <c r="AM505" t="str">
        <f t="shared" si="200"/>
        <v/>
      </c>
      <c r="AN505" t="str">
        <f t="shared" si="201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94"/>
        <v>15</v>
      </c>
      <c r="AZ505">
        <f t="shared" si="186"/>
        <v>25</v>
      </c>
      <c r="BA505">
        <f t="shared" si="187"/>
        <v>0</v>
      </c>
    </row>
    <row r="506" customHeight="1" spans="1:53">
      <c r="A506" s="25" t="s">
        <v>785</v>
      </c>
      <c r="B506" s="3" t="s">
        <v>790</v>
      </c>
      <c r="C506" s="25">
        <v>5</v>
      </c>
      <c r="D506" s="39" t="s">
        <v>175</v>
      </c>
      <c r="E506" s="39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25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25">
        <f>IFERROR(VLOOKUP($D506&amp;$C506,生产方式定位!$A$2:$E$38,3,FALSE)+VLOOKUP($E506&amp;$C506,生产方式定位!$F$3:$J$38,3,FALSE),0)</f>
        <v>40</v>
      </c>
      <c r="Z506" s="25">
        <f>IFERROR(VLOOKUP($D506&amp;$C506,生产方式定位!$A$2:$E$38,5,FALSE)+VLOOKUP($E506&amp;$C506,生产方式定位!$F$3:$J$38,5,FALSE),"错误")</f>
        <v>0</v>
      </c>
      <c r="AA506" s="42" t="str">
        <f t="shared" si="188"/>
        <v>魔导引擎*2,煤*10</v>
      </c>
      <c r="AB506" s="65" t="str">
        <f t="shared" si="189"/>
        <v>劳工*-1448,工程师*121</v>
      </c>
      <c r="AC506" s="65" t="str">
        <f t="shared" si="190"/>
        <v/>
      </c>
      <c r="AD506" s="43" t="str">
        <f t="shared" si="191"/>
        <v>-100%</v>
      </c>
      <c r="AE506" s="3">
        <f t="shared" si="192"/>
        <v>-490</v>
      </c>
      <c r="AF506" s="67">
        <f t="shared" si="185"/>
        <v>5</v>
      </c>
      <c r="AG506" t="str">
        <f t="shared" si="195"/>
        <v>魔导引擎*2</v>
      </c>
      <c r="AH506" t="str">
        <f t="shared" si="196"/>
        <v>煤*10</v>
      </c>
      <c r="AI506" t="str">
        <f t="shared" si="193"/>
        <v/>
      </c>
      <c r="AJ506" t="str">
        <f t="shared" si="197"/>
        <v>劳工*-1448</v>
      </c>
      <c r="AK506" t="str">
        <f t="shared" si="198"/>
        <v>工程师*121</v>
      </c>
      <c r="AL506" t="str">
        <f t="shared" si="199"/>
        <v/>
      </c>
      <c r="AM506" t="str">
        <f t="shared" si="200"/>
        <v/>
      </c>
      <c r="AN506" t="str">
        <f t="shared" si="201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94"/>
        <v>15</v>
      </c>
      <c r="AZ506">
        <f t="shared" si="186"/>
        <v>25</v>
      </c>
      <c r="BA506">
        <f t="shared" si="187"/>
        <v>0</v>
      </c>
    </row>
    <row r="507" customHeight="1" spans="1:53">
      <c r="A507" s="23" t="s">
        <v>785</v>
      </c>
      <c r="B507" s="3" t="s">
        <v>786</v>
      </c>
      <c r="C507" s="23">
        <v>1</v>
      </c>
      <c r="D507" s="39" t="s">
        <v>175</v>
      </c>
      <c r="E507" s="39" t="s">
        <v>178</v>
      </c>
      <c r="N507" s="23">
        <f>IFERROR(VLOOKUP($D507&amp;$C507,生产方式定位!$A$2:$E$38,2,FALSE)+VLOOKUP($E507&amp;$C507,生产方式定位!$F$3:$J$38,2,FALSE),0)</f>
        <v>0</v>
      </c>
      <c r="U507" s="23">
        <f>IFERROR(VLOOKUP($D507&amp;$C507,生产方式定位!$A$2:$E$38,3,FALSE)+VLOOKUP($E507&amp;$C507,生产方式定位!$F$3:$J$38,3,FALSE),0)</f>
        <v>0</v>
      </c>
      <c r="Z507" s="25">
        <f>IFERROR(VLOOKUP($D507&amp;$C507,生产方式定位!$A$2:$E$38,5,FALSE)+VLOOKUP($E507&amp;$C507,生产方式定位!$F$3:$J$38,5,FALSE),"错误")</f>
        <v>0</v>
      </c>
      <c r="AA507" s="42" t="str">
        <f t="shared" si="188"/>
        <v/>
      </c>
      <c r="AB507" s="65" t="str">
        <f t="shared" si="189"/>
        <v/>
      </c>
      <c r="AC507" s="65" t="str">
        <f t="shared" si="190"/>
        <v/>
      </c>
      <c r="AD507" s="43" t="str">
        <f t="shared" si="191"/>
        <v/>
      </c>
      <c r="AE507" s="3" t="str">
        <f t="shared" si="192"/>
        <v/>
      </c>
      <c r="AF507" s="66">
        <f t="shared" si="185"/>
        <v>1</v>
      </c>
      <c r="AG507" t="str">
        <f t="shared" si="195"/>
        <v/>
      </c>
      <c r="AH507" t="str">
        <f t="shared" si="196"/>
        <v/>
      </c>
      <c r="AI507" t="str">
        <f t="shared" si="193"/>
        <v/>
      </c>
      <c r="AJ507" t="str">
        <f t="shared" si="197"/>
        <v/>
      </c>
      <c r="AK507" t="str">
        <f t="shared" si="198"/>
        <v/>
      </c>
      <c r="AL507" t="str">
        <f t="shared" si="199"/>
        <v/>
      </c>
      <c r="AM507" t="str">
        <f t="shared" si="200"/>
        <v/>
      </c>
      <c r="AN507" t="str">
        <f t="shared" si="20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94"/>
        <v>0</v>
      </c>
      <c r="AZ507">
        <f t="shared" si="186"/>
        <v>0</v>
      </c>
      <c r="BA507">
        <f t="shared" si="187"/>
        <v>0</v>
      </c>
    </row>
    <row r="508" customHeight="1" spans="1:53">
      <c r="A508" s="23" t="s">
        <v>785</v>
      </c>
      <c r="B508" s="55" t="s">
        <v>791</v>
      </c>
      <c r="C508" s="23">
        <v>2</v>
      </c>
      <c r="D508" s="39" t="s">
        <v>175</v>
      </c>
      <c r="E508" s="39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3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3">
        <f>IFERROR(VLOOKUP($D508&amp;$C508,生产方式定位!$A$2:$E$38,3,FALSE)+VLOOKUP($E508&amp;$C508,生产方式定位!$F$3:$J$38,3,FALSE),0)</f>
        <v>15</v>
      </c>
      <c r="Z508" s="25">
        <f>IFERROR(VLOOKUP($D508&amp;$C508,生产方式定位!$A$2:$E$38,5,FALSE)+VLOOKUP($E508&amp;$C508,生产方式定位!$F$3:$J$38,5,FALSE),"错误")</f>
        <v>0</v>
      </c>
      <c r="AA508" s="42" t="str">
        <f t="shared" si="188"/>
        <v>魔偶*2,灵能水晶*4</v>
      </c>
      <c r="AB508" s="65" t="str">
        <f t="shared" si="189"/>
        <v>劳工*-543,法士*34</v>
      </c>
      <c r="AC508" s="65" t="str">
        <f t="shared" si="190"/>
        <v/>
      </c>
      <c r="AD508" s="43" t="str">
        <f t="shared" si="191"/>
        <v>-100%</v>
      </c>
      <c r="AE508" s="3">
        <f t="shared" si="192"/>
        <v>-345</v>
      </c>
      <c r="AF508" s="66">
        <f t="shared" si="185"/>
        <v>2</v>
      </c>
      <c r="AG508" t="str">
        <f t="shared" si="195"/>
        <v>魔偶*2</v>
      </c>
      <c r="AH508" t="str">
        <f t="shared" si="196"/>
        <v>灵能水晶*4</v>
      </c>
      <c r="AI508" t="str">
        <f t="shared" si="193"/>
        <v/>
      </c>
      <c r="AJ508" t="str">
        <f t="shared" si="197"/>
        <v>劳工*-543</v>
      </c>
      <c r="AK508" t="str">
        <f t="shared" si="198"/>
        <v>法士*34</v>
      </c>
      <c r="AL508" t="str">
        <f t="shared" si="199"/>
        <v/>
      </c>
      <c r="AM508" t="str">
        <f t="shared" si="200"/>
        <v/>
      </c>
      <c r="AN508" t="str">
        <f t="shared" si="201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94"/>
        <v>15</v>
      </c>
      <c r="AZ508">
        <f t="shared" si="186"/>
        <v>25</v>
      </c>
      <c r="BA508">
        <f t="shared" si="187"/>
        <v>0</v>
      </c>
    </row>
    <row r="509" customHeight="1" spans="1:53">
      <c r="A509" s="23" t="s">
        <v>785</v>
      </c>
      <c r="B509" s="55" t="s">
        <v>792</v>
      </c>
      <c r="C509" s="23">
        <v>3</v>
      </c>
      <c r="D509" s="39" t="s">
        <v>175</v>
      </c>
      <c r="E509" s="39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3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3">
        <f>IFERROR(VLOOKUP($D509&amp;$C509,生产方式定位!$A$2:$E$38,3,FALSE)+VLOOKUP($E509&amp;$C509,生产方式定位!$F$3:$J$38,3,FALSE),0)</f>
        <v>30</v>
      </c>
      <c r="Z509" s="25">
        <f>IFERROR(VLOOKUP($D509&amp;$C509,生产方式定位!$A$2:$E$38,5,FALSE)+VLOOKUP($E509&amp;$C509,生产方式定位!$F$3:$J$38,5,FALSE),"错误")</f>
        <v>0</v>
      </c>
      <c r="AA509" s="42" t="str">
        <f t="shared" si="188"/>
        <v>魔偶*3,灵能水晶*5</v>
      </c>
      <c r="AB509" s="65" t="str">
        <f t="shared" si="189"/>
        <v>劳工*-1086,法士*68</v>
      </c>
      <c r="AC509" s="65" t="str">
        <f t="shared" si="190"/>
        <v/>
      </c>
      <c r="AD509" s="43" t="str">
        <f t="shared" si="191"/>
        <v>-100%</v>
      </c>
      <c r="AE509" s="3">
        <f t="shared" si="192"/>
        <v>-470</v>
      </c>
      <c r="AF509" s="66">
        <f t="shared" si="185"/>
        <v>3</v>
      </c>
      <c r="AG509" t="str">
        <f t="shared" si="195"/>
        <v>魔偶*3</v>
      </c>
      <c r="AH509" t="str">
        <f t="shared" si="196"/>
        <v>灵能水晶*5</v>
      </c>
      <c r="AI509" t="str">
        <f t="shared" si="193"/>
        <v/>
      </c>
      <c r="AJ509" t="str">
        <f t="shared" si="197"/>
        <v>劳工*-1086</v>
      </c>
      <c r="AK509" t="str">
        <f t="shared" si="198"/>
        <v>法士*68</v>
      </c>
      <c r="AL509" t="str">
        <f t="shared" si="199"/>
        <v/>
      </c>
      <c r="AM509" t="str">
        <f t="shared" si="200"/>
        <v/>
      </c>
      <c r="AN509" t="str">
        <f t="shared" si="201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94"/>
        <v>15</v>
      </c>
      <c r="AZ509">
        <f t="shared" si="186"/>
        <v>25</v>
      </c>
      <c r="BA509">
        <f t="shared" si="187"/>
        <v>0</v>
      </c>
    </row>
    <row r="510" customHeight="1" spans="1:53">
      <c r="A510" s="23" t="s">
        <v>785</v>
      </c>
      <c r="B510" s="55" t="s">
        <v>793</v>
      </c>
      <c r="C510" s="23">
        <v>4</v>
      </c>
      <c r="D510" s="39" t="s">
        <v>175</v>
      </c>
      <c r="E510" s="39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3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3">
        <f>IFERROR(VLOOKUP($D510&amp;$C510,生产方式定位!$A$2:$E$38,3,FALSE)+VLOOKUP($E510&amp;$C510,生产方式定位!$F$3:$J$38,3,FALSE),0)</f>
        <v>45</v>
      </c>
      <c r="Z510" s="25">
        <f>IFERROR(VLOOKUP($D510&amp;$C510,生产方式定位!$A$2:$E$38,5,FALSE)+VLOOKUP($E510&amp;$C510,生产方式定位!$F$3:$J$38,5,FALSE),"错误")</f>
        <v>0</v>
      </c>
      <c r="AA510" s="42" t="str">
        <f t="shared" si="188"/>
        <v>魔偶*4,灵能水晶*6</v>
      </c>
      <c r="AB510" s="65" t="str">
        <f t="shared" si="189"/>
        <v>劳工*-1629,法士*102</v>
      </c>
      <c r="AC510" s="65" t="str">
        <f t="shared" si="190"/>
        <v/>
      </c>
      <c r="AD510" s="43" t="str">
        <f t="shared" si="191"/>
        <v>-100%</v>
      </c>
      <c r="AE510" s="3">
        <f t="shared" si="192"/>
        <v>-595</v>
      </c>
      <c r="AF510" s="66">
        <f t="shared" si="185"/>
        <v>4</v>
      </c>
      <c r="AG510" t="str">
        <f t="shared" si="195"/>
        <v>魔偶*4</v>
      </c>
      <c r="AH510" t="str">
        <f t="shared" si="196"/>
        <v>灵能水晶*6</v>
      </c>
      <c r="AI510" t="str">
        <f t="shared" si="193"/>
        <v/>
      </c>
      <c r="AJ510" t="str">
        <f t="shared" si="197"/>
        <v>劳工*-1629</v>
      </c>
      <c r="AK510" t="str">
        <f t="shared" si="198"/>
        <v>法士*102</v>
      </c>
      <c r="AL510" t="str">
        <f t="shared" si="199"/>
        <v/>
      </c>
      <c r="AM510" t="str">
        <f t="shared" si="200"/>
        <v/>
      </c>
      <c r="AN510" t="str">
        <f t="shared" si="201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94"/>
        <v>15</v>
      </c>
      <c r="AZ510">
        <f t="shared" si="186"/>
        <v>25</v>
      </c>
      <c r="BA510">
        <f t="shared" si="187"/>
        <v>0</v>
      </c>
    </row>
    <row r="511" customHeight="1" spans="1:53">
      <c r="A511" s="23" t="s">
        <v>785</v>
      </c>
      <c r="B511" s="55" t="s">
        <v>794</v>
      </c>
      <c r="C511" s="23">
        <v>5</v>
      </c>
      <c r="D511" s="39" t="s">
        <v>175</v>
      </c>
      <c r="E511" s="39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3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3">
        <f>IFERROR(VLOOKUP($D511&amp;$C511,生产方式定位!$A$2:$E$38,3,FALSE)+VLOOKUP($E511&amp;$C511,生产方式定位!$F$3:$J$38,3,FALSE),0)</f>
        <v>60</v>
      </c>
      <c r="Z511" s="25">
        <f>IFERROR(VLOOKUP($D511&amp;$C511,生产方式定位!$A$2:$E$38,5,FALSE)+VLOOKUP($E511&amp;$C511,生产方式定位!$F$3:$J$38,5,FALSE),"错误")</f>
        <v>0</v>
      </c>
      <c r="AA511" s="42" t="str">
        <f t="shared" si="188"/>
        <v>魔偶*4,灵能水晶*7</v>
      </c>
      <c r="AB511" s="65" t="str">
        <f t="shared" si="189"/>
        <v>劳工*-2172,法士*136</v>
      </c>
      <c r="AC511" s="65" t="str">
        <f t="shared" si="190"/>
        <v/>
      </c>
      <c r="AD511" s="43" t="str">
        <f t="shared" si="191"/>
        <v>-100%</v>
      </c>
      <c r="AE511" s="3">
        <f t="shared" si="192"/>
        <v>-720</v>
      </c>
      <c r="AF511" s="66">
        <f t="shared" si="185"/>
        <v>5</v>
      </c>
      <c r="AG511" t="str">
        <f t="shared" si="195"/>
        <v>魔偶*4</v>
      </c>
      <c r="AH511" t="str">
        <f t="shared" si="196"/>
        <v>灵能水晶*7</v>
      </c>
      <c r="AI511" t="str">
        <f t="shared" si="193"/>
        <v/>
      </c>
      <c r="AJ511" t="str">
        <f t="shared" si="197"/>
        <v>劳工*-2172</v>
      </c>
      <c r="AK511" t="str">
        <f t="shared" si="198"/>
        <v>法士*136</v>
      </c>
      <c r="AL511" t="str">
        <f t="shared" si="199"/>
        <v/>
      </c>
      <c r="AM511" t="str">
        <f t="shared" si="200"/>
        <v/>
      </c>
      <c r="AN511" t="str">
        <f t="shared" si="201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94"/>
        <v>15</v>
      </c>
      <c r="AZ511">
        <f t="shared" si="186"/>
        <v>25</v>
      </c>
      <c r="BA511">
        <f t="shared" si="187"/>
        <v>0</v>
      </c>
    </row>
    <row r="512" customHeight="1" spans="1:53">
      <c r="A512" s="25" t="s">
        <v>290</v>
      </c>
      <c r="B512" s="3" t="s">
        <v>519</v>
      </c>
      <c r="C512" s="25">
        <v>1</v>
      </c>
      <c r="D512" s="39" t="s">
        <v>175</v>
      </c>
      <c r="E512" s="39" t="s">
        <v>180</v>
      </c>
      <c r="N512" s="25">
        <f>IFERROR(VLOOKUP($D512&amp;$C512,生产方式定位!$A$2:$E$38,2,FALSE)+VLOOKUP($E512&amp;$C512,生产方式定位!$F$3:$J$38,2,FALSE),0)</f>
        <v>0</v>
      </c>
      <c r="O512" s="55" t="s">
        <v>77</v>
      </c>
      <c r="P512" s="3">
        <v>3</v>
      </c>
      <c r="Q512" s="55" t="s">
        <v>68</v>
      </c>
      <c r="R512" s="3">
        <v>1</v>
      </c>
      <c r="U512" s="25">
        <f>IFERROR(VLOOKUP($D512&amp;$C512,生产方式定位!$A$2:$E$38,3,FALSE)+VLOOKUP($E512&amp;$C512,生产方式定位!$F$3:$J$38,3,FALSE),0)</f>
        <v>25</v>
      </c>
      <c r="Z512" s="25">
        <f>IFERROR(VLOOKUP($D512&amp;$C512,生产方式定位!$A$2:$E$38,5,FALSE)+VLOOKUP($E512&amp;$C512,生产方式定位!$F$3:$J$38,5,FALSE),"错误")</f>
        <v>25</v>
      </c>
      <c r="AA512" s="42" t="str">
        <f t="shared" si="188"/>
        <v/>
      </c>
      <c r="AB512" s="65" t="str">
        <f t="shared" si="189"/>
        <v>职员*424,贵族*47</v>
      </c>
      <c r="AC512" s="65" t="str">
        <f t="shared" si="190"/>
        <v/>
      </c>
      <c r="AD512" s="43" t="str">
        <f t="shared" si="191"/>
        <v/>
      </c>
      <c r="AE512" s="3" t="str">
        <f t="shared" si="192"/>
        <v/>
      </c>
      <c r="AF512" s="67">
        <f t="shared" si="185"/>
        <v>1</v>
      </c>
      <c r="AG512" t="str">
        <f t="shared" si="195"/>
        <v/>
      </c>
      <c r="AH512" t="str">
        <f t="shared" si="196"/>
        <v/>
      </c>
      <c r="AI512" t="str">
        <f t="shared" si="193"/>
        <v/>
      </c>
      <c r="AJ512" t="str">
        <f t="shared" si="197"/>
        <v>职员*424</v>
      </c>
      <c r="AK512" t="str">
        <f t="shared" si="198"/>
        <v>贵族*47</v>
      </c>
      <c r="AL512" t="str">
        <f t="shared" si="199"/>
        <v/>
      </c>
      <c r="AM512" t="str">
        <f t="shared" si="200"/>
        <v/>
      </c>
      <c r="AN512" t="str">
        <f t="shared" si="201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94"/>
        <v>0</v>
      </c>
      <c r="AZ512">
        <f t="shared" si="186"/>
        <v>4</v>
      </c>
      <c r="BA512">
        <f t="shared" si="187"/>
        <v>0</v>
      </c>
    </row>
    <row r="513" customHeight="1" spans="1:53">
      <c r="A513" s="25" t="s">
        <v>290</v>
      </c>
      <c r="B513" s="3" t="s">
        <v>520</v>
      </c>
      <c r="C513" s="25">
        <v>2</v>
      </c>
      <c r="D513" s="39" t="s">
        <v>175</v>
      </c>
      <c r="E513" s="39" t="s">
        <v>180</v>
      </c>
      <c r="N513" s="25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25">
        <f>IFERROR(VLOOKUP($D513&amp;$C513,生产方式定位!$A$2:$E$38,3,FALSE)+VLOOKUP($E513&amp;$C513,生产方式定位!$F$3:$J$38,3,FALSE),0)</f>
        <v>35</v>
      </c>
      <c r="Z513" s="25">
        <f>IFERROR(VLOOKUP($D513&amp;$C513,生产方式定位!$A$2:$E$38,5,FALSE)+VLOOKUP($E513&amp;$C513,生产方式定位!$F$3:$J$38,5,FALSE),"错误")</f>
        <v>35</v>
      </c>
      <c r="AA513" s="42" t="str">
        <f t="shared" si="188"/>
        <v/>
      </c>
      <c r="AB513" s="65" t="str">
        <f t="shared" si="189"/>
        <v>教士*528</v>
      </c>
      <c r="AC513" s="65" t="str">
        <f t="shared" si="190"/>
        <v/>
      </c>
      <c r="AD513" s="43" t="str">
        <f t="shared" si="191"/>
        <v/>
      </c>
      <c r="AE513" s="3" t="str">
        <f t="shared" si="192"/>
        <v/>
      </c>
      <c r="AF513" s="67">
        <f t="shared" si="185"/>
        <v>2</v>
      </c>
      <c r="AG513" t="str">
        <f t="shared" si="195"/>
        <v/>
      </c>
      <c r="AH513" t="str">
        <f t="shared" si="196"/>
        <v/>
      </c>
      <c r="AI513" t="str">
        <f t="shared" si="193"/>
        <v/>
      </c>
      <c r="AJ513" t="str">
        <f t="shared" si="197"/>
        <v>教士*528</v>
      </c>
      <c r="AK513" t="str">
        <f t="shared" si="198"/>
        <v/>
      </c>
      <c r="AL513" t="str">
        <f t="shared" si="199"/>
        <v/>
      </c>
      <c r="AM513" t="str">
        <f t="shared" si="200"/>
        <v/>
      </c>
      <c r="AN513" t="str">
        <f t="shared" si="201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94"/>
        <v>0</v>
      </c>
      <c r="AZ513">
        <f t="shared" si="186"/>
        <v>1</v>
      </c>
      <c r="BA513">
        <f t="shared" si="187"/>
        <v>0</v>
      </c>
    </row>
    <row r="514" customHeight="1" spans="1:53">
      <c r="A514" s="25" t="s">
        <v>290</v>
      </c>
      <c r="B514" s="3" t="s">
        <v>521</v>
      </c>
      <c r="C514" s="25">
        <v>3</v>
      </c>
      <c r="D514" s="39" t="s">
        <v>175</v>
      </c>
      <c r="E514" s="39" t="s">
        <v>180</v>
      </c>
      <c r="N514" s="25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55" t="s">
        <v>77</v>
      </c>
      <c r="R514" s="3">
        <v>3</v>
      </c>
      <c r="U514" s="25">
        <f>IFERROR(VLOOKUP($D514&amp;$C514,生产方式定位!$A$2:$E$38,3,FALSE)+VLOOKUP($E514&amp;$C514,生产方式定位!$F$3:$J$38,3,FALSE),0)</f>
        <v>70</v>
      </c>
      <c r="Z514" s="25">
        <f>IFERROR(VLOOKUP($D514&amp;$C514,生产方式定位!$A$2:$E$38,5,FALSE)+VLOOKUP($E514&amp;$C514,生产方式定位!$F$3:$J$38,5,FALSE),"错误")</f>
        <v>70</v>
      </c>
      <c r="AA514" s="42" t="str">
        <f t="shared" si="188"/>
        <v/>
      </c>
      <c r="AB514" s="65" t="str">
        <f t="shared" si="189"/>
        <v>资本家*135,职员*365</v>
      </c>
      <c r="AC514" s="65" t="str">
        <f t="shared" si="190"/>
        <v/>
      </c>
      <c r="AD514" s="43" t="str">
        <f t="shared" si="191"/>
        <v/>
      </c>
      <c r="AE514" s="3" t="str">
        <f t="shared" si="192"/>
        <v/>
      </c>
      <c r="AF514" s="67">
        <f t="shared" si="185"/>
        <v>3</v>
      </c>
      <c r="AG514" t="str">
        <f t="shared" si="195"/>
        <v/>
      </c>
      <c r="AH514" t="str">
        <f t="shared" si="196"/>
        <v/>
      </c>
      <c r="AI514" t="str">
        <f t="shared" si="193"/>
        <v/>
      </c>
      <c r="AJ514" t="str">
        <f t="shared" si="197"/>
        <v>资本家*135</v>
      </c>
      <c r="AK514" t="str">
        <f t="shared" si="198"/>
        <v>职员*365</v>
      </c>
      <c r="AL514" t="str">
        <f t="shared" si="199"/>
        <v/>
      </c>
      <c r="AM514" t="str">
        <f t="shared" si="200"/>
        <v/>
      </c>
      <c r="AN514" t="str">
        <f t="shared" si="201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94"/>
        <v>0</v>
      </c>
      <c r="AZ514">
        <f t="shared" si="186"/>
        <v>13</v>
      </c>
      <c r="BA514">
        <f t="shared" si="187"/>
        <v>0</v>
      </c>
    </row>
    <row r="515" customHeight="1" spans="1:53">
      <c r="A515" s="25" t="s">
        <v>290</v>
      </c>
      <c r="B515" s="3" t="s">
        <v>522</v>
      </c>
      <c r="C515" s="25">
        <v>4</v>
      </c>
      <c r="D515" s="39" t="s">
        <v>175</v>
      </c>
      <c r="E515" s="39" t="s">
        <v>180</v>
      </c>
      <c r="N515" s="25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55" t="s">
        <v>77</v>
      </c>
      <c r="R515" s="3">
        <v>3</v>
      </c>
      <c r="U515" s="25">
        <f>IFERROR(VLOOKUP($D515&amp;$C515,生产方式定位!$A$2:$E$38,3,FALSE)+VLOOKUP($E515&amp;$C515,生产方式定位!$F$3:$J$38,3,FALSE),0)</f>
        <v>35</v>
      </c>
      <c r="Z515" s="25">
        <f>IFERROR(VLOOKUP($D515&amp;$C515,生产方式定位!$A$2:$E$38,5,FALSE)+VLOOKUP($E515&amp;$C515,生产方式定位!$F$3:$J$38,5,FALSE),"错误")</f>
        <v>35</v>
      </c>
      <c r="AA515" s="42" t="str">
        <f t="shared" si="188"/>
        <v/>
      </c>
      <c r="AB515" s="65" t="str">
        <f t="shared" si="189"/>
        <v>资本家*68,职员*183</v>
      </c>
      <c r="AC515" s="65" t="str">
        <f t="shared" si="190"/>
        <v/>
      </c>
      <c r="AD515" s="43" t="str">
        <f t="shared" si="191"/>
        <v/>
      </c>
      <c r="AE515" s="3" t="str">
        <f t="shared" si="192"/>
        <v/>
      </c>
      <c r="AF515" s="67">
        <f t="shared" si="185"/>
        <v>4</v>
      </c>
      <c r="AG515" t="str">
        <f t="shared" si="195"/>
        <v/>
      </c>
      <c r="AH515" t="str">
        <f t="shared" si="196"/>
        <v/>
      </c>
      <c r="AI515" t="str">
        <f t="shared" si="193"/>
        <v/>
      </c>
      <c r="AJ515" t="str">
        <f t="shared" si="197"/>
        <v>资本家*68</v>
      </c>
      <c r="AK515" t="str">
        <f t="shared" si="198"/>
        <v>职员*183</v>
      </c>
      <c r="AL515" t="str">
        <f t="shared" si="199"/>
        <v/>
      </c>
      <c r="AM515" t="str">
        <f t="shared" si="200"/>
        <v/>
      </c>
      <c r="AN515" t="str">
        <f t="shared" si="201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94"/>
        <v>0</v>
      </c>
      <c r="AZ515">
        <f t="shared" si="186"/>
        <v>13</v>
      </c>
      <c r="BA515">
        <f t="shared" si="187"/>
        <v>0</v>
      </c>
    </row>
    <row r="516" customHeight="1" spans="1:53">
      <c r="A516" s="25" t="s">
        <v>290</v>
      </c>
      <c r="B516" s="3" t="s">
        <v>523</v>
      </c>
      <c r="C516" s="25">
        <v>5</v>
      </c>
      <c r="D516" s="39" t="s">
        <v>175</v>
      </c>
      <c r="E516" s="39" t="s">
        <v>180</v>
      </c>
      <c r="N516" s="25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25">
        <f>IFERROR(VLOOKUP($D516&amp;$C516,生产方式定位!$A$2:$E$38,3,FALSE)+VLOOKUP($E516&amp;$C516,生产方式定位!$F$3:$J$38,3,FALSE),0)</f>
        <v>40</v>
      </c>
      <c r="Z516" s="25">
        <f>IFERROR(VLOOKUP($D516&amp;$C516,生产方式定位!$A$2:$E$38,5,FALSE)+VLOOKUP($E516&amp;$C516,生产方式定位!$F$3:$J$38,5,FALSE),"错误")</f>
        <v>40</v>
      </c>
      <c r="AA516" s="42" t="str">
        <f t="shared" si="188"/>
        <v/>
      </c>
      <c r="AB516" s="65" t="str">
        <f t="shared" si="189"/>
        <v>官僚*603</v>
      </c>
      <c r="AC516" s="65" t="str">
        <f t="shared" si="190"/>
        <v/>
      </c>
      <c r="AD516" s="43" t="str">
        <f t="shared" si="191"/>
        <v/>
      </c>
      <c r="AE516" s="3" t="str">
        <f t="shared" si="192"/>
        <v/>
      </c>
      <c r="AF516" s="67">
        <f t="shared" si="185"/>
        <v>5</v>
      </c>
      <c r="AG516" t="str">
        <f t="shared" si="195"/>
        <v/>
      </c>
      <c r="AH516" t="str">
        <f t="shared" si="196"/>
        <v/>
      </c>
      <c r="AI516" t="str">
        <f t="shared" si="193"/>
        <v/>
      </c>
      <c r="AJ516" t="str">
        <f t="shared" si="197"/>
        <v>官僚*603</v>
      </c>
      <c r="AK516" t="str">
        <f t="shared" si="198"/>
        <v/>
      </c>
      <c r="AL516" t="str">
        <f t="shared" si="199"/>
        <v/>
      </c>
      <c r="AM516" t="str">
        <f t="shared" si="200"/>
        <v/>
      </c>
      <c r="AN516" t="str">
        <f t="shared" si="201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94"/>
        <v>0</v>
      </c>
      <c r="AZ516">
        <f t="shared" si="186"/>
        <v>1</v>
      </c>
      <c r="BA516">
        <f t="shared" si="187"/>
        <v>0</v>
      </c>
    </row>
    <row r="517" customHeight="1" spans="1:53">
      <c r="A517" s="25" t="s">
        <v>290</v>
      </c>
      <c r="B517" s="3" t="s">
        <v>524</v>
      </c>
      <c r="C517" s="25">
        <v>6</v>
      </c>
      <c r="D517" s="39" t="s">
        <v>175</v>
      </c>
      <c r="E517" s="39" t="s">
        <v>180</v>
      </c>
      <c r="N517" s="25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25">
        <f>IFERROR(VLOOKUP($D517&amp;$C517,生产方式定位!$A$2:$E$38,3,FALSE)+VLOOKUP($E517&amp;$C517,生产方式定位!$F$3:$J$38,3,FALSE),0)</f>
        <v>20</v>
      </c>
      <c r="Z517" s="25">
        <f>IFERROR(VLOOKUP($D517&amp;$C517,生产方式定位!$A$2:$E$38,5,FALSE)+VLOOKUP($E517&amp;$C517,生产方式定位!$F$3:$J$38,5,FALSE),"错误")</f>
        <v>20</v>
      </c>
      <c r="AA517" s="42" t="str">
        <f t="shared" si="188"/>
        <v/>
      </c>
      <c r="AB517" s="65" t="str">
        <f t="shared" si="189"/>
        <v>劳工*302,工程师*201</v>
      </c>
      <c r="AC517" s="65" t="str">
        <f t="shared" si="190"/>
        <v/>
      </c>
      <c r="AD517" s="43" t="str">
        <f t="shared" si="191"/>
        <v/>
      </c>
      <c r="AE517" s="3" t="str">
        <f t="shared" si="192"/>
        <v/>
      </c>
      <c r="AF517" s="66">
        <f t="shared" si="185"/>
        <v>6</v>
      </c>
      <c r="AG517" t="str">
        <f t="shared" si="195"/>
        <v/>
      </c>
      <c r="AH517" t="str">
        <f t="shared" si="196"/>
        <v/>
      </c>
      <c r="AI517" t="str">
        <f t="shared" si="193"/>
        <v/>
      </c>
      <c r="AJ517" t="str">
        <f t="shared" si="197"/>
        <v>劳工*302</v>
      </c>
      <c r="AK517" t="str">
        <f t="shared" si="198"/>
        <v>工程师*201</v>
      </c>
      <c r="AL517" t="str">
        <f t="shared" si="199"/>
        <v/>
      </c>
      <c r="AM517" t="str">
        <f t="shared" si="200"/>
        <v/>
      </c>
      <c r="AN517" t="str">
        <f t="shared" si="201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94"/>
        <v>0</v>
      </c>
      <c r="AZ517">
        <f t="shared" si="186"/>
        <v>30</v>
      </c>
      <c r="BA517">
        <f t="shared" si="187"/>
        <v>0</v>
      </c>
    </row>
    <row r="518" customHeight="1" spans="1:53">
      <c r="A518" s="25" t="s">
        <v>290</v>
      </c>
      <c r="B518" s="55" t="s">
        <v>525</v>
      </c>
      <c r="C518" s="25">
        <v>7</v>
      </c>
      <c r="D518" s="39" t="s">
        <v>175</v>
      </c>
      <c r="E518" s="39" t="s">
        <v>180</v>
      </c>
      <c r="N518" s="25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55" t="s">
        <v>74</v>
      </c>
      <c r="T518" s="3">
        <v>20</v>
      </c>
      <c r="U518" s="25">
        <f>IFERROR(VLOOKUP($D518&amp;$C518,生产方式定位!$A$2:$E$38,3,FALSE)+VLOOKUP($E518&amp;$C518,生产方式定位!$F$3:$J$38,3,FALSE),0)</f>
        <v>20</v>
      </c>
      <c r="Z518" s="25">
        <f>IFERROR(VLOOKUP($D518&amp;$C518,生产方式定位!$A$2:$E$38,5,FALSE)+VLOOKUP($E518&amp;$C518,生产方式定位!$F$3:$J$38,5,FALSE),"错误")</f>
        <v>20</v>
      </c>
      <c r="AA518" s="42" t="str">
        <f t="shared" si="188"/>
        <v/>
      </c>
      <c r="AB518" s="65" t="str">
        <f t="shared" si="189"/>
        <v>劳工*151,工程师*126,法士*94</v>
      </c>
      <c r="AC518" s="65" t="str">
        <f t="shared" si="190"/>
        <v/>
      </c>
      <c r="AD518" s="43" t="str">
        <f t="shared" si="191"/>
        <v/>
      </c>
      <c r="AE518" s="3" t="str">
        <f t="shared" si="192"/>
        <v/>
      </c>
      <c r="AF518" s="66">
        <f t="shared" si="185"/>
        <v>7</v>
      </c>
      <c r="AG518" t="str">
        <f t="shared" si="195"/>
        <v/>
      </c>
      <c r="AH518" t="str">
        <f t="shared" si="196"/>
        <v/>
      </c>
      <c r="AI518" t="str">
        <f t="shared" si="193"/>
        <v/>
      </c>
      <c r="AJ518" t="str">
        <f t="shared" si="197"/>
        <v>劳工*151</v>
      </c>
      <c r="AK518" t="str">
        <f t="shared" si="198"/>
        <v>工程师*126</v>
      </c>
      <c r="AL518" t="str">
        <f t="shared" si="199"/>
        <v>法士*94</v>
      </c>
      <c r="AM518" t="str">
        <f t="shared" si="200"/>
        <v/>
      </c>
      <c r="AN518" t="str">
        <f t="shared" si="201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94"/>
        <v>0</v>
      </c>
      <c r="AZ518">
        <f t="shared" si="186"/>
        <v>48</v>
      </c>
      <c r="BA518">
        <f t="shared" si="187"/>
        <v>0</v>
      </c>
    </row>
    <row r="519" customHeight="1" spans="1:53">
      <c r="A519" s="25" t="s">
        <v>290</v>
      </c>
      <c r="B519" s="55" t="s">
        <v>526</v>
      </c>
      <c r="C519" s="25">
        <v>8</v>
      </c>
      <c r="D519" s="39" t="s">
        <v>175</v>
      </c>
      <c r="E519" s="39" t="s">
        <v>180</v>
      </c>
      <c r="N519" s="25">
        <f>IFERROR(VLOOKUP($D519&amp;$C519,生产方式定位!$A$2:$E$38,2,FALSE)+VLOOKUP($E519&amp;$C519,生产方式定位!$F$3:$J$38,2,FALSE),0)</f>
        <v>0</v>
      </c>
      <c r="O519" s="55" t="s">
        <v>66</v>
      </c>
      <c r="P519" s="3">
        <v>4</v>
      </c>
      <c r="Q519" s="55" t="s">
        <v>74</v>
      </c>
      <c r="R519" s="3">
        <v>5</v>
      </c>
      <c r="U519" s="25">
        <f>IFERROR(VLOOKUP($D519&amp;$C519,生产方式定位!$A$2:$E$38,3,FALSE)+VLOOKUP($E519&amp;$C519,生产方式定位!$F$3:$J$38,3,FALSE),0)</f>
        <v>50</v>
      </c>
      <c r="Z519" s="25">
        <f>IFERROR(VLOOKUP($D519&amp;$C519,生产方式定位!$A$2:$E$38,5,FALSE)+VLOOKUP($E519&amp;$C519,生产方式定位!$F$3:$J$38,5,FALSE),"错误")</f>
        <v>50</v>
      </c>
      <c r="AA519" s="42" t="str">
        <f t="shared" si="188"/>
        <v/>
      </c>
      <c r="AB519" s="65" t="str">
        <f t="shared" si="189"/>
        <v>法师*50,法士*314</v>
      </c>
      <c r="AC519" s="65" t="str">
        <f t="shared" si="190"/>
        <v/>
      </c>
      <c r="AD519" s="43" t="str">
        <f t="shared" si="191"/>
        <v/>
      </c>
      <c r="AE519" s="3" t="str">
        <f t="shared" si="192"/>
        <v/>
      </c>
      <c r="AF519" s="66">
        <f t="shared" si="185"/>
        <v>8</v>
      </c>
      <c r="AG519" t="str">
        <f t="shared" si="195"/>
        <v/>
      </c>
      <c r="AH519" t="str">
        <f t="shared" si="196"/>
        <v/>
      </c>
      <c r="AI519" t="str">
        <f t="shared" si="193"/>
        <v/>
      </c>
      <c r="AJ519" t="str">
        <f t="shared" si="197"/>
        <v>法师*50</v>
      </c>
      <c r="AK519" t="str">
        <f t="shared" si="198"/>
        <v>法士*314</v>
      </c>
      <c r="AL519" t="str">
        <f t="shared" si="199"/>
        <v/>
      </c>
      <c r="AM519" t="str">
        <f t="shared" si="200"/>
        <v/>
      </c>
      <c r="AN519" t="str">
        <f t="shared" si="201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94"/>
        <v>0</v>
      </c>
      <c r="AZ519">
        <f t="shared" si="186"/>
        <v>9</v>
      </c>
      <c r="BA519">
        <f t="shared" si="187"/>
        <v>0</v>
      </c>
    </row>
    <row r="520" customHeight="1" spans="1:53">
      <c r="A520" s="23" t="s">
        <v>292</v>
      </c>
      <c r="B520" s="55" t="s">
        <v>795</v>
      </c>
      <c r="C520" s="23">
        <v>1</v>
      </c>
      <c r="D520" s="39" t="s">
        <v>172</v>
      </c>
      <c r="E520" s="39" t="s">
        <v>173</v>
      </c>
      <c r="F520" s="55" t="s">
        <v>41</v>
      </c>
      <c r="G520" s="3">
        <v>10</v>
      </c>
      <c r="H520" s="55"/>
      <c r="N520" s="23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55"/>
      <c r="U520" s="23">
        <f>IFERROR(VLOOKUP($D520&amp;$C520,生产方式定位!$A$2:$E$38,3,FALSE)+VLOOKUP($E520&amp;$C520,生产方式定位!$F$3:$J$38,3,FALSE),0)</f>
        <v>100</v>
      </c>
      <c r="V520" s="55" t="s">
        <v>43</v>
      </c>
      <c r="W520" s="3">
        <v>1</v>
      </c>
      <c r="Z520" s="25">
        <f>IFERROR(VLOOKUP($D520&amp;$C520,生产方式定位!$A$2:$E$38,5,FALSE)+VLOOKUP($E520&amp;$C520,生产方式定位!$F$3:$J$38,5,FALSE),"错误")</f>
        <v>520</v>
      </c>
      <c r="AA520" s="42" t="str">
        <f t="shared" si="188"/>
        <v>工具*8</v>
      </c>
      <c r="AB520" s="65" t="str">
        <f t="shared" si="189"/>
        <v>劳工*4309,工程师*72</v>
      </c>
      <c r="AC520" s="65" t="str">
        <f t="shared" si="190"/>
        <v>运力*17</v>
      </c>
      <c r="AD520" s="43" t="str">
        <f t="shared" si="191"/>
        <v>73%</v>
      </c>
      <c r="AE520" s="3">
        <f t="shared" si="192"/>
        <v>120</v>
      </c>
      <c r="AF520" s="66">
        <f t="shared" si="185"/>
        <v>1</v>
      </c>
      <c r="AG520" t="str">
        <f t="shared" si="195"/>
        <v>工具*8</v>
      </c>
      <c r="AH520" t="str">
        <f t="shared" si="196"/>
        <v/>
      </c>
      <c r="AI520" t="str">
        <f t="shared" si="193"/>
        <v/>
      </c>
      <c r="AJ520" t="str">
        <f t="shared" si="197"/>
        <v>劳工*4309</v>
      </c>
      <c r="AK520" t="str">
        <f t="shared" si="198"/>
        <v>工程师*72</v>
      </c>
      <c r="AL520" t="str">
        <f t="shared" si="199"/>
        <v/>
      </c>
      <c r="AM520" t="str">
        <f t="shared" si="200"/>
        <v>运力*17</v>
      </c>
      <c r="AN520" t="str">
        <f t="shared" si="201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94"/>
        <v>10</v>
      </c>
      <c r="AZ520">
        <f t="shared" si="186"/>
        <v>105</v>
      </c>
      <c r="BA520">
        <f t="shared" si="187"/>
        <v>1</v>
      </c>
    </row>
    <row r="521" customHeight="1" spans="1:53">
      <c r="A521" s="23" t="s">
        <v>292</v>
      </c>
      <c r="B521" s="55" t="s">
        <v>796</v>
      </c>
      <c r="C521" s="23">
        <v>2</v>
      </c>
      <c r="D521" s="39" t="s">
        <v>172</v>
      </c>
      <c r="E521" s="39" t="s">
        <v>173</v>
      </c>
      <c r="F521" s="55" t="s">
        <v>41</v>
      </c>
      <c r="G521" s="3">
        <v>10</v>
      </c>
      <c r="N521" s="23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55"/>
      <c r="U521" s="23">
        <f>IFERROR(VLOOKUP($D521&amp;$C521,生产方式定位!$A$2:$E$38,3,FALSE)+VLOOKUP($E521&amp;$C521,生产方式定位!$F$3:$J$38,3,FALSE),0)</f>
        <v>100</v>
      </c>
      <c r="V521" s="55" t="s">
        <v>43</v>
      </c>
      <c r="W521" s="3">
        <v>1</v>
      </c>
      <c r="Z521" s="25">
        <f>IFERROR(VLOOKUP($D521&amp;$C521,生产方式定位!$A$2:$E$38,5,FALSE)+VLOOKUP($E521&amp;$C521,生产方式定位!$F$3:$J$38,5,FALSE),"错误")</f>
        <v>1510</v>
      </c>
      <c r="AA521" s="42" t="str">
        <f t="shared" si="188"/>
        <v>工具*28</v>
      </c>
      <c r="AB521" s="65" t="str">
        <f t="shared" si="189"/>
        <v>劳工*4114,工程师*137</v>
      </c>
      <c r="AC521" s="65" t="str">
        <f t="shared" si="190"/>
        <v>运力*50</v>
      </c>
      <c r="AD521" s="43" t="str">
        <f t="shared" si="191"/>
        <v>37%</v>
      </c>
      <c r="AE521" s="3">
        <f t="shared" si="192"/>
        <v>310</v>
      </c>
      <c r="AF521" s="66">
        <f t="shared" si="185"/>
        <v>2</v>
      </c>
      <c r="AG521" t="str">
        <f t="shared" si="195"/>
        <v>工具*28</v>
      </c>
      <c r="AH521" t="str">
        <f t="shared" si="196"/>
        <v/>
      </c>
      <c r="AI521" t="str">
        <f t="shared" si="193"/>
        <v/>
      </c>
      <c r="AJ521" t="str">
        <f t="shared" si="197"/>
        <v>劳工*4114</v>
      </c>
      <c r="AK521" t="str">
        <f t="shared" si="198"/>
        <v>工程师*137</v>
      </c>
      <c r="AL521" t="str">
        <f t="shared" si="199"/>
        <v/>
      </c>
      <c r="AM521" t="str">
        <f t="shared" si="200"/>
        <v>运力*50</v>
      </c>
      <c r="AN521" t="str">
        <f t="shared" si="201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94"/>
        <v>10</v>
      </c>
      <c r="AZ521">
        <f t="shared" si="186"/>
        <v>110</v>
      </c>
      <c r="BA521">
        <f t="shared" si="187"/>
        <v>1</v>
      </c>
    </row>
    <row r="522" customHeight="1" spans="1:53">
      <c r="A522" s="23" t="s">
        <v>292</v>
      </c>
      <c r="B522" s="55" t="s">
        <v>797</v>
      </c>
      <c r="C522" s="23">
        <v>3</v>
      </c>
      <c r="D522" s="39" t="s">
        <v>172</v>
      </c>
      <c r="E522" s="39" t="s">
        <v>173</v>
      </c>
      <c r="F522" s="55" t="s">
        <v>41</v>
      </c>
      <c r="G522" s="3">
        <v>10</v>
      </c>
      <c r="H522" s="55" t="s">
        <v>19</v>
      </c>
      <c r="I522" s="3">
        <v>10</v>
      </c>
      <c r="J522" s="55"/>
      <c r="N522" s="23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55"/>
      <c r="U522" s="23">
        <f>IFERROR(VLOOKUP($D522&amp;$C522,生产方式定位!$A$2:$E$38,3,FALSE)+VLOOKUP($E522&amp;$C522,生产方式定位!$F$3:$J$38,3,FALSE),0)</f>
        <v>100</v>
      </c>
      <c r="V522" s="55" t="s">
        <v>43</v>
      </c>
      <c r="W522" s="3">
        <v>1</v>
      </c>
      <c r="Z522" s="25">
        <f>IFERROR(VLOOKUP($D522&amp;$C522,生产方式定位!$A$2:$E$38,5,FALSE)+VLOOKUP($E522&amp;$C522,生产方式定位!$F$3:$J$38,5,FALSE),"错误")</f>
        <v>2050</v>
      </c>
      <c r="AA522" s="42" t="str">
        <f t="shared" si="188"/>
        <v>工具*19,煤*25</v>
      </c>
      <c r="AB522" s="65" t="str">
        <f t="shared" si="189"/>
        <v>劳工*3771,工程师*251</v>
      </c>
      <c r="AC522" s="65" t="str">
        <f t="shared" si="190"/>
        <v>运力*68</v>
      </c>
      <c r="AD522" s="43" t="str">
        <f t="shared" si="191"/>
        <v>34%</v>
      </c>
      <c r="AE522" s="3">
        <f t="shared" si="192"/>
        <v>425</v>
      </c>
      <c r="AF522" s="67">
        <f t="shared" si="185"/>
        <v>3</v>
      </c>
      <c r="AG522" t="str">
        <f t="shared" si="195"/>
        <v>工具*19</v>
      </c>
      <c r="AH522" t="str">
        <f t="shared" si="196"/>
        <v>煤*25</v>
      </c>
      <c r="AI522" t="str">
        <f t="shared" si="193"/>
        <v/>
      </c>
      <c r="AJ522" t="str">
        <f t="shared" si="197"/>
        <v>劳工*3771</v>
      </c>
      <c r="AK522" t="str">
        <f t="shared" si="198"/>
        <v>工程师*251</v>
      </c>
      <c r="AL522" t="str">
        <f t="shared" si="199"/>
        <v/>
      </c>
      <c r="AM522" t="str">
        <f t="shared" si="200"/>
        <v>运力*68</v>
      </c>
      <c r="AN522" t="str">
        <f t="shared" si="201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94"/>
        <v>20</v>
      </c>
      <c r="AZ522">
        <f t="shared" si="186"/>
        <v>120</v>
      </c>
      <c r="BA522">
        <f t="shared" si="187"/>
        <v>1</v>
      </c>
    </row>
    <row r="523" customHeight="1" spans="1:53">
      <c r="A523" s="23" t="s">
        <v>292</v>
      </c>
      <c r="B523" s="55" t="s">
        <v>798</v>
      </c>
      <c r="C523" s="23">
        <v>4</v>
      </c>
      <c r="D523" s="39" t="s">
        <v>293</v>
      </c>
      <c r="E523" s="39" t="s">
        <v>173</v>
      </c>
      <c r="F523" s="55" t="s">
        <v>41</v>
      </c>
      <c r="G523" s="3">
        <v>10</v>
      </c>
      <c r="H523" s="55" t="s">
        <v>19</v>
      </c>
      <c r="I523" s="3">
        <v>10</v>
      </c>
      <c r="J523" s="55" t="s">
        <v>22</v>
      </c>
      <c r="K523" s="3">
        <v>10</v>
      </c>
      <c r="N523" s="23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55" t="s">
        <v>74</v>
      </c>
      <c r="T523" s="3">
        <v>10</v>
      </c>
      <c r="U523" s="23">
        <f>IFERROR(VLOOKUP($D523&amp;$C523,生产方式定位!$A$2:$E$38,3,FALSE)+VLOOKUP($E523&amp;$C523,生产方式定位!$F$3:$J$38,3,FALSE),0)</f>
        <v>100</v>
      </c>
      <c r="V523" s="55" t="s">
        <v>43</v>
      </c>
      <c r="W523" s="3">
        <v>1</v>
      </c>
      <c r="Z523" s="25">
        <f>IFERROR(VLOOKUP($D523&amp;$C523,生产方式定位!$A$2:$E$38,5,FALSE)+VLOOKUP($E523&amp;$C523,生产方式定位!$F$3:$J$38,5,FALSE),"错误")</f>
        <v>5850</v>
      </c>
      <c r="AA523" s="42" t="str">
        <f t="shared" si="188"/>
        <v>工具*33,煤*44,泽洛*29</v>
      </c>
      <c r="AB523" s="65" t="str">
        <f t="shared" si="189"/>
        <v>劳工*3481,工程师*232,法士*87</v>
      </c>
      <c r="AC523" s="65" t="str">
        <f t="shared" si="190"/>
        <v>运力*195</v>
      </c>
      <c r="AD523" s="43" t="str">
        <f t="shared" si="191"/>
        <v>48%</v>
      </c>
      <c r="AE523" s="3">
        <f t="shared" si="192"/>
        <v>1800</v>
      </c>
      <c r="AF523" s="67">
        <f t="shared" si="185"/>
        <v>4</v>
      </c>
      <c r="AG523" t="str">
        <f t="shared" si="195"/>
        <v>工具*33</v>
      </c>
      <c r="AH523" t="str">
        <f t="shared" si="196"/>
        <v>煤*44</v>
      </c>
      <c r="AI523" t="str">
        <f t="shared" si="193"/>
        <v>泽洛*29</v>
      </c>
      <c r="AJ523" t="str">
        <f t="shared" si="197"/>
        <v>劳工*3481</v>
      </c>
      <c r="AK523" t="str">
        <f t="shared" si="198"/>
        <v>工程师*232</v>
      </c>
      <c r="AL523" t="str">
        <f t="shared" si="199"/>
        <v>法士*87</v>
      </c>
      <c r="AM523" t="str">
        <f t="shared" si="200"/>
        <v>运力*195</v>
      </c>
      <c r="AN523" t="str">
        <f t="shared" si="201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94"/>
        <v>30</v>
      </c>
      <c r="AZ523">
        <f t="shared" si="186"/>
        <v>130</v>
      </c>
      <c r="BA523">
        <f t="shared" si="187"/>
        <v>1</v>
      </c>
    </row>
    <row r="524" customHeight="1" spans="1:53">
      <c r="A524" s="23" t="s">
        <v>292</v>
      </c>
      <c r="B524" s="55" t="s">
        <v>799</v>
      </c>
      <c r="C524" s="23">
        <v>5</v>
      </c>
      <c r="D524" s="39" t="s">
        <v>293</v>
      </c>
      <c r="E524" s="39" t="s">
        <v>173</v>
      </c>
      <c r="F524" s="55" t="s">
        <v>41</v>
      </c>
      <c r="G524" s="3">
        <v>10</v>
      </c>
      <c r="H524" s="55" t="s">
        <v>19</v>
      </c>
      <c r="I524" s="3">
        <v>10</v>
      </c>
      <c r="J524" s="55" t="s">
        <v>22</v>
      </c>
      <c r="K524" s="3">
        <v>15</v>
      </c>
      <c r="N524" s="23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55" t="s">
        <v>74</v>
      </c>
      <c r="T524" s="3">
        <v>30</v>
      </c>
      <c r="U524" s="23">
        <f>IFERROR(VLOOKUP($D524&amp;$C524,生产方式定位!$A$2:$E$38,3,FALSE)+VLOOKUP($E524&amp;$C524,生产方式定位!$F$3:$J$38,3,FALSE),0)</f>
        <v>100</v>
      </c>
      <c r="V524" s="55" t="s">
        <v>43</v>
      </c>
      <c r="W524" s="3">
        <v>1</v>
      </c>
      <c r="Z524" s="25">
        <f>IFERROR(VLOOKUP($D524&amp;$C524,生产方式定位!$A$2:$E$38,5,FALSE)+VLOOKUP($E524&amp;$C524,生产方式定位!$F$3:$J$38,5,FALSE),"错误")</f>
        <v>6600</v>
      </c>
      <c r="AA524" s="42" t="str">
        <f t="shared" si="188"/>
        <v>工具*32,煤*43,泽洛*43</v>
      </c>
      <c r="AB524" s="65" t="str">
        <f t="shared" si="189"/>
        <v>劳工*3017,工程师*201,法士*226</v>
      </c>
      <c r="AC524" s="65" t="str">
        <f t="shared" si="190"/>
        <v>运力*220</v>
      </c>
      <c r="AD524" s="43" t="str">
        <f t="shared" si="191"/>
        <v>47%</v>
      </c>
      <c r="AE524" s="3">
        <f t="shared" si="192"/>
        <v>2025</v>
      </c>
      <c r="AF524" s="67">
        <f t="shared" si="185"/>
        <v>5</v>
      </c>
      <c r="AG524" t="str">
        <f t="shared" si="195"/>
        <v>工具*32</v>
      </c>
      <c r="AH524" t="str">
        <f t="shared" si="196"/>
        <v>煤*43</v>
      </c>
      <c r="AI524" t="str">
        <f t="shared" si="193"/>
        <v>泽洛*43</v>
      </c>
      <c r="AJ524" t="str">
        <f t="shared" si="197"/>
        <v>劳工*3017</v>
      </c>
      <c r="AK524" t="str">
        <f t="shared" si="198"/>
        <v>工程师*201</v>
      </c>
      <c r="AL524" t="str">
        <f t="shared" si="199"/>
        <v>法士*226</v>
      </c>
      <c r="AM524" t="str">
        <f t="shared" si="200"/>
        <v>运力*220</v>
      </c>
      <c r="AN524" t="str">
        <f t="shared" si="201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94"/>
        <v>35</v>
      </c>
      <c r="AZ524">
        <f t="shared" si="186"/>
        <v>150</v>
      </c>
      <c r="BA524">
        <f t="shared" si="187"/>
        <v>1</v>
      </c>
    </row>
    <row r="525" customHeight="1" spans="1:53">
      <c r="A525" s="25" t="s">
        <v>294</v>
      </c>
      <c r="C525" s="25">
        <v>1</v>
      </c>
      <c r="D525" s="39" t="s">
        <v>172</v>
      </c>
      <c r="E525" s="39" t="s">
        <v>194</v>
      </c>
      <c r="F525" s="55" t="s">
        <v>41</v>
      </c>
      <c r="G525" s="3">
        <v>10</v>
      </c>
      <c r="N525" s="23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3">
        <f>IFERROR(VLOOKUP($D525&amp;$C525,生产方式定位!$A$2:$E$38,3,FALSE)+VLOOKUP($E525&amp;$C525,生产方式定位!$F$3:$J$38,3,FALSE),0)</f>
        <v>100</v>
      </c>
      <c r="V525" s="55" t="s">
        <v>43</v>
      </c>
      <c r="W525" s="3">
        <v>1</v>
      </c>
      <c r="Z525" s="25">
        <f>IFERROR(VLOOKUP($D525&amp;$C525,生产方式定位!$A$2:$E$38,5,FALSE)+VLOOKUP($E525&amp;$C525,生产方式定位!$F$3:$J$38,5,FALSE),"错误")</f>
        <v>520</v>
      </c>
      <c r="AA525" s="42" t="str">
        <f t="shared" si="188"/>
        <v>工具*8</v>
      </c>
      <c r="AB525" s="65" t="str">
        <f t="shared" si="189"/>
        <v/>
      </c>
      <c r="AC525" s="65" t="str">
        <f t="shared" si="190"/>
        <v>运力*17</v>
      </c>
      <c r="AD525" s="43" t="str">
        <f t="shared" si="191"/>
        <v>73%</v>
      </c>
      <c r="AE525" s="3">
        <f t="shared" si="192"/>
        <v>120</v>
      </c>
      <c r="AF525" s="67"/>
      <c r="AG525" t="str">
        <f t="shared" si="195"/>
        <v>工具*8</v>
      </c>
      <c r="AH525" t="str">
        <f t="shared" ref="AH525:AH588" si="202">IF(AP525="","",H525&amp;"*"&amp;AP525)</f>
        <v/>
      </c>
      <c r="AI525" t="str">
        <f t="shared" ref="AI525:AI588" si="203">IF(AQ525="","",J525&amp;"*"&amp;AQ525)</f>
        <v/>
      </c>
      <c r="AJ525" t="str">
        <f t="shared" si="197"/>
        <v/>
      </c>
      <c r="AK525" t="str">
        <f t="shared" ref="AK525:AK588" si="204">IF(AU525="","",Q525&amp;"*"&amp;AU525)</f>
        <v/>
      </c>
      <c r="AL525" t="str">
        <f t="shared" ref="AL525:AL588" si="205">IF(AV525="","",S525&amp;"*"&amp;AV525)</f>
        <v/>
      </c>
      <c r="AM525" t="str">
        <f t="shared" ref="AM525:AM588" si="206">IF(AW525="","",V525&amp;"*"&amp;AW525)</f>
        <v>运力*17</v>
      </c>
      <c r="AN525" t="str">
        <f t="shared" ref="AN525:AN588" si="207">IF(AX525="","",X525&amp;"*"&amp;AX525)</f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ref="AY525:AY588" si="208">G525+I525+L525+M525+K525</f>
        <v>10</v>
      </c>
      <c r="AZ525" t="e">
        <f>ABS(#REF!)+ABS(R525)+ABS(T525)</f>
        <v>#REF!</v>
      </c>
      <c r="BA525">
        <f t="shared" ref="BA525:BA588" si="209">W525+Y525</f>
        <v>1</v>
      </c>
    </row>
    <row r="526" customHeight="1" spans="1:53">
      <c r="A526" s="25" t="s">
        <v>294</v>
      </c>
      <c r="B526" s="55" t="s">
        <v>800</v>
      </c>
      <c r="C526" s="25">
        <v>2</v>
      </c>
      <c r="D526" s="39" t="s">
        <v>172</v>
      </c>
      <c r="E526" s="39" t="s">
        <v>194</v>
      </c>
      <c r="F526" s="55" t="s">
        <v>41</v>
      </c>
      <c r="G526" s="3">
        <v>10</v>
      </c>
      <c r="N526" s="23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3">
        <f>IFERROR(VLOOKUP($D526&amp;$C526,生产方式定位!$A$2:$E$38,3,FALSE)+VLOOKUP($E526&amp;$C526,生产方式定位!$F$3:$J$38,3,FALSE),0)</f>
        <v>30</v>
      </c>
      <c r="V526" s="55" t="s">
        <v>43</v>
      </c>
      <c r="W526" s="3">
        <v>1</v>
      </c>
      <c r="Z526" s="25">
        <f>IFERROR(VLOOKUP($D526&amp;$C526,生产方式定位!$A$2:$E$38,5,FALSE)+VLOOKUP($E526&amp;$C526,生产方式定位!$F$3:$J$38,5,FALSE),"错误")</f>
        <v>1273</v>
      </c>
      <c r="AA526" s="42" t="str">
        <f t="shared" si="188"/>
        <v>工具*25</v>
      </c>
      <c r="AB526" s="65" t="str">
        <f t="shared" si="189"/>
        <v>劳工*1357</v>
      </c>
      <c r="AC526" s="65" t="str">
        <f t="shared" si="190"/>
        <v>运力*42</v>
      </c>
      <c r="AD526" s="43" t="str">
        <f t="shared" si="191"/>
        <v>27%</v>
      </c>
      <c r="AE526" s="3">
        <f t="shared" si="192"/>
        <v>243</v>
      </c>
      <c r="AF526" s="67"/>
      <c r="AG526" t="str">
        <f t="shared" si="195"/>
        <v>工具*25</v>
      </c>
      <c r="AH526" t="str">
        <f t="shared" si="202"/>
        <v/>
      </c>
      <c r="AI526" t="str">
        <f t="shared" si="203"/>
        <v/>
      </c>
      <c r="AJ526" t="str">
        <f t="shared" si="197"/>
        <v>劳工*1357</v>
      </c>
      <c r="AK526" t="str">
        <f t="shared" si="204"/>
        <v/>
      </c>
      <c r="AL526" t="str">
        <f t="shared" si="205"/>
        <v/>
      </c>
      <c r="AM526" t="str">
        <f t="shared" si="206"/>
        <v>运力*42</v>
      </c>
      <c r="AN526" t="str">
        <f t="shared" si="207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208"/>
        <v>10</v>
      </c>
      <c r="AZ526">
        <f>ABS(P525)+ABS(R526)+ABS(T526)</f>
        <v>100</v>
      </c>
      <c r="BA526">
        <f t="shared" si="209"/>
        <v>1</v>
      </c>
    </row>
    <row r="527" customHeight="1" spans="1:53">
      <c r="A527" s="25" t="s">
        <v>294</v>
      </c>
      <c r="B527" s="55" t="s">
        <v>801</v>
      </c>
      <c r="C527" s="25">
        <v>3</v>
      </c>
      <c r="D527" s="39" t="s">
        <v>172</v>
      </c>
      <c r="E527" s="39" t="s">
        <v>194</v>
      </c>
      <c r="F527" s="55" t="s">
        <v>41</v>
      </c>
      <c r="G527" s="3">
        <v>10</v>
      </c>
      <c r="H527" s="55" t="s">
        <v>2</v>
      </c>
      <c r="I527" s="3">
        <v>20</v>
      </c>
      <c r="N527" s="23">
        <f>IFERROR(VLOOKUP($D527&amp;$C527,生产方式定位!$A$2:$E$38,2,FALSE)+VLOOKUP($E527&amp;$C527,生产方式定位!$F$3:$J$38,2,FALSE),0)</f>
        <v>1400</v>
      </c>
      <c r="O527" s="55" t="s">
        <v>81</v>
      </c>
      <c r="P527" s="3">
        <v>100</v>
      </c>
      <c r="U527" s="23">
        <f>IFERROR(VLOOKUP($D527&amp;$C527,生产方式定位!$A$2:$E$38,3,FALSE)+VLOOKUP($E527&amp;$C527,生产方式定位!$F$3:$J$38,3,FALSE),0)</f>
        <v>35</v>
      </c>
      <c r="V527" s="55" t="s">
        <v>43</v>
      </c>
      <c r="W527" s="3">
        <v>1</v>
      </c>
      <c r="Z527" s="25">
        <f>IFERROR(VLOOKUP($D527&amp;$C527,生产方式定位!$A$2:$E$38,5,FALSE)+VLOOKUP($E527&amp;$C527,生产方式定位!$F$3:$J$38,5,FALSE),"错误")</f>
        <v>1779</v>
      </c>
      <c r="AA527" s="42" t="str">
        <f t="shared" si="188"/>
        <v>工具*12,谷物*47</v>
      </c>
      <c r="AB527" s="65" t="str">
        <f t="shared" si="189"/>
        <v>劳工*1584</v>
      </c>
      <c r="AC527" s="65" t="str">
        <f t="shared" si="190"/>
        <v>运力*59</v>
      </c>
      <c r="AD527" s="43" t="str">
        <f t="shared" si="191"/>
        <v>27%</v>
      </c>
      <c r="AE527" s="3">
        <f t="shared" si="192"/>
        <v>344</v>
      </c>
      <c r="AF527" s="67"/>
      <c r="AG527" t="str">
        <f t="shared" si="195"/>
        <v>工具*12</v>
      </c>
      <c r="AH527" t="str">
        <f t="shared" si="202"/>
        <v>谷物*47</v>
      </c>
      <c r="AI527" t="str">
        <f t="shared" si="203"/>
        <v/>
      </c>
      <c r="AJ527" t="str">
        <f t="shared" si="197"/>
        <v>劳工*1584</v>
      </c>
      <c r="AK527" t="str">
        <f t="shared" si="204"/>
        <v/>
      </c>
      <c r="AL527" t="str">
        <f t="shared" si="205"/>
        <v/>
      </c>
      <c r="AM527" t="str">
        <f t="shared" si="206"/>
        <v>运力*59</v>
      </c>
      <c r="AN527" t="str">
        <f t="shared" si="207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208"/>
        <v>30</v>
      </c>
      <c r="AZ527">
        <f t="shared" ref="AZ525:AZ588" si="210">ABS(P527)+ABS(R527)+ABS(T527)</f>
        <v>100</v>
      </c>
      <c r="BA527">
        <f t="shared" si="209"/>
        <v>1</v>
      </c>
    </row>
    <row r="528" customHeight="1" spans="1:53">
      <c r="A528" s="25" t="s">
        <v>294</v>
      </c>
      <c r="C528" s="25">
        <v>4</v>
      </c>
      <c r="D528" s="39" t="s">
        <v>293</v>
      </c>
      <c r="E528" s="39" t="s">
        <v>194</v>
      </c>
      <c r="N528" s="23">
        <f>IFERROR(VLOOKUP($D528&amp;$C528,生产方式定位!$A$2:$E$38,2,FALSE)+VLOOKUP($E528&amp;$C528,生产方式定位!$F$3:$J$38,2,FALSE),0)</f>
        <v>3800</v>
      </c>
      <c r="O528" s="55" t="s">
        <v>74</v>
      </c>
      <c r="P528" s="3">
        <v>50</v>
      </c>
      <c r="U528" s="23">
        <f>IFERROR(VLOOKUP($D528&amp;$C528,生产方式定位!$A$2:$E$38,3,FALSE)+VLOOKUP($E528&amp;$C528,生产方式定位!$F$3:$J$38,3,FALSE),0)</f>
        <v>40</v>
      </c>
      <c r="V528" s="55" t="s">
        <v>43</v>
      </c>
      <c r="W528" s="3">
        <v>1</v>
      </c>
      <c r="Z528" s="25">
        <f>IFERROR(VLOOKUP($D528&amp;$C528,生产方式定位!$A$2:$E$38,5,FALSE)+VLOOKUP($E528&amp;$C528,生产方式定位!$F$3:$J$38,5,FALSE),"错误")</f>
        <v>5544</v>
      </c>
      <c r="AA528" s="42" t="str">
        <f t="shared" si="188"/>
        <v/>
      </c>
      <c r="AB528" s="65" t="str">
        <f t="shared" si="189"/>
        <v>法士*452</v>
      </c>
      <c r="AC528" s="65" t="str">
        <f t="shared" si="190"/>
        <v>运力*185</v>
      </c>
      <c r="AD528" s="43" t="str">
        <f t="shared" si="191"/>
        <v>46%</v>
      </c>
      <c r="AE528" s="3">
        <f t="shared" si="192"/>
        <v>1704</v>
      </c>
      <c r="AF528" s="67"/>
      <c r="AG528" t="str">
        <f t="shared" si="195"/>
        <v/>
      </c>
      <c r="AH528" t="str">
        <f t="shared" si="202"/>
        <v/>
      </c>
      <c r="AI528" t="str">
        <f t="shared" si="203"/>
        <v/>
      </c>
      <c r="AJ528" t="str">
        <f t="shared" si="197"/>
        <v>法士*452</v>
      </c>
      <c r="AK528" t="str">
        <f t="shared" si="204"/>
        <v/>
      </c>
      <c r="AL528" t="str">
        <f t="shared" si="205"/>
        <v/>
      </c>
      <c r="AM528" t="str">
        <f t="shared" si="206"/>
        <v>运力*185</v>
      </c>
      <c r="AN528" t="str">
        <f t="shared" si="207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208"/>
        <v>0</v>
      </c>
      <c r="AZ528">
        <f t="shared" si="210"/>
        <v>50</v>
      </c>
      <c r="BA528">
        <f t="shared" si="209"/>
        <v>1</v>
      </c>
    </row>
    <row r="529" customHeight="1" spans="1:53">
      <c r="A529" s="25" t="s">
        <v>294</v>
      </c>
      <c r="B529" s="55" t="s">
        <v>802</v>
      </c>
      <c r="C529" s="25">
        <v>5</v>
      </c>
      <c r="D529" s="39" t="s">
        <v>293</v>
      </c>
      <c r="E529" s="39" t="s">
        <v>194</v>
      </c>
      <c r="F529" s="55" t="s">
        <v>33</v>
      </c>
      <c r="G529" s="3">
        <v>10</v>
      </c>
      <c r="H529" s="55" t="s">
        <v>20</v>
      </c>
      <c r="I529" s="3">
        <v>20</v>
      </c>
      <c r="N529" s="23">
        <f>IFERROR(VLOOKUP($D529&amp;$C529,生产方式定位!$A$2:$E$38,2,FALSE)+VLOOKUP($E529&amp;$C529,生产方式定位!$F$3:$J$38,2,FALSE),0)</f>
        <v>4300</v>
      </c>
      <c r="O529" s="55" t="s">
        <v>74</v>
      </c>
      <c r="P529" s="3">
        <v>55</v>
      </c>
      <c r="Q529" s="55" t="s">
        <v>73</v>
      </c>
      <c r="R529" s="3">
        <v>45</v>
      </c>
      <c r="U529" s="23">
        <f>IFERROR(VLOOKUP($D529&amp;$C529,生产方式定位!$A$2:$E$38,3,FALSE)+VLOOKUP($E529&amp;$C529,生产方式定位!$F$3:$J$38,3,FALSE),0)</f>
        <v>45</v>
      </c>
      <c r="V529" s="55" t="s">
        <v>43</v>
      </c>
      <c r="W529" s="3">
        <v>1</v>
      </c>
      <c r="Z529" s="25">
        <f>IFERROR(VLOOKUP($D529&amp;$C529,生产方式定位!$A$2:$E$38,5,FALSE)+VLOOKUP($E529&amp;$C529,生产方式定位!$F$3:$J$38,5,FALSE),"错误")</f>
        <v>6260</v>
      </c>
      <c r="AA529" s="42" t="str">
        <f t="shared" si="188"/>
        <v>魔悬浮车*14,灵能水晶*48</v>
      </c>
      <c r="AB529" s="65" t="str">
        <f t="shared" si="189"/>
        <v>法士*280,工程师*305</v>
      </c>
      <c r="AC529" s="65" t="str">
        <f t="shared" si="190"/>
        <v>运力*209</v>
      </c>
      <c r="AD529" s="43" t="str">
        <f t="shared" si="191"/>
        <v>46%</v>
      </c>
      <c r="AE529" s="3">
        <f t="shared" si="192"/>
        <v>1915</v>
      </c>
      <c r="AF529" s="67"/>
      <c r="AG529" t="str">
        <f t="shared" si="195"/>
        <v>魔悬浮车*14</v>
      </c>
      <c r="AH529" t="str">
        <f t="shared" si="202"/>
        <v>灵能水晶*48</v>
      </c>
      <c r="AI529" t="str">
        <f t="shared" si="203"/>
        <v/>
      </c>
      <c r="AJ529" t="str">
        <f t="shared" si="197"/>
        <v>法士*280</v>
      </c>
      <c r="AK529" t="str">
        <f t="shared" si="204"/>
        <v>工程师*305</v>
      </c>
      <c r="AL529" t="str">
        <f t="shared" si="205"/>
        <v/>
      </c>
      <c r="AM529" t="str">
        <f t="shared" si="206"/>
        <v>运力*209</v>
      </c>
      <c r="AN529" t="str">
        <f t="shared" si="207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208"/>
        <v>30</v>
      </c>
      <c r="AZ529">
        <f t="shared" si="210"/>
        <v>100</v>
      </c>
      <c r="BA529">
        <f t="shared" si="209"/>
        <v>1</v>
      </c>
    </row>
    <row r="530" customHeight="1" spans="1:53">
      <c r="A530" s="23" t="s">
        <v>295</v>
      </c>
      <c r="B530" s="71" t="s">
        <v>519</v>
      </c>
      <c r="C530" s="23">
        <v>1</v>
      </c>
      <c r="D530" s="39" t="s">
        <v>175</v>
      </c>
      <c r="E530" s="39" t="s">
        <v>180</v>
      </c>
      <c r="N530" s="25">
        <f>IFERROR(VLOOKUP($D530&amp;$C530,生产方式定位!$A$2:$E$38,2,FALSE)+VLOOKUP($E530&amp;$C530,生产方式定位!$F$3:$J$38,2,FALSE),0)</f>
        <v>0</v>
      </c>
      <c r="O530" s="55" t="s">
        <v>77</v>
      </c>
      <c r="P530" s="3">
        <v>3</v>
      </c>
      <c r="Q530" s="55" t="s">
        <v>68</v>
      </c>
      <c r="R530" s="3">
        <v>1</v>
      </c>
      <c r="U530" s="25">
        <f>IFERROR(VLOOKUP($D530&amp;$C530,生产方式定位!$A$2:$E$38,3,FALSE)+VLOOKUP($E530&amp;$C530,生产方式定位!$F$3:$J$38,3,FALSE),0)</f>
        <v>25</v>
      </c>
      <c r="Z530" s="25">
        <f>IFERROR(VLOOKUP($D530&amp;$C530,生产方式定位!$A$2:$E$38,5,FALSE)+VLOOKUP($E530&amp;$C530,生产方式定位!$F$3:$J$38,5,FALSE),"错误")</f>
        <v>25</v>
      </c>
      <c r="AA530" s="42" t="str">
        <f t="shared" si="188"/>
        <v/>
      </c>
      <c r="AB530" s="65" t="str">
        <f t="shared" si="189"/>
        <v>职员*424,贵族*47</v>
      </c>
      <c r="AC530" s="65" t="str">
        <f t="shared" ref="AC530:AC602" si="211">IF(AM530="","",AM530)&amp;IF(AN530="","",","&amp;AN530)</f>
        <v/>
      </c>
      <c r="AD530" s="43" t="str">
        <f t="shared" ref="AD530:AD602" si="212">IFERROR(ROUND(((Z530/N530)-1)*100,0)&amp;"%","")</f>
        <v/>
      </c>
      <c r="AE530" s="3" t="str">
        <f t="shared" ref="AE530:AE602" si="213">IF(Z530-U530-N530=0,"",Z530-U530-N530)</f>
        <v/>
      </c>
      <c r="AF530" s="67">
        <f t="shared" ref="AF530:AF602" si="214">C530</f>
        <v>1</v>
      </c>
      <c r="AG530" t="str">
        <f t="shared" si="195"/>
        <v/>
      </c>
      <c r="AH530" t="str">
        <f t="shared" si="202"/>
        <v/>
      </c>
      <c r="AI530" t="str">
        <f t="shared" si="203"/>
        <v/>
      </c>
      <c r="AJ530" t="str">
        <f t="shared" si="197"/>
        <v>职员*424</v>
      </c>
      <c r="AK530" t="str">
        <f t="shared" si="204"/>
        <v>贵族*47</v>
      </c>
      <c r="AL530" t="str">
        <f t="shared" si="205"/>
        <v/>
      </c>
      <c r="AM530" t="str">
        <f t="shared" si="206"/>
        <v/>
      </c>
      <c r="AN530" t="str">
        <f t="shared" si="207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208"/>
        <v>0</v>
      </c>
      <c r="AZ530">
        <f t="shared" si="210"/>
        <v>4</v>
      </c>
      <c r="BA530">
        <f t="shared" si="209"/>
        <v>0</v>
      </c>
    </row>
    <row r="531" customHeight="1" spans="1:53">
      <c r="A531" s="23" t="s">
        <v>295</v>
      </c>
      <c r="B531" s="71" t="s">
        <v>520</v>
      </c>
      <c r="C531" s="23">
        <v>2</v>
      </c>
      <c r="D531" s="39" t="s">
        <v>175</v>
      </c>
      <c r="E531" s="39" t="s">
        <v>180</v>
      </c>
      <c r="N531" s="25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25">
        <f>IFERROR(VLOOKUP($D531&amp;$C531,生产方式定位!$A$2:$E$38,3,FALSE)+VLOOKUP($E531&amp;$C531,生产方式定位!$F$3:$J$38,3,FALSE),0)</f>
        <v>35</v>
      </c>
      <c r="Z531" s="25">
        <f>IFERROR(VLOOKUP($D531&amp;$C531,生产方式定位!$A$2:$E$38,5,FALSE)+VLOOKUP($E531&amp;$C531,生产方式定位!$F$3:$J$38,5,FALSE),"错误")</f>
        <v>35</v>
      </c>
      <c r="AA531" s="42" t="str">
        <f t="shared" si="188"/>
        <v/>
      </c>
      <c r="AB531" s="65" t="str">
        <f t="shared" si="189"/>
        <v>教士*528</v>
      </c>
      <c r="AC531" s="65" t="str">
        <f t="shared" si="211"/>
        <v/>
      </c>
      <c r="AD531" s="43" t="str">
        <f t="shared" si="212"/>
        <v/>
      </c>
      <c r="AE531" s="3" t="str">
        <f t="shared" si="213"/>
        <v/>
      </c>
      <c r="AF531" s="67">
        <f t="shared" si="214"/>
        <v>2</v>
      </c>
      <c r="AG531" t="str">
        <f t="shared" si="195"/>
        <v/>
      </c>
      <c r="AH531" t="str">
        <f t="shared" si="202"/>
        <v/>
      </c>
      <c r="AI531" t="str">
        <f t="shared" si="203"/>
        <v/>
      </c>
      <c r="AJ531" t="str">
        <f t="shared" si="197"/>
        <v>教士*528</v>
      </c>
      <c r="AK531" t="str">
        <f t="shared" si="204"/>
        <v/>
      </c>
      <c r="AL531" t="str">
        <f t="shared" si="205"/>
        <v/>
      </c>
      <c r="AM531" t="str">
        <f t="shared" si="206"/>
        <v/>
      </c>
      <c r="AN531" t="str">
        <f t="shared" si="207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208"/>
        <v>0</v>
      </c>
      <c r="AZ531">
        <f t="shared" si="210"/>
        <v>1</v>
      </c>
      <c r="BA531">
        <f t="shared" si="209"/>
        <v>0</v>
      </c>
    </row>
    <row r="532" customHeight="1" spans="1:53">
      <c r="A532" s="23" t="s">
        <v>295</v>
      </c>
      <c r="B532" s="71" t="s">
        <v>521</v>
      </c>
      <c r="C532" s="23">
        <v>3</v>
      </c>
      <c r="D532" s="39" t="s">
        <v>175</v>
      </c>
      <c r="E532" s="39" t="s">
        <v>180</v>
      </c>
      <c r="N532" s="25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55" t="s">
        <v>77</v>
      </c>
      <c r="R532" s="3">
        <v>3</v>
      </c>
      <c r="U532" s="25">
        <f>IFERROR(VLOOKUP($D532&amp;$C532,生产方式定位!$A$2:$E$38,3,FALSE)+VLOOKUP($E532&amp;$C532,生产方式定位!$F$3:$J$38,3,FALSE),0)</f>
        <v>70</v>
      </c>
      <c r="Z532" s="25">
        <f>IFERROR(VLOOKUP($D532&amp;$C532,生产方式定位!$A$2:$E$38,5,FALSE)+VLOOKUP($E532&amp;$C532,生产方式定位!$F$3:$J$38,5,FALSE),"错误")</f>
        <v>70</v>
      </c>
      <c r="AA532" s="42" t="str">
        <f t="shared" si="188"/>
        <v/>
      </c>
      <c r="AB532" s="65" t="str">
        <f t="shared" si="189"/>
        <v>资本家*135,职员*365</v>
      </c>
      <c r="AC532" s="65" t="str">
        <f t="shared" si="211"/>
        <v/>
      </c>
      <c r="AD532" s="43" t="str">
        <f t="shared" si="212"/>
        <v/>
      </c>
      <c r="AE532" s="3" t="str">
        <f t="shared" si="213"/>
        <v/>
      </c>
      <c r="AF532" s="67">
        <f t="shared" si="214"/>
        <v>3</v>
      </c>
      <c r="AG532" t="str">
        <f t="shared" si="195"/>
        <v/>
      </c>
      <c r="AH532" t="str">
        <f t="shared" si="202"/>
        <v/>
      </c>
      <c r="AI532" t="str">
        <f t="shared" si="203"/>
        <v/>
      </c>
      <c r="AJ532" t="str">
        <f t="shared" si="197"/>
        <v>资本家*135</v>
      </c>
      <c r="AK532" t="str">
        <f t="shared" si="204"/>
        <v>职员*365</v>
      </c>
      <c r="AL532" t="str">
        <f t="shared" si="205"/>
        <v/>
      </c>
      <c r="AM532" t="str">
        <f t="shared" si="206"/>
        <v/>
      </c>
      <c r="AN532" t="str">
        <f t="shared" si="207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208"/>
        <v>0</v>
      </c>
      <c r="AZ532">
        <f t="shared" si="210"/>
        <v>13</v>
      </c>
      <c r="BA532">
        <f t="shared" si="209"/>
        <v>0</v>
      </c>
    </row>
    <row r="533" customHeight="1" spans="1:53">
      <c r="A533" s="23" t="s">
        <v>295</v>
      </c>
      <c r="B533" s="71" t="s">
        <v>522</v>
      </c>
      <c r="C533" s="23">
        <v>4</v>
      </c>
      <c r="D533" s="39" t="s">
        <v>175</v>
      </c>
      <c r="E533" s="39" t="s">
        <v>180</v>
      </c>
      <c r="N533" s="25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55" t="s">
        <v>77</v>
      </c>
      <c r="R533" s="3">
        <v>3</v>
      </c>
      <c r="U533" s="25">
        <f>IFERROR(VLOOKUP($D533&amp;$C533,生产方式定位!$A$2:$E$38,3,FALSE)+VLOOKUP($E533&amp;$C533,生产方式定位!$F$3:$J$38,3,FALSE),0)</f>
        <v>35</v>
      </c>
      <c r="Z533" s="25">
        <f>IFERROR(VLOOKUP($D533&amp;$C533,生产方式定位!$A$2:$E$38,5,FALSE)+VLOOKUP($E533&amp;$C533,生产方式定位!$F$3:$J$38,5,FALSE),"错误")</f>
        <v>35</v>
      </c>
      <c r="AA533" s="42" t="str">
        <f t="shared" si="188"/>
        <v/>
      </c>
      <c r="AB533" s="65" t="str">
        <f t="shared" si="189"/>
        <v>资本家*68,职员*183</v>
      </c>
      <c r="AC533" s="65" t="str">
        <f t="shared" si="211"/>
        <v/>
      </c>
      <c r="AD533" s="43" t="str">
        <f t="shared" si="212"/>
        <v/>
      </c>
      <c r="AE533" s="3" t="str">
        <f t="shared" si="213"/>
        <v/>
      </c>
      <c r="AF533" s="67">
        <f t="shared" si="214"/>
        <v>4</v>
      </c>
      <c r="AG533" t="str">
        <f t="shared" si="195"/>
        <v/>
      </c>
      <c r="AH533" t="str">
        <f t="shared" si="202"/>
        <v/>
      </c>
      <c r="AI533" t="str">
        <f t="shared" si="203"/>
        <v/>
      </c>
      <c r="AJ533" t="str">
        <f t="shared" si="197"/>
        <v>资本家*68</v>
      </c>
      <c r="AK533" t="str">
        <f t="shared" si="204"/>
        <v>职员*183</v>
      </c>
      <c r="AL533" t="str">
        <f t="shared" si="205"/>
        <v/>
      </c>
      <c r="AM533" t="str">
        <f t="shared" si="206"/>
        <v/>
      </c>
      <c r="AN533" t="str">
        <f t="shared" si="207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208"/>
        <v>0</v>
      </c>
      <c r="AZ533">
        <f t="shared" si="210"/>
        <v>13</v>
      </c>
      <c r="BA533">
        <f t="shared" si="209"/>
        <v>0</v>
      </c>
    </row>
    <row r="534" customHeight="1" spans="1:53">
      <c r="A534" s="23" t="s">
        <v>295</v>
      </c>
      <c r="B534" s="71" t="s">
        <v>523</v>
      </c>
      <c r="C534" s="23">
        <v>5</v>
      </c>
      <c r="D534" s="39" t="s">
        <v>175</v>
      </c>
      <c r="E534" s="39" t="s">
        <v>180</v>
      </c>
      <c r="N534" s="25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25">
        <f>IFERROR(VLOOKUP($D534&amp;$C534,生产方式定位!$A$2:$E$38,3,FALSE)+VLOOKUP($E534&amp;$C534,生产方式定位!$F$3:$J$38,3,FALSE),0)</f>
        <v>40</v>
      </c>
      <c r="Z534" s="25">
        <f>IFERROR(VLOOKUP($D534&amp;$C534,生产方式定位!$A$2:$E$38,5,FALSE)+VLOOKUP($E534&amp;$C534,生产方式定位!$F$3:$J$38,5,FALSE),"错误")</f>
        <v>40</v>
      </c>
      <c r="AA534" s="42" t="str">
        <f t="shared" si="188"/>
        <v/>
      </c>
      <c r="AB534" s="65" t="str">
        <f t="shared" si="189"/>
        <v>官僚*603</v>
      </c>
      <c r="AC534" s="65" t="str">
        <f t="shared" si="211"/>
        <v/>
      </c>
      <c r="AD534" s="43" t="str">
        <f t="shared" si="212"/>
        <v/>
      </c>
      <c r="AE534" s="3" t="str">
        <f t="shared" si="213"/>
        <v/>
      </c>
      <c r="AF534" s="67">
        <f t="shared" si="214"/>
        <v>5</v>
      </c>
      <c r="AG534" t="str">
        <f t="shared" si="195"/>
        <v/>
      </c>
      <c r="AH534" t="str">
        <f t="shared" si="202"/>
        <v/>
      </c>
      <c r="AI534" t="str">
        <f t="shared" si="203"/>
        <v/>
      </c>
      <c r="AJ534" t="str">
        <f t="shared" si="197"/>
        <v>官僚*603</v>
      </c>
      <c r="AK534" t="str">
        <f t="shared" si="204"/>
        <v/>
      </c>
      <c r="AL534" t="str">
        <f t="shared" si="205"/>
        <v/>
      </c>
      <c r="AM534" t="str">
        <f t="shared" si="206"/>
        <v/>
      </c>
      <c r="AN534" t="str">
        <f t="shared" si="207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208"/>
        <v>0</v>
      </c>
      <c r="AZ534">
        <f t="shared" si="210"/>
        <v>1</v>
      </c>
      <c r="BA534">
        <f t="shared" si="209"/>
        <v>0</v>
      </c>
    </row>
    <row r="535" customHeight="1" spans="1:53">
      <c r="A535" s="23" t="s">
        <v>295</v>
      </c>
      <c r="B535" s="71" t="s">
        <v>524</v>
      </c>
      <c r="C535" s="23">
        <v>6</v>
      </c>
      <c r="D535" s="39" t="s">
        <v>175</v>
      </c>
      <c r="E535" s="39" t="s">
        <v>180</v>
      </c>
      <c r="N535" s="25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25">
        <f>IFERROR(VLOOKUP($D535&amp;$C535,生产方式定位!$A$2:$E$38,3,FALSE)+VLOOKUP($E535&amp;$C535,生产方式定位!$F$3:$J$38,3,FALSE),0)</f>
        <v>20</v>
      </c>
      <c r="Z535" s="25">
        <f>IFERROR(VLOOKUP($D535&amp;$C535,生产方式定位!$A$2:$E$38,5,FALSE)+VLOOKUP($E535&amp;$C535,生产方式定位!$F$3:$J$38,5,FALSE),"错误")</f>
        <v>20</v>
      </c>
      <c r="AA535" s="42" t="str">
        <f t="shared" si="188"/>
        <v/>
      </c>
      <c r="AB535" s="65"/>
      <c r="AC535" s="65"/>
      <c r="AF535" s="67">
        <f t="shared" si="214"/>
        <v>6</v>
      </c>
      <c r="AG535" t="str">
        <f t="shared" si="195"/>
        <v/>
      </c>
      <c r="AH535" t="str">
        <f t="shared" si="202"/>
        <v/>
      </c>
      <c r="AI535" t="str">
        <f t="shared" si="203"/>
        <v/>
      </c>
      <c r="AJ535" t="str">
        <f t="shared" si="197"/>
        <v>劳工*302</v>
      </c>
      <c r="AK535" t="str">
        <f t="shared" si="204"/>
        <v>工程师*201</v>
      </c>
      <c r="AL535" t="str">
        <f t="shared" si="205"/>
        <v/>
      </c>
      <c r="AM535" t="str">
        <f t="shared" si="206"/>
        <v/>
      </c>
      <c r="AN535" t="str">
        <f t="shared" si="207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208"/>
        <v>0</v>
      </c>
      <c r="AZ535">
        <f t="shared" si="210"/>
        <v>30</v>
      </c>
      <c r="BA535">
        <f t="shared" si="209"/>
        <v>0</v>
      </c>
    </row>
    <row r="536" customHeight="1" spans="1:53">
      <c r="A536" s="23" t="s">
        <v>295</v>
      </c>
      <c r="B536" s="71" t="s">
        <v>525</v>
      </c>
      <c r="C536" s="23">
        <v>7</v>
      </c>
      <c r="D536" s="39" t="s">
        <v>175</v>
      </c>
      <c r="E536" s="39" t="s">
        <v>180</v>
      </c>
      <c r="N536" s="25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55" t="s">
        <v>74</v>
      </c>
      <c r="T536" s="3">
        <v>20</v>
      </c>
      <c r="U536" s="25">
        <f>IFERROR(VLOOKUP($D536&amp;$C536,生产方式定位!$A$2:$E$38,3,FALSE)+VLOOKUP($E536&amp;$C536,生产方式定位!$F$3:$J$38,3,FALSE),0)</f>
        <v>20</v>
      </c>
      <c r="Z536" s="25">
        <f>IFERROR(VLOOKUP($D536&amp;$C536,生产方式定位!$A$2:$E$38,5,FALSE)+VLOOKUP($E536&amp;$C536,生产方式定位!$F$3:$J$38,5,FALSE),"错误")</f>
        <v>20</v>
      </c>
      <c r="AA536" s="42" t="str">
        <f t="shared" si="188"/>
        <v/>
      </c>
      <c r="AB536" s="65"/>
      <c r="AC536" s="65"/>
      <c r="AF536" s="67">
        <f t="shared" si="214"/>
        <v>7</v>
      </c>
      <c r="AG536" t="str">
        <f t="shared" si="195"/>
        <v/>
      </c>
      <c r="AH536" t="str">
        <f t="shared" si="202"/>
        <v/>
      </c>
      <c r="AI536" t="str">
        <f t="shared" si="203"/>
        <v/>
      </c>
      <c r="AJ536" t="str">
        <f t="shared" si="197"/>
        <v>劳工*151</v>
      </c>
      <c r="AK536" t="str">
        <f t="shared" si="204"/>
        <v>工程师*126</v>
      </c>
      <c r="AL536" t="str">
        <f t="shared" si="205"/>
        <v>法士*94</v>
      </c>
      <c r="AM536" t="str">
        <f t="shared" si="206"/>
        <v/>
      </c>
      <c r="AN536" t="str">
        <f t="shared" si="207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208"/>
        <v>0</v>
      </c>
      <c r="AZ536">
        <f t="shared" si="210"/>
        <v>48</v>
      </c>
      <c r="BA536">
        <f t="shared" si="209"/>
        <v>0</v>
      </c>
    </row>
    <row r="537" customHeight="1" spans="1:53">
      <c r="A537" s="23" t="s">
        <v>295</v>
      </c>
      <c r="B537" s="71" t="s">
        <v>526</v>
      </c>
      <c r="C537" s="23">
        <v>8</v>
      </c>
      <c r="D537" s="39" t="s">
        <v>175</v>
      </c>
      <c r="E537" s="39" t="s">
        <v>180</v>
      </c>
      <c r="N537" s="25">
        <f>IFERROR(VLOOKUP($D537&amp;$C537,生产方式定位!$A$2:$E$38,2,FALSE)+VLOOKUP($E537&amp;$C537,生产方式定位!$F$3:$J$38,2,FALSE),0)</f>
        <v>0</v>
      </c>
      <c r="O537" s="55" t="s">
        <v>66</v>
      </c>
      <c r="P537" s="3">
        <v>4</v>
      </c>
      <c r="Q537" s="55" t="s">
        <v>74</v>
      </c>
      <c r="R537" s="3">
        <v>5</v>
      </c>
      <c r="U537" s="25">
        <f>IFERROR(VLOOKUP($D537&amp;$C537,生产方式定位!$A$2:$E$38,3,FALSE)+VLOOKUP($E537&amp;$C537,生产方式定位!$F$3:$J$38,3,FALSE),0)</f>
        <v>50</v>
      </c>
      <c r="Z537" s="25">
        <f>IFERROR(VLOOKUP($D537&amp;$C537,生产方式定位!$A$2:$E$38,5,FALSE)+VLOOKUP($E537&amp;$C537,生产方式定位!$F$3:$J$38,5,FALSE),"错误")</f>
        <v>50</v>
      </c>
      <c r="AA537" s="42" t="str">
        <f t="shared" si="188"/>
        <v/>
      </c>
      <c r="AB537" s="65"/>
      <c r="AC537" s="65"/>
      <c r="AF537" s="67">
        <f t="shared" si="214"/>
        <v>8</v>
      </c>
      <c r="AG537" t="str">
        <f t="shared" si="195"/>
        <v/>
      </c>
      <c r="AH537" t="str">
        <f t="shared" si="202"/>
        <v/>
      </c>
      <c r="AI537" t="str">
        <f t="shared" si="203"/>
        <v/>
      </c>
      <c r="AJ537" t="str">
        <f t="shared" si="197"/>
        <v>法师*50</v>
      </c>
      <c r="AK537" t="str">
        <f t="shared" si="204"/>
        <v>法士*314</v>
      </c>
      <c r="AL537" t="str">
        <f t="shared" si="205"/>
        <v/>
      </c>
      <c r="AM537" t="str">
        <f t="shared" si="206"/>
        <v/>
      </c>
      <c r="AN537" t="str">
        <f t="shared" si="207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208"/>
        <v>0</v>
      </c>
      <c r="AZ537">
        <f t="shared" si="210"/>
        <v>9</v>
      </c>
      <c r="BA537">
        <f t="shared" si="209"/>
        <v>0</v>
      </c>
    </row>
    <row r="538" customHeight="1" spans="1:53">
      <c r="A538" s="25" t="s">
        <v>297</v>
      </c>
      <c r="B538" s="3" t="s">
        <v>803</v>
      </c>
      <c r="C538" s="25">
        <v>1</v>
      </c>
      <c r="D538" s="39" t="s">
        <v>293</v>
      </c>
      <c r="E538" s="39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3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3">
        <f>IFERROR(VLOOKUP($D538&amp;$C538,生产方式定位!$A$2:$E$38,3,FALSE)+VLOOKUP($E538&amp;$C538,生产方式定位!$F$3:$J$38,3,FALSE),0)</f>
        <v>100</v>
      </c>
      <c r="V538" s="55" t="s">
        <v>43</v>
      </c>
      <c r="W538" s="3">
        <v>1</v>
      </c>
      <c r="Z538" s="25">
        <f>IFERROR(VLOOKUP($D538&amp;$C538,生产方式定位!$A$2:$E$38,5,FALSE)+VLOOKUP($E538&amp;$C538,生产方式定位!$F$3:$J$38,5,FALSE),"错误")</f>
        <v>3150</v>
      </c>
      <c r="AA538" s="42" t="str">
        <f t="shared" si="188"/>
        <v>钢铁*18,煤*37</v>
      </c>
      <c r="AB538" s="65" t="str">
        <f t="shared" ref="AB538:AB602" si="215">IF(AJ538="","",AJ538)&amp;IF(AK538="","",","&amp;AK538)&amp;IF(AL538="","",","&amp;AL538)</f>
        <v>劳工*3935,工程师*197</v>
      </c>
      <c r="AC538" s="65" t="str">
        <f t="shared" si="211"/>
        <v>运力*105</v>
      </c>
      <c r="AD538" s="43" t="str">
        <f t="shared" si="212"/>
        <v>58%</v>
      </c>
      <c r="AE538" s="3">
        <f t="shared" si="213"/>
        <v>1050</v>
      </c>
      <c r="AF538" s="66">
        <f t="shared" si="214"/>
        <v>1</v>
      </c>
      <c r="AG538" t="str">
        <f t="shared" si="195"/>
        <v>钢铁*18</v>
      </c>
      <c r="AH538" t="str">
        <f t="shared" si="202"/>
        <v>煤*37</v>
      </c>
      <c r="AI538" t="str">
        <f t="shared" si="203"/>
        <v/>
      </c>
      <c r="AJ538" t="str">
        <f t="shared" si="197"/>
        <v>劳工*3935</v>
      </c>
      <c r="AK538" t="str">
        <f t="shared" si="204"/>
        <v>工程师*197</v>
      </c>
      <c r="AL538" t="str">
        <f t="shared" si="205"/>
        <v/>
      </c>
      <c r="AM538" t="str">
        <f t="shared" si="206"/>
        <v>运力*105</v>
      </c>
      <c r="AN538" t="str">
        <f t="shared" si="207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208"/>
        <v>45</v>
      </c>
      <c r="AZ538">
        <f t="shared" si="210"/>
        <v>115</v>
      </c>
      <c r="BA538">
        <f t="shared" si="209"/>
        <v>1</v>
      </c>
    </row>
    <row r="539" customHeight="1" spans="1:53">
      <c r="A539" s="25" t="s">
        <v>297</v>
      </c>
      <c r="C539" s="25">
        <v>2</v>
      </c>
      <c r="D539" s="39" t="s">
        <v>293</v>
      </c>
      <c r="E539" s="39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3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3">
        <f>IFERROR(VLOOKUP($D539&amp;$C539,生产方式定位!$A$2:$E$38,3,FALSE)+VLOOKUP($E539&amp;$C539,生产方式定位!$F$3:$J$38,3,FALSE),0)</f>
        <v>100</v>
      </c>
      <c r="V539" s="55" t="s">
        <v>43</v>
      </c>
      <c r="W539" s="3">
        <v>1</v>
      </c>
      <c r="Z539" s="25">
        <f>IFERROR(VLOOKUP($D539&amp;$C539,生产方式定位!$A$2:$E$38,5,FALSE)+VLOOKUP($E539&amp;$C539,生产方式定位!$F$3:$J$38,5,FALSE),"错误")</f>
        <v>4350</v>
      </c>
      <c r="AA539" s="42" t="str">
        <f t="shared" si="188"/>
        <v>钢铁*26,煤*54</v>
      </c>
      <c r="AB539" s="65" t="str">
        <f t="shared" si="215"/>
        <v>劳工*3620,工程师*302</v>
      </c>
      <c r="AC539" s="65" t="str">
        <f t="shared" si="211"/>
        <v>运力*145</v>
      </c>
      <c r="AD539" s="43" t="str">
        <f t="shared" si="212"/>
        <v>50%</v>
      </c>
      <c r="AE539" s="3">
        <f t="shared" si="213"/>
        <v>1350</v>
      </c>
      <c r="AF539" s="66">
        <f t="shared" si="214"/>
        <v>2</v>
      </c>
      <c r="AG539" t="str">
        <f t="shared" si="195"/>
        <v>钢铁*26</v>
      </c>
      <c r="AH539" t="str">
        <f t="shared" si="202"/>
        <v>煤*54</v>
      </c>
      <c r="AI539" t="str">
        <f t="shared" si="203"/>
        <v/>
      </c>
      <c r="AJ539" t="str">
        <f t="shared" si="197"/>
        <v>劳工*3620</v>
      </c>
      <c r="AK539" t="str">
        <f t="shared" si="204"/>
        <v>工程师*302</v>
      </c>
      <c r="AL539" t="str">
        <f t="shared" si="205"/>
        <v/>
      </c>
      <c r="AM539" t="str">
        <f t="shared" si="206"/>
        <v>运力*145</v>
      </c>
      <c r="AN539" t="str">
        <f t="shared" si="207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208"/>
        <v>45</v>
      </c>
      <c r="AZ539">
        <f t="shared" si="210"/>
        <v>125</v>
      </c>
      <c r="BA539">
        <f t="shared" si="209"/>
        <v>1</v>
      </c>
    </row>
    <row r="540" customHeight="1" spans="1:53">
      <c r="A540" s="25" t="s">
        <v>297</v>
      </c>
      <c r="B540" s="3" t="s">
        <v>804</v>
      </c>
      <c r="C540" s="25">
        <v>3</v>
      </c>
      <c r="D540" s="39" t="s">
        <v>293</v>
      </c>
      <c r="E540" s="39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55" t="s">
        <v>45</v>
      </c>
      <c r="K540" s="3">
        <v>10</v>
      </c>
      <c r="N540" s="23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3">
        <f>IFERROR(VLOOKUP($D540&amp;$C540,生产方式定位!$A$2:$E$38,3,FALSE)+VLOOKUP($E540&amp;$C540,生产方式定位!$F$3:$J$38,3,FALSE),0)</f>
        <v>100</v>
      </c>
      <c r="V540" s="55" t="s">
        <v>43</v>
      </c>
      <c r="W540" s="3">
        <v>1</v>
      </c>
      <c r="Z540" s="25">
        <f>IFERROR(VLOOKUP($D540&amp;$C540,生产方式定位!$A$2:$E$38,5,FALSE)+VLOOKUP($E540&amp;$C540,生产方式定位!$F$3:$J$38,5,FALSE),"错误")</f>
        <v>5100</v>
      </c>
      <c r="AA540" s="42" t="str">
        <f t="shared" si="188"/>
        <v>钢铁*25,煤*52,科学引擎*10</v>
      </c>
      <c r="AB540" s="65" t="str">
        <f t="shared" si="215"/>
        <v>劳工*3352,工程师*391</v>
      </c>
      <c r="AC540" s="65" t="str">
        <f t="shared" si="211"/>
        <v>运力*170</v>
      </c>
      <c r="AD540" s="43" t="str">
        <f t="shared" si="212"/>
        <v>49%</v>
      </c>
      <c r="AE540" s="3">
        <f t="shared" si="213"/>
        <v>1575</v>
      </c>
      <c r="AF540" s="66">
        <f t="shared" si="214"/>
        <v>3</v>
      </c>
      <c r="AG540" t="str">
        <f t="shared" si="195"/>
        <v>钢铁*25</v>
      </c>
      <c r="AH540" t="str">
        <f t="shared" si="202"/>
        <v>煤*52</v>
      </c>
      <c r="AI540" t="str">
        <f t="shared" si="203"/>
        <v>科学引擎*10</v>
      </c>
      <c r="AJ540" t="str">
        <f t="shared" si="197"/>
        <v>劳工*3352</v>
      </c>
      <c r="AK540" t="str">
        <f t="shared" si="204"/>
        <v>工程师*391</v>
      </c>
      <c r="AL540" t="str">
        <f t="shared" si="205"/>
        <v/>
      </c>
      <c r="AM540" t="str">
        <f t="shared" si="206"/>
        <v>运力*170</v>
      </c>
      <c r="AN540" t="str">
        <f t="shared" si="207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208"/>
        <v>55</v>
      </c>
      <c r="AZ540">
        <f t="shared" si="210"/>
        <v>135</v>
      </c>
      <c r="BA540">
        <f t="shared" si="209"/>
        <v>1</v>
      </c>
    </row>
    <row r="541" customHeight="1" spans="1:53">
      <c r="A541" s="25" t="s">
        <v>297</v>
      </c>
      <c r="C541" s="25">
        <v>4</v>
      </c>
      <c r="D541" s="39" t="s">
        <v>293</v>
      </c>
      <c r="E541" s="39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3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3">
        <f>IFERROR(VLOOKUP($D541&amp;$C541,生产方式定位!$A$2:$E$38,3,FALSE)+VLOOKUP($E541&amp;$C541,生产方式定位!$F$3:$J$38,3,FALSE),0)</f>
        <v>100</v>
      </c>
      <c r="V541" s="55" t="s">
        <v>43</v>
      </c>
      <c r="W541" s="3">
        <v>1</v>
      </c>
      <c r="Z541" s="25">
        <f>IFERROR(VLOOKUP($D541&amp;$C541,生产方式定位!$A$2:$E$38,5,FALSE)+VLOOKUP($E541&amp;$C541,生产方式定位!$F$3:$J$38,5,FALSE),"错误")</f>
        <v>5850</v>
      </c>
      <c r="AA541" s="42" t="str">
        <f t="shared" si="188"/>
        <v>钢铁*35,煤*73</v>
      </c>
      <c r="AB541" s="65" t="str">
        <f t="shared" si="215"/>
        <v>劳工*3121,工程师*468</v>
      </c>
      <c r="AC541" s="65" t="str">
        <f t="shared" si="211"/>
        <v>运力*195</v>
      </c>
      <c r="AD541" s="43" t="str">
        <f t="shared" si="212"/>
        <v>48%</v>
      </c>
      <c r="AE541" s="3">
        <f t="shared" si="213"/>
        <v>1800</v>
      </c>
      <c r="AF541" s="66">
        <f t="shared" si="214"/>
        <v>4</v>
      </c>
      <c r="AG541" t="str">
        <f t="shared" si="195"/>
        <v>钢铁*35</v>
      </c>
      <c r="AH541" t="str">
        <f t="shared" si="202"/>
        <v>煤*73</v>
      </c>
      <c r="AI541" t="str">
        <f t="shared" si="203"/>
        <v/>
      </c>
      <c r="AJ541" t="str">
        <f t="shared" si="197"/>
        <v>劳工*3121</v>
      </c>
      <c r="AK541" t="str">
        <f t="shared" si="204"/>
        <v>工程师*468</v>
      </c>
      <c r="AL541" t="str">
        <f t="shared" si="205"/>
        <v/>
      </c>
      <c r="AM541" t="str">
        <f t="shared" si="206"/>
        <v>运力*195</v>
      </c>
      <c r="AN541" t="str">
        <f t="shared" si="207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208"/>
        <v>45</v>
      </c>
      <c r="AZ541">
        <f t="shared" si="210"/>
        <v>145</v>
      </c>
      <c r="BA541">
        <f t="shared" si="209"/>
        <v>1</v>
      </c>
    </row>
    <row r="542" customHeight="1" spans="1:53">
      <c r="A542" s="25" t="s">
        <v>297</v>
      </c>
      <c r="B542" s="3" t="s">
        <v>805</v>
      </c>
      <c r="C542" s="25">
        <v>5</v>
      </c>
      <c r="D542" s="39" t="s">
        <v>293</v>
      </c>
      <c r="E542" s="39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55" t="s">
        <v>46</v>
      </c>
      <c r="K542" s="3">
        <v>10</v>
      </c>
      <c r="N542" s="23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3">
        <f>IFERROR(VLOOKUP($D542&amp;$C542,生产方式定位!$A$2:$E$38,3,FALSE)+VLOOKUP($E542&amp;$C542,生产方式定位!$F$3:$J$38,3,FALSE),0)</f>
        <v>100</v>
      </c>
      <c r="V542" s="55" t="s">
        <v>43</v>
      </c>
      <c r="W542" s="3">
        <v>1</v>
      </c>
      <c r="Z542" s="25">
        <f>IFERROR(VLOOKUP($D542&amp;$C542,生产方式定位!$A$2:$E$38,5,FALSE)+VLOOKUP($E542&amp;$C542,生产方式定位!$F$3:$J$38,5,FALSE),"错误")</f>
        <v>6600</v>
      </c>
      <c r="AA542" s="42" t="str">
        <f t="shared" si="188"/>
        <v>秘银*20,煤*68,魔导引擎*10</v>
      </c>
      <c r="AB542" s="65" t="str">
        <f t="shared" si="215"/>
        <v>劳工*2143,工程师*516,法士*208</v>
      </c>
      <c r="AC542" s="65" t="str">
        <f t="shared" si="211"/>
        <v>运力*220</v>
      </c>
      <c r="AD542" s="43" t="str">
        <f t="shared" si="212"/>
        <v>47%</v>
      </c>
      <c r="AE542" s="3">
        <f t="shared" si="213"/>
        <v>2025</v>
      </c>
      <c r="AF542" s="66">
        <f t="shared" si="214"/>
        <v>5</v>
      </c>
      <c r="AG542" t="str">
        <f t="shared" si="195"/>
        <v>秘银*20</v>
      </c>
      <c r="AH542" t="str">
        <f t="shared" si="202"/>
        <v>煤*68</v>
      </c>
      <c r="AI542" t="str">
        <f t="shared" si="203"/>
        <v>魔导引擎*10</v>
      </c>
      <c r="AJ542" t="str">
        <f t="shared" si="197"/>
        <v>劳工*2143</v>
      </c>
      <c r="AK542" t="str">
        <f t="shared" si="204"/>
        <v>工程师*516</v>
      </c>
      <c r="AL542" t="str">
        <f t="shared" si="205"/>
        <v>法士*208</v>
      </c>
      <c r="AM542" t="str">
        <f t="shared" si="206"/>
        <v>运力*220</v>
      </c>
      <c r="AN542" t="str">
        <f t="shared" si="207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208"/>
        <v>55</v>
      </c>
      <c r="AZ542">
        <f t="shared" si="210"/>
        <v>190</v>
      </c>
      <c r="BA542">
        <f t="shared" si="209"/>
        <v>1</v>
      </c>
    </row>
    <row r="543" customHeight="1" spans="1:53">
      <c r="A543" s="23" t="s">
        <v>298</v>
      </c>
      <c r="B543" s="71" t="s">
        <v>519</v>
      </c>
      <c r="C543" s="23">
        <v>1</v>
      </c>
      <c r="D543" s="39" t="s">
        <v>175</v>
      </c>
      <c r="E543" s="39" t="s">
        <v>180</v>
      </c>
      <c r="N543" s="25">
        <f>IFERROR(VLOOKUP($D543&amp;$C543,生产方式定位!$A$2:$E$38,2,FALSE)+VLOOKUP($E543&amp;$C543,生产方式定位!$F$3:$J$38,2,FALSE),0)</f>
        <v>0</v>
      </c>
      <c r="O543" s="55" t="s">
        <v>77</v>
      </c>
      <c r="P543" s="3">
        <v>3</v>
      </c>
      <c r="Q543" s="55" t="s">
        <v>68</v>
      </c>
      <c r="R543" s="3">
        <v>1</v>
      </c>
      <c r="U543" s="25">
        <f>IFERROR(VLOOKUP($D543&amp;$C543,生产方式定位!$A$2:$E$38,3,FALSE)+VLOOKUP($E543&amp;$C543,生产方式定位!$F$3:$J$38,3,FALSE),0)</f>
        <v>25</v>
      </c>
      <c r="Z543" s="25">
        <f>IFERROR(VLOOKUP($D543&amp;$C543,生产方式定位!$A$2:$E$38,5,FALSE)+VLOOKUP($E543&amp;$C543,生产方式定位!$F$3:$J$38,5,FALSE),"错误")</f>
        <v>25</v>
      </c>
      <c r="AA543" s="42" t="str">
        <f t="shared" si="188"/>
        <v/>
      </c>
      <c r="AB543" s="65" t="str">
        <f t="shared" si="215"/>
        <v>职员*424,贵族*47</v>
      </c>
      <c r="AC543" s="65" t="str">
        <f t="shared" si="211"/>
        <v/>
      </c>
      <c r="AD543" s="43" t="str">
        <f t="shared" si="212"/>
        <v/>
      </c>
      <c r="AE543" s="3" t="str">
        <f t="shared" si="213"/>
        <v/>
      </c>
      <c r="AF543" s="67">
        <f t="shared" si="214"/>
        <v>1</v>
      </c>
      <c r="AG543" t="str">
        <f t="shared" si="195"/>
        <v/>
      </c>
      <c r="AH543" t="str">
        <f t="shared" si="202"/>
        <v/>
      </c>
      <c r="AI543" t="str">
        <f t="shared" si="203"/>
        <v/>
      </c>
      <c r="AJ543" t="str">
        <f t="shared" si="197"/>
        <v>职员*424</v>
      </c>
      <c r="AK543" t="str">
        <f t="shared" si="204"/>
        <v>贵族*47</v>
      </c>
      <c r="AL543" t="str">
        <f t="shared" si="205"/>
        <v/>
      </c>
      <c r="AM543" t="str">
        <f t="shared" si="206"/>
        <v/>
      </c>
      <c r="AN543" t="str">
        <f t="shared" si="207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208"/>
        <v>0</v>
      </c>
      <c r="AZ543">
        <f t="shared" si="210"/>
        <v>4</v>
      </c>
      <c r="BA543">
        <f t="shared" si="209"/>
        <v>0</v>
      </c>
    </row>
    <row r="544" customHeight="1" spans="1:53">
      <c r="A544" s="23" t="s">
        <v>298</v>
      </c>
      <c r="B544" s="71" t="s">
        <v>520</v>
      </c>
      <c r="C544" s="23">
        <v>2</v>
      </c>
      <c r="D544" s="39" t="s">
        <v>175</v>
      </c>
      <c r="E544" s="39" t="s">
        <v>180</v>
      </c>
      <c r="N544" s="25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25">
        <f>IFERROR(VLOOKUP($D544&amp;$C544,生产方式定位!$A$2:$E$38,3,FALSE)+VLOOKUP($E544&amp;$C544,生产方式定位!$F$3:$J$38,3,FALSE),0)</f>
        <v>35</v>
      </c>
      <c r="Z544" s="25">
        <f>IFERROR(VLOOKUP($D544&amp;$C544,生产方式定位!$A$2:$E$38,5,FALSE)+VLOOKUP($E544&amp;$C544,生产方式定位!$F$3:$J$38,5,FALSE),"错误")</f>
        <v>35</v>
      </c>
      <c r="AA544" s="42" t="str">
        <f t="shared" si="188"/>
        <v/>
      </c>
      <c r="AB544" s="65" t="str">
        <f t="shared" si="215"/>
        <v>教士*528</v>
      </c>
      <c r="AC544" s="65" t="str">
        <f t="shared" si="211"/>
        <v/>
      </c>
      <c r="AD544" s="43" t="str">
        <f t="shared" si="212"/>
        <v/>
      </c>
      <c r="AE544" s="3" t="str">
        <f t="shared" si="213"/>
        <v/>
      </c>
      <c r="AF544" s="67">
        <f t="shared" si="214"/>
        <v>2</v>
      </c>
      <c r="AG544" t="str">
        <f t="shared" si="195"/>
        <v/>
      </c>
      <c r="AH544" t="str">
        <f t="shared" si="202"/>
        <v/>
      </c>
      <c r="AI544" t="str">
        <f t="shared" si="203"/>
        <v/>
      </c>
      <c r="AJ544" t="str">
        <f t="shared" si="197"/>
        <v>教士*528</v>
      </c>
      <c r="AK544" t="str">
        <f t="shared" si="204"/>
        <v/>
      </c>
      <c r="AL544" t="str">
        <f t="shared" si="205"/>
        <v/>
      </c>
      <c r="AM544" t="str">
        <f t="shared" si="206"/>
        <v/>
      </c>
      <c r="AN544" t="str">
        <f t="shared" si="207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208"/>
        <v>0</v>
      </c>
      <c r="AZ544">
        <f t="shared" si="210"/>
        <v>1</v>
      </c>
      <c r="BA544">
        <f t="shared" si="209"/>
        <v>0</v>
      </c>
    </row>
    <row r="545" customHeight="1" spans="1:53">
      <c r="A545" s="23" t="s">
        <v>298</v>
      </c>
      <c r="B545" s="71" t="s">
        <v>521</v>
      </c>
      <c r="C545" s="23">
        <v>3</v>
      </c>
      <c r="D545" s="39" t="s">
        <v>175</v>
      </c>
      <c r="E545" s="39" t="s">
        <v>180</v>
      </c>
      <c r="N545" s="25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55" t="s">
        <v>77</v>
      </c>
      <c r="R545" s="3">
        <v>3</v>
      </c>
      <c r="U545" s="25">
        <f>IFERROR(VLOOKUP($D545&amp;$C545,生产方式定位!$A$2:$E$38,3,FALSE)+VLOOKUP($E545&amp;$C545,生产方式定位!$F$3:$J$38,3,FALSE),0)</f>
        <v>70</v>
      </c>
      <c r="Z545" s="25">
        <f>IFERROR(VLOOKUP($D545&amp;$C545,生产方式定位!$A$2:$E$38,5,FALSE)+VLOOKUP($E545&amp;$C545,生产方式定位!$F$3:$J$38,5,FALSE),"错误")</f>
        <v>70</v>
      </c>
      <c r="AA545" s="42" t="str">
        <f t="shared" si="188"/>
        <v/>
      </c>
      <c r="AB545" s="65" t="str">
        <f t="shared" si="215"/>
        <v>资本家*135,职员*365</v>
      </c>
      <c r="AC545" s="65" t="str">
        <f t="shared" si="211"/>
        <v/>
      </c>
      <c r="AD545" s="43" t="str">
        <f t="shared" si="212"/>
        <v/>
      </c>
      <c r="AE545" s="3" t="str">
        <f t="shared" si="213"/>
        <v/>
      </c>
      <c r="AF545" s="67">
        <f t="shared" si="214"/>
        <v>3</v>
      </c>
      <c r="AG545" t="str">
        <f t="shared" si="195"/>
        <v/>
      </c>
      <c r="AH545" t="str">
        <f t="shared" si="202"/>
        <v/>
      </c>
      <c r="AI545" t="str">
        <f t="shared" si="203"/>
        <v/>
      </c>
      <c r="AJ545" t="str">
        <f t="shared" si="197"/>
        <v>资本家*135</v>
      </c>
      <c r="AK545" t="str">
        <f t="shared" si="204"/>
        <v>职员*365</v>
      </c>
      <c r="AL545" t="str">
        <f t="shared" si="205"/>
        <v/>
      </c>
      <c r="AM545" t="str">
        <f t="shared" si="206"/>
        <v/>
      </c>
      <c r="AN545" t="str">
        <f t="shared" si="207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208"/>
        <v>0</v>
      </c>
      <c r="AZ545">
        <f t="shared" si="210"/>
        <v>13</v>
      </c>
      <c r="BA545">
        <f t="shared" si="209"/>
        <v>0</v>
      </c>
    </row>
    <row r="546" customHeight="1" spans="1:53">
      <c r="A546" s="23" t="s">
        <v>298</v>
      </c>
      <c r="B546" s="3" t="s">
        <v>522</v>
      </c>
      <c r="C546" s="23">
        <v>4</v>
      </c>
      <c r="D546" s="39" t="s">
        <v>175</v>
      </c>
      <c r="E546" s="39" t="s">
        <v>180</v>
      </c>
      <c r="N546" s="25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55" t="s">
        <v>77</v>
      </c>
      <c r="R546" s="3">
        <v>3</v>
      </c>
      <c r="U546" s="25">
        <f>IFERROR(VLOOKUP($D546&amp;$C546,生产方式定位!$A$2:$E$38,3,FALSE)+VLOOKUP($E546&amp;$C546,生产方式定位!$F$3:$J$38,3,FALSE),0)</f>
        <v>35</v>
      </c>
      <c r="Z546" s="25">
        <f>IFERROR(VLOOKUP($D546&amp;$C546,生产方式定位!$A$2:$E$38,5,FALSE)+VLOOKUP($E546&amp;$C546,生产方式定位!$F$3:$J$38,5,FALSE),"错误")</f>
        <v>35</v>
      </c>
      <c r="AA546" s="42" t="str">
        <f t="shared" si="188"/>
        <v/>
      </c>
      <c r="AB546" s="65" t="str">
        <f t="shared" si="215"/>
        <v>资本家*68,职员*183</v>
      </c>
      <c r="AC546" s="65" t="str">
        <f t="shared" si="211"/>
        <v/>
      </c>
      <c r="AD546" s="43" t="str">
        <f t="shared" si="212"/>
        <v/>
      </c>
      <c r="AE546" s="3" t="str">
        <f t="shared" si="213"/>
        <v/>
      </c>
      <c r="AF546" s="67">
        <f t="shared" si="214"/>
        <v>4</v>
      </c>
      <c r="AG546" t="str">
        <f t="shared" si="195"/>
        <v/>
      </c>
      <c r="AH546" t="str">
        <f t="shared" si="202"/>
        <v/>
      </c>
      <c r="AI546" t="str">
        <f t="shared" si="203"/>
        <v/>
      </c>
      <c r="AJ546" t="str">
        <f t="shared" si="197"/>
        <v>资本家*68</v>
      </c>
      <c r="AK546" t="str">
        <f t="shared" si="204"/>
        <v>职员*183</v>
      </c>
      <c r="AL546" t="str">
        <f t="shared" si="205"/>
        <v/>
      </c>
      <c r="AM546" t="str">
        <f t="shared" si="206"/>
        <v/>
      </c>
      <c r="AN546" t="str">
        <f t="shared" si="207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208"/>
        <v>0</v>
      </c>
      <c r="AZ546">
        <f t="shared" si="210"/>
        <v>13</v>
      </c>
      <c r="BA546">
        <f t="shared" si="209"/>
        <v>0</v>
      </c>
    </row>
    <row r="547" customHeight="1" spans="1:53">
      <c r="A547" s="23" t="s">
        <v>298</v>
      </c>
      <c r="B547" s="3" t="s">
        <v>523</v>
      </c>
      <c r="C547" s="23">
        <v>5</v>
      </c>
      <c r="D547" s="39" t="s">
        <v>175</v>
      </c>
      <c r="E547" s="39" t="s">
        <v>180</v>
      </c>
      <c r="N547" s="25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25">
        <f>IFERROR(VLOOKUP($D547&amp;$C547,生产方式定位!$A$2:$E$38,3,FALSE)+VLOOKUP($E547&amp;$C547,生产方式定位!$F$3:$J$38,3,FALSE),0)</f>
        <v>40</v>
      </c>
      <c r="Z547" s="25">
        <f>IFERROR(VLOOKUP($D547&amp;$C547,生产方式定位!$A$2:$E$38,5,FALSE)+VLOOKUP($E547&amp;$C547,生产方式定位!$F$3:$J$38,5,FALSE),"错误")</f>
        <v>40</v>
      </c>
      <c r="AA547" s="42" t="str">
        <f t="shared" si="188"/>
        <v/>
      </c>
      <c r="AB547" s="65" t="str">
        <f t="shared" si="215"/>
        <v>官僚*603</v>
      </c>
      <c r="AC547" s="65" t="str">
        <f t="shared" si="211"/>
        <v/>
      </c>
      <c r="AD547" s="43" t="str">
        <f t="shared" si="212"/>
        <v/>
      </c>
      <c r="AE547" s="3" t="str">
        <f t="shared" si="213"/>
        <v/>
      </c>
      <c r="AF547" s="67">
        <f t="shared" si="214"/>
        <v>5</v>
      </c>
      <c r="AG547" t="str">
        <f t="shared" si="195"/>
        <v/>
      </c>
      <c r="AH547" t="str">
        <f t="shared" si="202"/>
        <v/>
      </c>
      <c r="AI547" t="str">
        <f t="shared" si="203"/>
        <v/>
      </c>
      <c r="AJ547" t="str">
        <f t="shared" si="197"/>
        <v>官僚*603</v>
      </c>
      <c r="AK547" t="str">
        <f t="shared" si="204"/>
        <v/>
      </c>
      <c r="AL547" t="str">
        <f t="shared" si="205"/>
        <v/>
      </c>
      <c r="AM547" t="str">
        <f t="shared" si="206"/>
        <v/>
      </c>
      <c r="AN547" t="str">
        <f t="shared" si="207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208"/>
        <v>0</v>
      </c>
      <c r="AZ547">
        <f t="shared" si="210"/>
        <v>1</v>
      </c>
      <c r="BA547">
        <f t="shared" si="209"/>
        <v>0</v>
      </c>
    </row>
    <row r="548" customHeight="1" spans="1:53">
      <c r="A548" s="23" t="s">
        <v>298</v>
      </c>
      <c r="B548" s="3" t="s">
        <v>524</v>
      </c>
      <c r="C548" s="23">
        <v>6</v>
      </c>
      <c r="D548" s="39" t="s">
        <v>175</v>
      </c>
      <c r="E548" s="39" t="s">
        <v>180</v>
      </c>
      <c r="N548" s="25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25">
        <f>IFERROR(VLOOKUP($D548&amp;$C548,生产方式定位!$A$2:$E$38,3,FALSE)+VLOOKUP($E548&amp;$C548,生产方式定位!$F$3:$J$38,3,FALSE),0)</f>
        <v>20</v>
      </c>
      <c r="Z548" s="25">
        <f>IFERROR(VLOOKUP($D548&amp;$C548,生产方式定位!$A$2:$E$38,5,FALSE)+VLOOKUP($E548&amp;$C548,生产方式定位!$F$3:$J$38,5,FALSE),"错误")</f>
        <v>20</v>
      </c>
      <c r="AA548" s="42" t="str">
        <f t="shared" si="188"/>
        <v/>
      </c>
      <c r="AB548" s="65"/>
      <c r="AC548" s="65"/>
      <c r="AF548" s="67"/>
      <c r="AG548" t="str">
        <f t="shared" si="195"/>
        <v/>
      </c>
      <c r="AH548" t="str">
        <f t="shared" si="202"/>
        <v/>
      </c>
      <c r="AI548" t="str">
        <f t="shared" si="203"/>
        <v/>
      </c>
      <c r="AJ548" t="str">
        <f t="shared" si="197"/>
        <v>劳工*302</v>
      </c>
      <c r="AK548" t="str">
        <f t="shared" si="204"/>
        <v>工程师*201</v>
      </c>
      <c r="AL548" t="str">
        <f t="shared" si="205"/>
        <v/>
      </c>
      <c r="AM548" t="str">
        <f t="shared" si="206"/>
        <v/>
      </c>
      <c r="AN548" t="str">
        <f t="shared" si="207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208"/>
        <v>0</v>
      </c>
      <c r="AZ548">
        <f t="shared" si="210"/>
        <v>30</v>
      </c>
      <c r="BA548">
        <f t="shared" si="209"/>
        <v>0</v>
      </c>
    </row>
    <row r="549" customHeight="1" spans="1:53">
      <c r="A549" s="23" t="s">
        <v>298</v>
      </c>
      <c r="B549" s="3" t="s">
        <v>525</v>
      </c>
      <c r="C549" s="23">
        <v>7</v>
      </c>
      <c r="D549" s="39" t="s">
        <v>175</v>
      </c>
      <c r="E549" s="39" t="s">
        <v>180</v>
      </c>
      <c r="N549" s="25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55" t="s">
        <v>74</v>
      </c>
      <c r="T549" s="3">
        <v>20</v>
      </c>
      <c r="U549" s="25">
        <f>IFERROR(VLOOKUP($D549&amp;$C549,生产方式定位!$A$2:$E$38,3,FALSE)+VLOOKUP($E549&amp;$C549,生产方式定位!$F$3:$J$38,3,FALSE),0)</f>
        <v>20</v>
      </c>
      <c r="Z549" s="25">
        <f>IFERROR(VLOOKUP($D549&amp;$C549,生产方式定位!$A$2:$E$38,5,FALSE)+VLOOKUP($E549&amp;$C549,生产方式定位!$F$3:$J$38,5,FALSE),"错误")</f>
        <v>20</v>
      </c>
      <c r="AA549" s="42" t="str">
        <f t="shared" si="188"/>
        <v/>
      </c>
      <c r="AB549" s="65"/>
      <c r="AC549" s="65"/>
      <c r="AF549" s="67"/>
      <c r="AG549" t="str">
        <f t="shared" si="195"/>
        <v/>
      </c>
      <c r="AH549" t="str">
        <f t="shared" si="202"/>
        <v/>
      </c>
      <c r="AI549" t="str">
        <f t="shared" si="203"/>
        <v/>
      </c>
      <c r="AJ549" t="str">
        <f t="shared" si="197"/>
        <v>劳工*151</v>
      </c>
      <c r="AK549" t="str">
        <f t="shared" si="204"/>
        <v>工程师*126</v>
      </c>
      <c r="AL549" t="str">
        <f t="shared" si="205"/>
        <v>法士*94</v>
      </c>
      <c r="AM549" t="str">
        <f t="shared" si="206"/>
        <v/>
      </c>
      <c r="AN549" t="str">
        <f t="shared" si="207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208"/>
        <v>0</v>
      </c>
      <c r="AZ549">
        <f t="shared" si="210"/>
        <v>48</v>
      </c>
      <c r="BA549">
        <f t="shared" si="209"/>
        <v>0</v>
      </c>
    </row>
    <row r="550" customHeight="1" spans="1:53">
      <c r="A550" s="23" t="s">
        <v>298</v>
      </c>
      <c r="B550" s="3" t="s">
        <v>526</v>
      </c>
      <c r="C550" s="23">
        <v>8</v>
      </c>
      <c r="D550" s="39" t="s">
        <v>175</v>
      </c>
      <c r="E550" s="39" t="s">
        <v>180</v>
      </c>
      <c r="N550" s="25">
        <f>IFERROR(VLOOKUP($D550&amp;$C550,生产方式定位!$A$2:$E$38,2,FALSE)+VLOOKUP($E550&amp;$C550,生产方式定位!$F$3:$J$38,2,FALSE),0)</f>
        <v>0</v>
      </c>
      <c r="O550" s="55" t="s">
        <v>66</v>
      </c>
      <c r="P550" s="3">
        <v>4</v>
      </c>
      <c r="Q550" s="55" t="s">
        <v>74</v>
      </c>
      <c r="R550" s="3">
        <v>5</v>
      </c>
      <c r="U550" s="25">
        <f>IFERROR(VLOOKUP($D550&amp;$C550,生产方式定位!$A$2:$E$38,3,FALSE)+VLOOKUP($E550&amp;$C550,生产方式定位!$F$3:$J$38,3,FALSE),0)</f>
        <v>50</v>
      </c>
      <c r="Z550" s="25">
        <f>IFERROR(VLOOKUP($D550&amp;$C550,生产方式定位!$A$2:$E$38,5,FALSE)+VLOOKUP($E550&amp;$C550,生产方式定位!$F$3:$J$38,5,FALSE),"错误")</f>
        <v>50</v>
      </c>
      <c r="AA550" s="42" t="str">
        <f t="shared" si="188"/>
        <v/>
      </c>
      <c r="AB550" s="65"/>
      <c r="AC550" s="65"/>
      <c r="AF550" s="67"/>
      <c r="AG550" t="str">
        <f t="shared" si="195"/>
        <v/>
      </c>
      <c r="AH550" t="str">
        <f t="shared" si="202"/>
        <v/>
      </c>
      <c r="AI550" t="str">
        <f t="shared" si="203"/>
        <v/>
      </c>
      <c r="AJ550" t="str">
        <f t="shared" si="197"/>
        <v>法师*50</v>
      </c>
      <c r="AK550" t="str">
        <f t="shared" si="204"/>
        <v>法士*314</v>
      </c>
      <c r="AL550" t="str">
        <f t="shared" si="205"/>
        <v/>
      </c>
      <c r="AM550" t="str">
        <f t="shared" si="206"/>
        <v/>
      </c>
      <c r="AN550" t="str">
        <f t="shared" si="207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208"/>
        <v>0</v>
      </c>
      <c r="AZ550">
        <f t="shared" si="210"/>
        <v>9</v>
      </c>
      <c r="BA550">
        <f t="shared" si="209"/>
        <v>0</v>
      </c>
    </row>
    <row r="551" customHeight="1" spans="1:53">
      <c r="A551" s="25" t="s">
        <v>300</v>
      </c>
      <c r="B551" s="3" t="s">
        <v>806</v>
      </c>
      <c r="C551" s="25">
        <v>1</v>
      </c>
      <c r="D551" s="39" t="s">
        <v>293</v>
      </c>
      <c r="E551" s="39" t="s">
        <v>173</v>
      </c>
      <c r="F551" s="55" t="s">
        <v>22</v>
      </c>
      <c r="G551" s="3">
        <v>30</v>
      </c>
      <c r="N551" s="23">
        <f>IFERROR(VLOOKUP($D551&amp;$C551,生产方式定位!$A$2:$E$38,2,FALSE)+VLOOKUP($E551&amp;$C551,生产方式定位!$F$3:$J$38,2,FALSE),0)</f>
        <v>2000</v>
      </c>
      <c r="O551" s="55" t="s">
        <v>81</v>
      </c>
      <c r="P551" s="3">
        <v>50</v>
      </c>
      <c r="Q551" s="55" t="s">
        <v>74</v>
      </c>
      <c r="R551" s="3">
        <v>100</v>
      </c>
      <c r="S551" s="55" t="s">
        <v>66</v>
      </c>
      <c r="T551" s="3">
        <v>5</v>
      </c>
      <c r="U551" s="23">
        <f>IFERROR(VLOOKUP($D551&amp;$C551,生产方式定位!$A$2:$E$38,3,FALSE)+VLOOKUP($E551&amp;$C551,生产方式定位!$F$3:$J$38,3,FALSE),0)</f>
        <v>100</v>
      </c>
      <c r="V551" s="55" t="s">
        <v>43</v>
      </c>
      <c r="W551" s="3">
        <v>1</v>
      </c>
      <c r="Z551" s="23">
        <f>IFERROR(VLOOKUP($D551&amp;$C551,生产方式定位!$A$2:$E$38,5,FALSE)+VLOOKUP($E551&amp;$C551,生产方式定位!$F$3:$J$38,5,FALSE),"错误")</f>
        <v>3150</v>
      </c>
      <c r="AA551" s="42" t="str">
        <f t="shared" si="188"/>
        <v>泽洛*44</v>
      </c>
      <c r="AB551" s="65" t="str">
        <f t="shared" si="215"/>
        <v>劳工*1460,法士*730,法师*7</v>
      </c>
      <c r="AC551" s="65" t="str">
        <f t="shared" si="211"/>
        <v>运力*105</v>
      </c>
      <c r="AD551" s="43" t="str">
        <f t="shared" si="212"/>
        <v>58%</v>
      </c>
      <c r="AE551" s="3">
        <f t="shared" si="213"/>
        <v>1050</v>
      </c>
      <c r="AF551" s="66">
        <f t="shared" si="214"/>
        <v>1</v>
      </c>
      <c r="AG551" t="str">
        <f t="shared" si="195"/>
        <v>泽洛*44</v>
      </c>
      <c r="AH551" t="str">
        <f t="shared" si="202"/>
        <v/>
      </c>
      <c r="AI551" t="str">
        <f t="shared" si="203"/>
        <v/>
      </c>
      <c r="AJ551" t="str">
        <f t="shared" si="197"/>
        <v>劳工*1460</v>
      </c>
      <c r="AK551" t="str">
        <f t="shared" si="204"/>
        <v>法士*730</v>
      </c>
      <c r="AL551" t="str">
        <f t="shared" si="205"/>
        <v>法师*7</v>
      </c>
      <c r="AM551" t="str">
        <f t="shared" si="206"/>
        <v>运力*105</v>
      </c>
      <c r="AN551" t="str">
        <f t="shared" si="207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208"/>
        <v>30</v>
      </c>
      <c r="AZ551">
        <f t="shared" si="210"/>
        <v>155</v>
      </c>
      <c r="BA551">
        <f t="shared" si="209"/>
        <v>1</v>
      </c>
    </row>
    <row r="552" customHeight="1" spans="1:53">
      <c r="A552" s="25" t="s">
        <v>300</v>
      </c>
      <c r="C552" s="25">
        <v>2</v>
      </c>
      <c r="D552" s="39" t="s">
        <v>293</v>
      </c>
      <c r="E552" s="39" t="s">
        <v>173</v>
      </c>
      <c r="N552" s="23">
        <f>IFERROR(VLOOKUP($D552&amp;$C552,生产方式定位!$A$2:$E$38,2,FALSE)+VLOOKUP($E552&amp;$C552,生产方式定位!$F$3:$J$38,2,FALSE),0)</f>
        <v>2900</v>
      </c>
      <c r="O552" s="55" t="s">
        <v>81</v>
      </c>
      <c r="P552" s="3">
        <v>50</v>
      </c>
      <c r="Q552" s="55" t="s">
        <v>74</v>
      </c>
      <c r="R552" s="3">
        <v>100</v>
      </c>
      <c r="U552" s="23">
        <f>IFERROR(VLOOKUP($D552&amp;$C552,生产方式定位!$A$2:$E$38,3,FALSE)+VLOOKUP($E552&amp;$C552,生产方式定位!$F$3:$J$38,3,FALSE),0)</f>
        <v>100</v>
      </c>
      <c r="V552" s="55" t="s">
        <v>43</v>
      </c>
      <c r="W552" s="3">
        <v>1</v>
      </c>
      <c r="Z552" s="23">
        <f>IFERROR(VLOOKUP($D552&amp;$C552,生产方式定位!$A$2:$E$38,5,FALSE)+VLOOKUP($E552&amp;$C552,生产方式定位!$F$3:$J$38,5,FALSE),"错误")</f>
        <v>4350</v>
      </c>
      <c r="AA552" s="42" t="str">
        <f t="shared" si="188"/>
        <v/>
      </c>
      <c r="AB552" s="65" t="str">
        <f t="shared" si="215"/>
        <v>劳工*1508,法士*754</v>
      </c>
      <c r="AC552" s="65" t="str">
        <f t="shared" si="211"/>
        <v>运力*145</v>
      </c>
      <c r="AD552" s="43" t="str">
        <f t="shared" si="212"/>
        <v>50%</v>
      </c>
      <c r="AE552" s="3">
        <f t="shared" si="213"/>
        <v>1350</v>
      </c>
      <c r="AF552" s="66">
        <f t="shared" si="214"/>
        <v>2</v>
      </c>
      <c r="AG552" t="str">
        <f t="shared" si="195"/>
        <v/>
      </c>
      <c r="AH552" t="str">
        <f t="shared" si="202"/>
        <v/>
      </c>
      <c r="AI552" t="str">
        <f t="shared" si="203"/>
        <v/>
      </c>
      <c r="AJ552" t="str">
        <f t="shared" si="197"/>
        <v>劳工*1508</v>
      </c>
      <c r="AK552" t="str">
        <f t="shared" si="204"/>
        <v>法士*754</v>
      </c>
      <c r="AL552" t="str">
        <f t="shared" si="205"/>
        <v/>
      </c>
      <c r="AM552" t="str">
        <f t="shared" si="206"/>
        <v>运力*145</v>
      </c>
      <c r="AN552" t="str">
        <f t="shared" si="207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208"/>
        <v>0</v>
      </c>
      <c r="AZ552">
        <f t="shared" si="210"/>
        <v>150</v>
      </c>
      <c r="BA552">
        <f t="shared" si="209"/>
        <v>1</v>
      </c>
    </row>
    <row r="553" customHeight="1" spans="1:53">
      <c r="A553" s="25" t="s">
        <v>300</v>
      </c>
      <c r="C553" s="25">
        <v>3</v>
      </c>
      <c r="D553" s="39" t="s">
        <v>293</v>
      </c>
      <c r="E553" s="39" t="s">
        <v>173</v>
      </c>
      <c r="N553" s="23">
        <f>IFERROR(VLOOKUP($D553&amp;$C553,生产方式定位!$A$2:$E$38,2,FALSE)+VLOOKUP($E553&amp;$C553,生产方式定位!$F$3:$J$38,2,FALSE),0)</f>
        <v>3425</v>
      </c>
      <c r="O553" s="55" t="s">
        <v>81</v>
      </c>
      <c r="P553" s="3">
        <v>50</v>
      </c>
      <c r="Q553" s="55" t="s">
        <v>74</v>
      </c>
      <c r="R553" s="3">
        <v>100</v>
      </c>
      <c r="U553" s="23">
        <f>IFERROR(VLOOKUP($D553&amp;$C553,生产方式定位!$A$2:$E$38,3,FALSE)+VLOOKUP($E553&amp;$C553,生产方式定位!$F$3:$J$38,3,FALSE),0)</f>
        <v>100</v>
      </c>
      <c r="V553" s="55" t="s">
        <v>43</v>
      </c>
      <c r="W553" s="3">
        <v>1</v>
      </c>
      <c r="Z553" s="23">
        <f>IFERROR(VLOOKUP($D553&amp;$C553,生产方式定位!$A$2:$E$38,5,FALSE)+VLOOKUP($E553&amp;$C553,生产方式定位!$F$3:$J$38,5,FALSE),"错误")</f>
        <v>5100</v>
      </c>
      <c r="AA553" s="42" t="str">
        <f t="shared" si="188"/>
        <v/>
      </c>
      <c r="AB553" s="65" t="str">
        <f t="shared" si="215"/>
        <v>劳工*1508,法士*754</v>
      </c>
      <c r="AC553" s="65" t="str">
        <f t="shared" si="211"/>
        <v>运力*170</v>
      </c>
      <c r="AD553" s="43" t="str">
        <f t="shared" si="212"/>
        <v>49%</v>
      </c>
      <c r="AE553" s="3">
        <f t="shared" si="213"/>
        <v>1575</v>
      </c>
      <c r="AF553" s="66">
        <f t="shared" si="214"/>
        <v>3</v>
      </c>
      <c r="AG553" t="str">
        <f t="shared" si="195"/>
        <v/>
      </c>
      <c r="AH553" t="str">
        <f t="shared" si="202"/>
        <v/>
      </c>
      <c r="AI553" t="str">
        <f t="shared" si="203"/>
        <v/>
      </c>
      <c r="AJ553" t="str">
        <f t="shared" si="197"/>
        <v>劳工*1508</v>
      </c>
      <c r="AK553" t="str">
        <f t="shared" si="204"/>
        <v>法士*754</v>
      </c>
      <c r="AL553" t="str">
        <f t="shared" si="205"/>
        <v/>
      </c>
      <c r="AM553" t="str">
        <f t="shared" si="206"/>
        <v>运力*170</v>
      </c>
      <c r="AN553" t="str">
        <f t="shared" si="207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208"/>
        <v>0</v>
      </c>
      <c r="AZ553">
        <f t="shared" si="210"/>
        <v>150</v>
      </c>
      <c r="BA553">
        <f t="shared" si="209"/>
        <v>1</v>
      </c>
    </row>
    <row r="554" customHeight="1" spans="1:53">
      <c r="A554" s="25" t="s">
        <v>300</v>
      </c>
      <c r="B554" s="3" t="s">
        <v>807</v>
      </c>
      <c r="C554" s="25">
        <v>4</v>
      </c>
      <c r="D554" s="39" t="s">
        <v>293</v>
      </c>
      <c r="E554" s="39" t="s">
        <v>173</v>
      </c>
      <c r="F554" s="55" t="s">
        <v>22</v>
      </c>
      <c r="G554" s="3">
        <v>30</v>
      </c>
      <c r="N554" s="23">
        <f>IFERROR(VLOOKUP($D554&amp;$C554,生产方式定位!$A$2:$E$38,2,FALSE)+VLOOKUP($E554&amp;$C554,生产方式定位!$F$3:$J$38,2,FALSE),0)</f>
        <v>3950</v>
      </c>
      <c r="O554" s="55" t="s">
        <v>81</v>
      </c>
      <c r="P554" s="3">
        <v>50</v>
      </c>
      <c r="Q554" s="55" t="s">
        <v>74</v>
      </c>
      <c r="R554" s="3">
        <v>150</v>
      </c>
      <c r="S554" s="55" t="s">
        <v>66</v>
      </c>
      <c r="T554" s="3">
        <v>10</v>
      </c>
      <c r="U554" s="23">
        <f>IFERROR(VLOOKUP($D554&amp;$C554,生产方式定位!$A$2:$E$38,3,FALSE)+VLOOKUP($E554&amp;$C554,生产方式定位!$F$3:$J$38,3,FALSE),0)</f>
        <v>100</v>
      </c>
      <c r="V554" s="55" t="s">
        <v>43</v>
      </c>
      <c r="W554" s="3">
        <v>1</v>
      </c>
      <c r="Z554" s="23">
        <f>IFERROR(VLOOKUP($D554&amp;$C554,生产方式定位!$A$2:$E$38,5,FALSE)+VLOOKUP($E554&amp;$C554,生产方式定位!$F$3:$J$38,5,FALSE),"错误")</f>
        <v>5850</v>
      </c>
      <c r="AA554" s="42" t="str">
        <f t="shared" si="188"/>
        <v>泽洛*88</v>
      </c>
      <c r="AB554" s="65" t="str">
        <f t="shared" si="215"/>
        <v>劳工*1077,法士*808,法师*11</v>
      </c>
      <c r="AC554" s="65" t="str">
        <f t="shared" si="211"/>
        <v>运力*195</v>
      </c>
      <c r="AD554" s="43" t="str">
        <f t="shared" si="212"/>
        <v>48%</v>
      </c>
      <c r="AE554" s="3">
        <f t="shared" si="213"/>
        <v>1800</v>
      </c>
      <c r="AF554" s="66">
        <f t="shared" si="214"/>
        <v>4</v>
      </c>
      <c r="AG554" t="str">
        <f t="shared" si="195"/>
        <v>泽洛*88</v>
      </c>
      <c r="AH554" t="str">
        <f t="shared" si="202"/>
        <v/>
      </c>
      <c r="AI554" t="str">
        <f t="shared" si="203"/>
        <v/>
      </c>
      <c r="AJ554" t="str">
        <f t="shared" si="197"/>
        <v>劳工*1077</v>
      </c>
      <c r="AK554" t="str">
        <f t="shared" si="204"/>
        <v>法士*808</v>
      </c>
      <c r="AL554" t="str">
        <f t="shared" si="205"/>
        <v>法师*11</v>
      </c>
      <c r="AM554" t="str">
        <f t="shared" si="206"/>
        <v>运力*195</v>
      </c>
      <c r="AN554" t="str">
        <f t="shared" si="207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208"/>
        <v>30</v>
      </c>
      <c r="AZ554">
        <f t="shared" si="210"/>
        <v>210</v>
      </c>
      <c r="BA554">
        <f t="shared" si="209"/>
        <v>1</v>
      </c>
    </row>
    <row r="555" customHeight="1" spans="1:53">
      <c r="A555" s="25" t="s">
        <v>300</v>
      </c>
      <c r="B555" s="3" t="s">
        <v>808</v>
      </c>
      <c r="C555" s="25">
        <v>5</v>
      </c>
      <c r="D555" s="39" t="s">
        <v>293</v>
      </c>
      <c r="E555" s="39" t="s">
        <v>173</v>
      </c>
      <c r="F555" s="55" t="s">
        <v>20</v>
      </c>
      <c r="G555" s="3">
        <v>30</v>
      </c>
      <c r="N555" s="23">
        <f>IFERROR(VLOOKUP($D555&amp;$C555,生产方式定位!$A$2:$E$38,2,FALSE)+VLOOKUP($E555&amp;$C555,生产方式定位!$F$3:$J$38,2,FALSE),0)</f>
        <v>4475</v>
      </c>
      <c r="O555" s="55" t="s">
        <v>81</v>
      </c>
      <c r="P555" s="3">
        <v>50</v>
      </c>
      <c r="Q555" s="55" t="s">
        <v>74</v>
      </c>
      <c r="R555" s="3">
        <v>200</v>
      </c>
      <c r="S555" s="55" t="s">
        <v>66</v>
      </c>
      <c r="T555" s="3">
        <v>25</v>
      </c>
      <c r="U555" s="23">
        <f>IFERROR(VLOOKUP($D555&amp;$C555,生产方式定位!$A$2:$E$38,3,FALSE)+VLOOKUP($E555&amp;$C555,生产方式定位!$F$3:$J$38,3,FALSE),0)</f>
        <v>100</v>
      </c>
      <c r="V555" s="55" t="s">
        <v>43</v>
      </c>
      <c r="W555" s="3">
        <v>1</v>
      </c>
      <c r="Z555" s="23">
        <f>IFERROR(VLOOKUP($D555&amp;$C555,生产方式定位!$A$2:$E$38,5,FALSE)+VLOOKUP($E555&amp;$C555,生产方式定位!$F$3:$J$38,5,FALSE),"错误")</f>
        <v>6600</v>
      </c>
      <c r="AA555" s="42" t="str">
        <f t="shared" si="188"/>
        <v>灵能水晶*75</v>
      </c>
      <c r="AB555" s="65" t="str">
        <f t="shared" si="215"/>
        <v>劳工*823,法士*823,法师*21</v>
      </c>
      <c r="AC555" s="65" t="str">
        <f t="shared" si="211"/>
        <v>运力*220</v>
      </c>
      <c r="AD555" s="43" t="str">
        <f t="shared" si="212"/>
        <v>47%</v>
      </c>
      <c r="AE555" s="3">
        <f t="shared" si="213"/>
        <v>2025</v>
      </c>
      <c r="AF555" s="66">
        <f t="shared" si="214"/>
        <v>5</v>
      </c>
      <c r="AG555" t="str">
        <f t="shared" si="195"/>
        <v>灵能水晶*75</v>
      </c>
      <c r="AH555" t="str">
        <f t="shared" si="202"/>
        <v/>
      </c>
      <c r="AI555" t="str">
        <f t="shared" si="203"/>
        <v/>
      </c>
      <c r="AJ555" t="str">
        <f t="shared" si="197"/>
        <v>劳工*823</v>
      </c>
      <c r="AK555" t="str">
        <f t="shared" si="204"/>
        <v>法士*823</v>
      </c>
      <c r="AL555" t="str">
        <f t="shared" si="205"/>
        <v>法师*21</v>
      </c>
      <c r="AM555" t="str">
        <f t="shared" si="206"/>
        <v>运力*220</v>
      </c>
      <c r="AN555" t="str">
        <f t="shared" si="207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208"/>
        <v>30</v>
      </c>
      <c r="AZ555">
        <f t="shared" si="210"/>
        <v>275</v>
      </c>
      <c r="BA555">
        <f t="shared" si="209"/>
        <v>1</v>
      </c>
    </row>
    <row r="556" customHeight="1" spans="1:53">
      <c r="A556" s="23" t="s">
        <v>301</v>
      </c>
      <c r="B556" s="3" t="s">
        <v>519</v>
      </c>
      <c r="C556" s="23">
        <v>1</v>
      </c>
      <c r="D556" s="39" t="s">
        <v>175</v>
      </c>
      <c r="E556" s="39" t="s">
        <v>180</v>
      </c>
      <c r="N556" s="25">
        <f>IFERROR(VLOOKUP($D556&amp;$C556,生产方式定位!$A$2:$E$38,2,FALSE)+VLOOKUP($E556&amp;$C556,生产方式定位!$F$3:$J$38,2,FALSE),0)</f>
        <v>0</v>
      </c>
      <c r="O556" s="55" t="s">
        <v>77</v>
      </c>
      <c r="P556" s="3">
        <v>3</v>
      </c>
      <c r="Q556" s="55" t="s">
        <v>68</v>
      </c>
      <c r="R556" s="3">
        <v>1</v>
      </c>
      <c r="U556" s="25">
        <f>IFERROR(VLOOKUP($D556&amp;$C556,生产方式定位!$A$2:$E$38,3,FALSE)+VLOOKUP($E556&amp;$C556,生产方式定位!$F$3:$J$38,3,FALSE),0)</f>
        <v>25</v>
      </c>
      <c r="Z556" s="25">
        <f>IFERROR(VLOOKUP($D556&amp;$C556,生产方式定位!$A$2:$E$38,5,FALSE)+VLOOKUP($E556&amp;$C556,生产方式定位!$F$3:$J$38,5,FALSE),"错误")</f>
        <v>25</v>
      </c>
      <c r="AA556" s="42" t="str">
        <f t="shared" ref="AA556:AA619" si="216">IF(AG556="","",AG556)&amp;IF(AH556="","",","&amp;AH556)&amp;IF(AI556="","",","&amp;AI556)&amp;IF(AR556=0,"",",运力*"&amp;AR556)&amp;IF(AS556=0,"",",交易*"&amp;AS556)</f>
        <v/>
      </c>
      <c r="AB556" s="65" t="str">
        <f t="shared" si="215"/>
        <v>职员*424,贵族*47</v>
      </c>
      <c r="AC556" s="65" t="str">
        <f t="shared" si="211"/>
        <v/>
      </c>
      <c r="AD556" s="43" t="str">
        <f t="shared" si="212"/>
        <v/>
      </c>
      <c r="AE556" s="3" t="str">
        <f t="shared" si="213"/>
        <v/>
      </c>
      <c r="AF556" s="67">
        <f t="shared" si="214"/>
        <v>1</v>
      </c>
      <c r="AG556" t="str">
        <f t="shared" si="195"/>
        <v/>
      </c>
      <c r="AH556" t="str">
        <f t="shared" si="202"/>
        <v/>
      </c>
      <c r="AI556" t="str">
        <f t="shared" si="203"/>
        <v/>
      </c>
      <c r="AJ556" t="str">
        <f t="shared" si="197"/>
        <v>职员*424</v>
      </c>
      <c r="AK556" t="str">
        <f t="shared" si="204"/>
        <v>贵族*47</v>
      </c>
      <c r="AL556" t="str">
        <f t="shared" si="205"/>
        <v/>
      </c>
      <c r="AM556" t="str">
        <f t="shared" si="206"/>
        <v/>
      </c>
      <c r="AN556" t="str">
        <f t="shared" si="207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208"/>
        <v>0</v>
      </c>
      <c r="AZ556">
        <f t="shared" si="210"/>
        <v>4</v>
      </c>
      <c r="BA556">
        <f t="shared" si="209"/>
        <v>0</v>
      </c>
    </row>
    <row r="557" customHeight="1" spans="1:53">
      <c r="A557" s="23" t="s">
        <v>301</v>
      </c>
      <c r="B557" s="3" t="s">
        <v>520</v>
      </c>
      <c r="C557" s="23">
        <v>2</v>
      </c>
      <c r="D557" s="39" t="s">
        <v>175</v>
      </c>
      <c r="E557" s="39" t="s">
        <v>180</v>
      </c>
      <c r="N557" s="25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25">
        <f>IFERROR(VLOOKUP($D557&amp;$C557,生产方式定位!$A$2:$E$38,3,FALSE)+VLOOKUP($E557&amp;$C557,生产方式定位!$F$3:$J$38,3,FALSE),0)</f>
        <v>35</v>
      </c>
      <c r="Z557" s="25">
        <f>IFERROR(VLOOKUP($D557&amp;$C557,生产方式定位!$A$2:$E$38,5,FALSE)+VLOOKUP($E557&amp;$C557,生产方式定位!$F$3:$J$38,5,FALSE),"错误")</f>
        <v>35</v>
      </c>
      <c r="AA557" s="42" t="str">
        <f t="shared" si="216"/>
        <v/>
      </c>
      <c r="AB557" s="65" t="str">
        <f t="shared" si="215"/>
        <v>教士*528</v>
      </c>
      <c r="AC557" s="65" t="str">
        <f t="shared" si="211"/>
        <v/>
      </c>
      <c r="AD557" s="43" t="str">
        <f t="shared" si="212"/>
        <v/>
      </c>
      <c r="AE557" s="3" t="str">
        <f t="shared" si="213"/>
        <v/>
      </c>
      <c r="AF557" s="67">
        <f t="shared" si="214"/>
        <v>2</v>
      </c>
      <c r="AG557" t="str">
        <f t="shared" ref="AG557:AG620" si="217">IF(AO557="","",F557&amp;"*"&amp;AO557)</f>
        <v/>
      </c>
      <c r="AH557" t="str">
        <f t="shared" si="202"/>
        <v/>
      </c>
      <c r="AI557" t="str">
        <f t="shared" si="203"/>
        <v/>
      </c>
      <c r="AJ557" t="str">
        <f t="shared" si="197"/>
        <v>教士*528</v>
      </c>
      <c r="AK557" t="str">
        <f t="shared" si="204"/>
        <v/>
      </c>
      <c r="AL557" t="str">
        <f t="shared" si="205"/>
        <v/>
      </c>
      <c r="AM557" t="str">
        <f t="shared" si="206"/>
        <v/>
      </c>
      <c r="AN557" t="str">
        <f t="shared" si="207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208"/>
        <v>0</v>
      </c>
      <c r="AZ557">
        <f t="shared" si="210"/>
        <v>1</v>
      </c>
      <c r="BA557">
        <f t="shared" si="209"/>
        <v>0</v>
      </c>
    </row>
    <row r="558" customHeight="1" spans="1:53">
      <c r="A558" s="23" t="s">
        <v>301</v>
      </c>
      <c r="B558" s="3" t="s">
        <v>521</v>
      </c>
      <c r="C558" s="23">
        <v>3</v>
      </c>
      <c r="D558" s="39" t="s">
        <v>175</v>
      </c>
      <c r="E558" s="39" t="s">
        <v>180</v>
      </c>
      <c r="N558" s="25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55" t="s">
        <v>77</v>
      </c>
      <c r="R558" s="3">
        <v>3</v>
      </c>
      <c r="U558" s="25">
        <f>IFERROR(VLOOKUP($D558&amp;$C558,生产方式定位!$A$2:$E$38,3,FALSE)+VLOOKUP($E558&amp;$C558,生产方式定位!$F$3:$J$38,3,FALSE),0)</f>
        <v>70</v>
      </c>
      <c r="Z558" s="25">
        <f>IFERROR(VLOOKUP($D558&amp;$C558,生产方式定位!$A$2:$E$38,5,FALSE)+VLOOKUP($E558&amp;$C558,生产方式定位!$F$3:$J$38,5,FALSE),"错误")</f>
        <v>70</v>
      </c>
      <c r="AA558" s="42" t="str">
        <f t="shared" si="216"/>
        <v/>
      </c>
      <c r="AB558" s="65" t="str">
        <f t="shared" si="215"/>
        <v>资本家*135,职员*365</v>
      </c>
      <c r="AC558" s="65" t="str">
        <f t="shared" si="211"/>
        <v/>
      </c>
      <c r="AD558" s="43" t="str">
        <f t="shared" si="212"/>
        <v/>
      </c>
      <c r="AE558" s="3" t="str">
        <f t="shared" si="213"/>
        <v/>
      </c>
      <c r="AF558" s="67">
        <f t="shared" si="214"/>
        <v>3</v>
      </c>
      <c r="AG558" t="str">
        <f t="shared" si="217"/>
        <v/>
      </c>
      <c r="AH558" t="str">
        <f t="shared" si="202"/>
        <v/>
      </c>
      <c r="AI558" t="str">
        <f t="shared" si="203"/>
        <v/>
      </c>
      <c r="AJ558" t="str">
        <f t="shared" ref="AJ558:AJ621" si="218">IF(AT558="","",O558&amp;"*"&amp;AT558)</f>
        <v>资本家*135</v>
      </c>
      <c r="AK558" t="str">
        <f t="shared" si="204"/>
        <v>职员*365</v>
      </c>
      <c r="AL558" t="str">
        <f t="shared" si="205"/>
        <v/>
      </c>
      <c r="AM558" t="str">
        <f t="shared" si="206"/>
        <v/>
      </c>
      <c r="AN558" t="str">
        <f t="shared" si="207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208"/>
        <v>0</v>
      </c>
      <c r="AZ558">
        <f t="shared" si="210"/>
        <v>13</v>
      </c>
      <c r="BA558">
        <f t="shared" si="209"/>
        <v>0</v>
      </c>
    </row>
    <row r="559" customHeight="1" spans="1:53">
      <c r="A559" s="23" t="s">
        <v>301</v>
      </c>
      <c r="B559" s="71" t="s">
        <v>522</v>
      </c>
      <c r="C559" s="23">
        <v>4</v>
      </c>
      <c r="D559" s="39" t="s">
        <v>175</v>
      </c>
      <c r="E559" s="39" t="s">
        <v>180</v>
      </c>
      <c r="N559" s="25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55" t="s">
        <v>77</v>
      </c>
      <c r="R559" s="3">
        <v>3</v>
      </c>
      <c r="U559" s="25">
        <f>IFERROR(VLOOKUP($D559&amp;$C559,生产方式定位!$A$2:$E$38,3,FALSE)+VLOOKUP($E559&amp;$C559,生产方式定位!$F$3:$J$38,3,FALSE),0)</f>
        <v>35</v>
      </c>
      <c r="Z559" s="25">
        <f>IFERROR(VLOOKUP($D559&amp;$C559,生产方式定位!$A$2:$E$38,5,FALSE)+VLOOKUP($E559&amp;$C559,生产方式定位!$F$3:$J$38,5,FALSE),"错误")</f>
        <v>35</v>
      </c>
      <c r="AA559" s="42" t="str">
        <f t="shared" si="216"/>
        <v/>
      </c>
      <c r="AB559" s="65" t="str">
        <f t="shared" si="215"/>
        <v>资本家*68,职员*183</v>
      </c>
      <c r="AC559" s="65" t="str">
        <f t="shared" si="211"/>
        <v/>
      </c>
      <c r="AD559" s="43" t="str">
        <f t="shared" si="212"/>
        <v/>
      </c>
      <c r="AE559" s="3" t="str">
        <f t="shared" si="213"/>
        <v/>
      </c>
      <c r="AF559" s="67">
        <f t="shared" si="214"/>
        <v>4</v>
      </c>
      <c r="AG559" t="str">
        <f t="shared" si="217"/>
        <v/>
      </c>
      <c r="AH559" t="str">
        <f t="shared" si="202"/>
        <v/>
      </c>
      <c r="AI559" t="str">
        <f t="shared" si="203"/>
        <v/>
      </c>
      <c r="AJ559" t="str">
        <f t="shared" si="218"/>
        <v>资本家*68</v>
      </c>
      <c r="AK559" t="str">
        <f t="shared" si="204"/>
        <v>职员*183</v>
      </c>
      <c r="AL559" t="str">
        <f t="shared" si="205"/>
        <v/>
      </c>
      <c r="AM559" t="str">
        <f t="shared" si="206"/>
        <v/>
      </c>
      <c r="AN559" t="str">
        <f t="shared" si="207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208"/>
        <v>0</v>
      </c>
      <c r="AZ559">
        <f t="shared" si="210"/>
        <v>13</v>
      </c>
      <c r="BA559">
        <f t="shared" si="209"/>
        <v>0</v>
      </c>
    </row>
    <row r="560" customHeight="1" spans="1:53">
      <c r="A560" s="23" t="s">
        <v>301</v>
      </c>
      <c r="B560" s="71" t="s">
        <v>523</v>
      </c>
      <c r="C560" s="23">
        <v>5</v>
      </c>
      <c r="D560" s="39" t="s">
        <v>175</v>
      </c>
      <c r="E560" s="39" t="s">
        <v>180</v>
      </c>
      <c r="N560" s="25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25">
        <f>IFERROR(VLOOKUP($D560&amp;$C560,生产方式定位!$A$2:$E$38,3,FALSE)+VLOOKUP($E560&amp;$C560,生产方式定位!$F$3:$J$38,3,FALSE),0)</f>
        <v>40</v>
      </c>
      <c r="Z560" s="25">
        <f>IFERROR(VLOOKUP($D560&amp;$C560,生产方式定位!$A$2:$E$38,5,FALSE)+VLOOKUP($E560&amp;$C560,生产方式定位!$F$3:$J$38,5,FALSE),"错误")</f>
        <v>40</v>
      </c>
      <c r="AA560" s="42" t="str">
        <f t="shared" si="216"/>
        <v/>
      </c>
      <c r="AB560" s="65" t="str">
        <f t="shared" si="215"/>
        <v>官僚*603</v>
      </c>
      <c r="AC560" s="65" t="str">
        <f t="shared" si="211"/>
        <v/>
      </c>
      <c r="AD560" s="43" t="str">
        <f t="shared" si="212"/>
        <v/>
      </c>
      <c r="AE560" s="3" t="str">
        <f t="shared" si="213"/>
        <v/>
      </c>
      <c r="AF560" s="67">
        <f t="shared" si="214"/>
        <v>5</v>
      </c>
      <c r="AG560" t="str">
        <f t="shared" si="217"/>
        <v/>
      </c>
      <c r="AH560" t="str">
        <f t="shared" si="202"/>
        <v/>
      </c>
      <c r="AI560" t="str">
        <f t="shared" si="203"/>
        <v/>
      </c>
      <c r="AJ560" t="str">
        <f t="shared" si="218"/>
        <v>官僚*603</v>
      </c>
      <c r="AK560" t="str">
        <f t="shared" si="204"/>
        <v/>
      </c>
      <c r="AL560" t="str">
        <f t="shared" si="205"/>
        <v/>
      </c>
      <c r="AM560" t="str">
        <f t="shared" si="206"/>
        <v/>
      </c>
      <c r="AN560" t="str">
        <f t="shared" si="207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208"/>
        <v>0</v>
      </c>
      <c r="AZ560">
        <f t="shared" si="210"/>
        <v>1</v>
      </c>
      <c r="BA560">
        <f t="shared" si="209"/>
        <v>0</v>
      </c>
    </row>
    <row r="561" customHeight="1" spans="1:53">
      <c r="A561" s="23" t="s">
        <v>301</v>
      </c>
      <c r="B561" s="71" t="s">
        <v>524</v>
      </c>
      <c r="C561" s="23">
        <v>6</v>
      </c>
      <c r="D561" s="39" t="s">
        <v>175</v>
      </c>
      <c r="E561" s="39" t="s">
        <v>180</v>
      </c>
      <c r="N561" s="25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25">
        <f>IFERROR(VLOOKUP($D561&amp;$C561,生产方式定位!$A$2:$E$38,3,FALSE)+VLOOKUP($E561&amp;$C561,生产方式定位!$F$3:$J$38,3,FALSE),0)</f>
        <v>20</v>
      </c>
      <c r="Z561" s="25">
        <f>IFERROR(VLOOKUP($D561&amp;$C561,生产方式定位!$A$2:$E$38,5,FALSE)+VLOOKUP($E561&amp;$C561,生产方式定位!$F$3:$J$38,5,FALSE),"错误")</f>
        <v>20</v>
      </c>
      <c r="AA561" s="42" t="str">
        <f t="shared" si="216"/>
        <v/>
      </c>
      <c r="AB561" s="65"/>
      <c r="AC561" s="65"/>
      <c r="AF561" s="67"/>
      <c r="AG561" t="str">
        <f t="shared" si="217"/>
        <v/>
      </c>
      <c r="AH561" t="str">
        <f t="shared" si="202"/>
        <v/>
      </c>
      <c r="AI561" t="str">
        <f t="shared" si="203"/>
        <v/>
      </c>
      <c r="AJ561" t="str">
        <f t="shared" si="218"/>
        <v>劳工*302</v>
      </c>
      <c r="AK561" t="str">
        <f t="shared" si="204"/>
        <v>工程师*201</v>
      </c>
      <c r="AL561" t="str">
        <f t="shared" si="205"/>
        <v/>
      </c>
      <c r="AM561" t="str">
        <f t="shared" si="206"/>
        <v/>
      </c>
      <c r="AN561" t="str">
        <f t="shared" si="207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208"/>
        <v>0</v>
      </c>
      <c r="AZ561">
        <f t="shared" si="210"/>
        <v>30</v>
      </c>
      <c r="BA561">
        <f t="shared" si="209"/>
        <v>0</v>
      </c>
    </row>
    <row r="562" customHeight="1" spans="1:53">
      <c r="A562" s="23" t="s">
        <v>301</v>
      </c>
      <c r="B562" s="71" t="s">
        <v>525</v>
      </c>
      <c r="C562" s="23">
        <v>7</v>
      </c>
      <c r="D562" s="39" t="s">
        <v>175</v>
      </c>
      <c r="E562" s="39" t="s">
        <v>180</v>
      </c>
      <c r="N562" s="25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55" t="s">
        <v>74</v>
      </c>
      <c r="T562" s="3">
        <v>20</v>
      </c>
      <c r="U562" s="25">
        <f>IFERROR(VLOOKUP($D562&amp;$C562,生产方式定位!$A$2:$E$38,3,FALSE)+VLOOKUP($E562&amp;$C562,生产方式定位!$F$3:$J$38,3,FALSE),0)</f>
        <v>20</v>
      </c>
      <c r="Z562" s="25">
        <f>IFERROR(VLOOKUP($D562&amp;$C562,生产方式定位!$A$2:$E$38,5,FALSE)+VLOOKUP($E562&amp;$C562,生产方式定位!$F$3:$J$38,5,FALSE),"错误")</f>
        <v>20</v>
      </c>
      <c r="AA562" s="42" t="str">
        <f t="shared" si="216"/>
        <v/>
      </c>
      <c r="AB562" s="65"/>
      <c r="AC562" s="65"/>
      <c r="AF562" s="67"/>
      <c r="AG562" t="str">
        <f t="shared" si="217"/>
        <v/>
      </c>
      <c r="AH562" t="str">
        <f t="shared" si="202"/>
        <v/>
      </c>
      <c r="AI562" t="str">
        <f t="shared" si="203"/>
        <v/>
      </c>
      <c r="AJ562" t="str">
        <f t="shared" si="218"/>
        <v>劳工*151</v>
      </c>
      <c r="AK562" t="str">
        <f t="shared" si="204"/>
        <v>工程师*126</v>
      </c>
      <c r="AL562" t="str">
        <f t="shared" si="205"/>
        <v>法士*94</v>
      </c>
      <c r="AM562" t="str">
        <f t="shared" si="206"/>
        <v/>
      </c>
      <c r="AN562" t="str">
        <f t="shared" si="207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208"/>
        <v>0</v>
      </c>
      <c r="AZ562">
        <f t="shared" si="210"/>
        <v>48</v>
      </c>
      <c r="BA562">
        <f t="shared" si="209"/>
        <v>0</v>
      </c>
    </row>
    <row r="563" customHeight="1" spans="1:53">
      <c r="A563" s="23" t="s">
        <v>301</v>
      </c>
      <c r="B563" s="71" t="s">
        <v>526</v>
      </c>
      <c r="C563" s="23">
        <v>8</v>
      </c>
      <c r="D563" s="39" t="s">
        <v>175</v>
      </c>
      <c r="E563" s="39" t="s">
        <v>180</v>
      </c>
      <c r="N563" s="25">
        <f>IFERROR(VLOOKUP($D563&amp;$C563,生产方式定位!$A$2:$E$38,2,FALSE)+VLOOKUP($E563&amp;$C563,生产方式定位!$F$3:$J$38,2,FALSE),0)</f>
        <v>0</v>
      </c>
      <c r="O563" s="55" t="s">
        <v>66</v>
      </c>
      <c r="P563" s="3">
        <v>4</v>
      </c>
      <c r="Q563" s="55" t="s">
        <v>74</v>
      </c>
      <c r="R563" s="3">
        <v>5</v>
      </c>
      <c r="U563" s="25">
        <f>IFERROR(VLOOKUP($D563&amp;$C563,生产方式定位!$A$2:$E$38,3,FALSE)+VLOOKUP($E563&amp;$C563,生产方式定位!$F$3:$J$38,3,FALSE),0)</f>
        <v>50</v>
      </c>
      <c r="Z563" s="25">
        <f>IFERROR(VLOOKUP($D563&amp;$C563,生产方式定位!$A$2:$E$38,5,FALSE)+VLOOKUP($E563&amp;$C563,生产方式定位!$F$3:$J$38,5,FALSE),"错误")</f>
        <v>50</v>
      </c>
      <c r="AA563" s="42" t="str">
        <f t="shared" si="216"/>
        <v/>
      </c>
      <c r="AB563" s="65"/>
      <c r="AC563" s="65"/>
      <c r="AF563" s="67"/>
      <c r="AG563" t="str">
        <f t="shared" si="217"/>
        <v/>
      </c>
      <c r="AH563" t="str">
        <f t="shared" si="202"/>
        <v/>
      </c>
      <c r="AI563" t="str">
        <f t="shared" si="203"/>
        <v/>
      </c>
      <c r="AJ563" t="str">
        <f t="shared" si="218"/>
        <v>法师*50</v>
      </c>
      <c r="AK563" t="str">
        <f t="shared" si="204"/>
        <v>法士*314</v>
      </c>
      <c r="AL563" t="str">
        <f t="shared" si="205"/>
        <v/>
      </c>
      <c r="AM563" t="str">
        <f t="shared" si="206"/>
        <v/>
      </c>
      <c r="AN563" t="str">
        <f t="shared" si="207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208"/>
        <v>0</v>
      </c>
      <c r="AZ563">
        <f t="shared" si="210"/>
        <v>9</v>
      </c>
      <c r="BA563">
        <f t="shared" si="209"/>
        <v>0</v>
      </c>
    </row>
    <row r="564" customHeight="1" spans="1:53">
      <c r="A564" s="25" t="s">
        <v>303</v>
      </c>
      <c r="C564" s="25">
        <v>1</v>
      </c>
      <c r="D564" s="39" t="s">
        <v>293</v>
      </c>
      <c r="E564" s="39" t="s">
        <v>173</v>
      </c>
      <c r="N564" s="23">
        <f>IFERROR(VLOOKUP($D564&amp;$C564,生产方式定位!$A$2:$E$38,2,FALSE)+VLOOKUP($E564&amp;$C564,生产方式定位!$F$3:$J$38,2,FALSE),0)</f>
        <v>2000</v>
      </c>
      <c r="U564" s="23">
        <f>IFERROR(VLOOKUP($D564&amp;$C564,生产方式定位!$A$2:$E$38,3,FALSE)+VLOOKUP($E564&amp;$C564,生产方式定位!$F$3:$J$38,3,FALSE),0)</f>
        <v>100</v>
      </c>
      <c r="Z564" s="23">
        <f>IFERROR(VLOOKUP($D564&amp;$C564,生产方式定位!$A$2:$E$38,5,FALSE)+VLOOKUP($E564&amp;$C564,生产方式定位!$F$3:$J$38,5,FALSE),"错误")</f>
        <v>3150</v>
      </c>
      <c r="AA564" s="42" t="str">
        <f t="shared" si="216"/>
        <v/>
      </c>
      <c r="AB564" s="65" t="str">
        <f t="shared" si="215"/>
        <v/>
      </c>
      <c r="AC564" s="65" t="str">
        <f t="shared" si="211"/>
        <v/>
      </c>
      <c r="AD564" s="43" t="str">
        <f t="shared" si="212"/>
        <v>58%</v>
      </c>
      <c r="AE564" s="3">
        <f t="shared" si="213"/>
        <v>1050</v>
      </c>
      <c r="AF564" s="66">
        <f t="shared" si="214"/>
        <v>1</v>
      </c>
      <c r="AG564" t="str">
        <f t="shared" si="217"/>
        <v/>
      </c>
      <c r="AH564" t="str">
        <f t="shared" si="202"/>
        <v/>
      </c>
      <c r="AI564" t="str">
        <f t="shared" si="203"/>
        <v/>
      </c>
      <c r="AJ564" t="str">
        <f t="shared" si="218"/>
        <v/>
      </c>
      <c r="AK564" t="str">
        <f t="shared" si="204"/>
        <v/>
      </c>
      <c r="AL564" t="str">
        <f t="shared" si="205"/>
        <v/>
      </c>
      <c r="AM564" t="str">
        <f t="shared" si="206"/>
        <v/>
      </c>
      <c r="AN564" t="str">
        <f t="shared" si="207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208"/>
        <v>0</v>
      </c>
      <c r="AZ564">
        <f t="shared" si="210"/>
        <v>0</v>
      </c>
      <c r="BA564">
        <f t="shared" si="209"/>
        <v>0</v>
      </c>
    </row>
    <row r="565" customHeight="1" spans="1:53">
      <c r="A565" s="25" t="s">
        <v>303</v>
      </c>
      <c r="C565" s="25">
        <v>2</v>
      </c>
      <c r="D565" s="39" t="s">
        <v>293</v>
      </c>
      <c r="E565" s="39" t="s">
        <v>173</v>
      </c>
      <c r="N565" s="23">
        <f>IFERROR(VLOOKUP($D565&amp;$C565,生产方式定位!$A$2:$E$38,2,FALSE)+VLOOKUP($E565&amp;$C565,生产方式定位!$F$3:$J$38,2,FALSE),0)</f>
        <v>2900</v>
      </c>
      <c r="U565" s="23">
        <f>IFERROR(VLOOKUP($D565&amp;$C565,生产方式定位!$A$2:$E$38,3,FALSE)+VLOOKUP($E565&amp;$C565,生产方式定位!$F$3:$J$38,3,FALSE),0)</f>
        <v>100</v>
      </c>
      <c r="Z565" s="23">
        <f>IFERROR(VLOOKUP($D565&amp;$C565,生产方式定位!$A$2:$E$38,5,FALSE)+VLOOKUP($E565&amp;$C565,生产方式定位!$F$3:$J$38,5,FALSE),"错误")</f>
        <v>4350</v>
      </c>
      <c r="AA565" s="42" t="str">
        <f t="shared" si="216"/>
        <v/>
      </c>
      <c r="AB565" s="65" t="str">
        <f t="shared" si="215"/>
        <v/>
      </c>
      <c r="AC565" s="65" t="str">
        <f t="shared" si="211"/>
        <v/>
      </c>
      <c r="AD565" s="43" t="str">
        <f t="shared" si="212"/>
        <v>50%</v>
      </c>
      <c r="AE565" s="3">
        <f t="shared" si="213"/>
        <v>1350</v>
      </c>
      <c r="AF565" s="66">
        <f t="shared" si="214"/>
        <v>2</v>
      </c>
      <c r="AG565" t="str">
        <f t="shared" si="217"/>
        <v/>
      </c>
      <c r="AH565" t="str">
        <f t="shared" si="202"/>
        <v/>
      </c>
      <c r="AI565" t="str">
        <f t="shared" si="203"/>
        <v/>
      </c>
      <c r="AJ565" t="str">
        <f t="shared" si="218"/>
        <v/>
      </c>
      <c r="AK565" t="str">
        <f t="shared" si="204"/>
        <v/>
      </c>
      <c r="AL565" t="str">
        <f t="shared" si="205"/>
        <v/>
      </c>
      <c r="AM565" t="str">
        <f t="shared" si="206"/>
        <v/>
      </c>
      <c r="AN565" t="str">
        <f t="shared" si="207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208"/>
        <v>0</v>
      </c>
      <c r="AZ565">
        <f t="shared" si="210"/>
        <v>0</v>
      </c>
      <c r="BA565">
        <f t="shared" si="209"/>
        <v>0</v>
      </c>
    </row>
    <row r="566" customHeight="1" spans="1:53">
      <c r="A566" s="25" t="s">
        <v>303</v>
      </c>
      <c r="C566" s="25">
        <v>3</v>
      </c>
      <c r="D566" s="39" t="s">
        <v>293</v>
      </c>
      <c r="E566" s="39" t="s">
        <v>173</v>
      </c>
      <c r="N566" s="23">
        <f>IFERROR(VLOOKUP($D566&amp;$C566,生产方式定位!$A$2:$E$38,2,FALSE)+VLOOKUP($E566&amp;$C566,生产方式定位!$F$3:$J$38,2,FALSE),0)</f>
        <v>3425</v>
      </c>
      <c r="U566" s="23">
        <f>IFERROR(VLOOKUP($D566&amp;$C566,生产方式定位!$A$2:$E$38,3,FALSE)+VLOOKUP($E566&amp;$C566,生产方式定位!$F$3:$J$38,3,FALSE),0)</f>
        <v>100</v>
      </c>
      <c r="Z566" s="23">
        <f>IFERROR(VLOOKUP($D566&amp;$C566,生产方式定位!$A$2:$E$38,5,FALSE)+VLOOKUP($E566&amp;$C566,生产方式定位!$F$3:$J$38,5,FALSE),"错误")</f>
        <v>5100</v>
      </c>
      <c r="AA566" s="42" t="str">
        <f t="shared" si="216"/>
        <v/>
      </c>
      <c r="AB566" s="65" t="str">
        <f t="shared" si="215"/>
        <v/>
      </c>
      <c r="AC566" s="65" t="str">
        <f t="shared" si="211"/>
        <v/>
      </c>
      <c r="AD566" s="43" t="str">
        <f t="shared" si="212"/>
        <v>49%</v>
      </c>
      <c r="AE566" s="3">
        <f t="shared" si="213"/>
        <v>1575</v>
      </c>
      <c r="AF566" s="66">
        <f t="shared" si="214"/>
        <v>3</v>
      </c>
      <c r="AG566" t="str">
        <f t="shared" si="217"/>
        <v/>
      </c>
      <c r="AH566" t="str">
        <f t="shared" si="202"/>
        <v/>
      </c>
      <c r="AI566" t="str">
        <f t="shared" si="203"/>
        <v/>
      </c>
      <c r="AJ566" t="str">
        <f t="shared" si="218"/>
        <v/>
      </c>
      <c r="AK566" t="str">
        <f t="shared" si="204"/>
        <v/>
      </c>
      <c r="AL566" t="str">
        <f t="shared" si="205"/>
        <v/>
      </c>
      <c r="AM566" t="str">
        <f t="shared" si="206"/>
        <v/>
      </c>
      <c r="AN566" t="str">
        <f t="shared" si="207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208"/>
        <v>0</v>
      </c>
      <c r="AZ566">
        <f t="shared" si="210"/>
        <v>0</v>
      </c>
      <c r="BA566">
        <f t="shared" si="209"/>
        <v>0</v>
      </c>
    </row>
    <row r="567" customHeight="1" spans="1:53">
      <c r="A567" s="25" t="s">
        <v>303</v>
      </c>
      <c r="C567" s="25">
        <v>4</v>
      </c>
      <c r="D567" s="39" t="s">
        <v>293</v>
      </c>
      <c r="E567" s="39" t="s">
        <v>173</v>
      </c>
      <c r="N567" s="23">
        <f>IFERROR(VLOOKUP($D567&amp;$C567,生产方式定位!$A$2:$E$38,2,FALSE)+VLOOKUP($E567&amp;$C567,生产方式定位!$F$3:$J$38,2,FALSE),0)</f>
        <v>3950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5850</v>
      </c>
      <c r="AA567" s="42" t="str">
        <f t="shared" si="216"/>
        <v/>
      </c>
      <c r="AB567" s="65" t="str">
        <f t="shared" si="215"/>
        <v/>
      </c>
      <c r="AC567" s="65" t="str">
        <f t="shared" si="211"/>
        <v/>
      </c>
      <c r="AD567" s="43" t="str">
        <f t="shared" si="212"/>
        <v>48%</v>
      </c>
      <c r="AE567" s="3">
        <f t="shared" si="213"/>
        <v>1800</v>
      </c>
      <c r="AF567" s="66">
        <f t="shared" si="214"/>
        <v>4</v>
      </c>
      <c r="AG567" t="str">
        <f t="shared" si="217"/>
        <v/>
      </c>
      <c r="AH567" t="str">
        <f t="shared" si="202"/>
        <v/>
      </c>
      <c r="AI567" t="str">
        <f t="shared" si="203"/>
        <v/>
      </c>
      <c r="AJ567" t="str">
        <f t="shared" si="218"/>
        <v/>
      </c>
      <c r="AK567" t="str">
        <f t="shared" si="204"/>
        <v/>
      </c>
      <c r="AL567" t="str">
        <f t="shared" si="205"/>
        <v/>
      </c>
      <c r="AM567" t="str">
        <f t="shared" si="206"/>
        <v/>
      </c>
      <c r="AN567" t="str">
        <f t="shared" si="207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208"/>
        <v>0</v>
      </c>
      <c r="AZ567">
        <f t="shared" si="210"/>
        <v>0</v>
      </c>
      <c r="BA567">
        <f t="shared" si="209"/>
        <v>0</v>
      </c>
    </row>
    <row r="568" customHeight="1" spans="1:53">
      <c r="A568" s="25" t="s">
        <v>303</v>
      </c>
      <c r="C568" s="25">
        <v>5</v>
      </c>
      <c r="D568" s="39" t="s">
        <v>293</v>
      </c>
      <c r="E568" s="39" t="s">
        <v>173</v>
      </c>
      <c r="N568" s="23">
        <f>IFERROR(VLOOKUP($D568&amp;$C568,生产方式定位!$A$2:$E$38,2,FALSE)+VLOOKUP($E568&amp;$C568,生产方式定位!$F$3:$J$38,2,FALSE),0)</f>
        <v>4475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6600</v>
      </c>
      <c r="AA568" s="42" t="str">
        <f t="shared" si="216"/>
        <v/>
      </c>
      <c r="AB568" s="65" t="str">
        <f t="shared" si="215"/>
        <v/>
      </c>
      <c r="AC568" s="65" t="str">
        <f t="shared" si="211"/>
        <v/>
      </c>
      <c r="AD568" s="43" t="str">
        <f t="shared" si="212"/>
        <v>47%</v>
      </c>
      <c r="AE568" s="3">
        <f t="shared" si="213"/>
        <v>2025</v>
      </c>
      <c r="AF568" s="66">
        <f t="shared" si="214"/>
        <v>5</v>
      </c>
      <c r="AG568" t="str">
        <f t="shared" si="217"/>
        <v/>
      </c>
      <c r="AH568" t="str">
        <f t="shared" si="202"/>
        <v/>
      </c>
      <c r="AI568" t="str">
        <f t="shared" si="203"/>
        <v/>
      </c>
      <c r="AJ568" t="str">
        <f t="shared" si="218"/>
        <v/>
      </c>
      <c r="AK568" t="str">
        <f t="shared" si="204"/>
        <v/>
      </c>
      <c r="AL568" t="str">
        <f t="shared" si="205"/>
        <v/>
      </c>
      <c r="AM568" t="str">
        <f t="shared" si="206"/>
        <v/>
      </c>
      <c r="AN568" t="str">
        <f t="shared" si="207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208"/>
        <v>0</v>
      </c>
      <c r="AZ568">
        <f t="shared" si="210"/>
        <v>0</v>
      </c>
      <c r="BA568">
        <f t="shared" si="209"/>
        <v>0</v>
      </c>
    </row>
    <row r="569" customHeight="1" spans="1:53">
      <c r="A569" s="23" t="s">
        <v>304</v>
      </c>
      <c r="C569" s="23">
        <v>1</v>
      </c>
      <c r="D569" s="39" t="s">
        <v>175</v>
      </c>
      <c r="E569" s="39" t="s">
        <v>180</v>
      </c>
      <c r="N569" s="25">
        <f>IFERROR(VLOOKUP($D569&amp;$C569,生产方式定位!$A$2:$E$38,2,FALSE)+VLOOKUP($E569&amp;$C569,生产方式定位!$F$3:$J$38,2,FALSE),0)</f>
        <v>0</v>
      </c>
      <c r="U569" s="25">
        <f>IFERROR(VLOOKUP($D569&amp;$C569,生产方式定位!$A$2:$E$38,3,FALSE)+VLOOKUP($E569&amp;$C569,生产方式定位!$F$3:$J$38,3,FALSE),0)</f>
        <v>25</v>
      </c>
      <c r="Z569" s="25">
        <f>IFERROR(VLOOKUP($D569&amp;$C569,生产方式定位!$A$2:$E$38,5,FALSE)+VLOOKUP($E569&amp;$C569,生产方式定位!$F$3:$J$38,5,FALSE),"错误")</f>
        <v>25</v>
      </c>
      <c r="AA569" s="42" t="str">
        <f t="shared" si="216"/>
        <v/>
      </c>
      <c r="AB569" s="65" t="str">
        <f t="shared" si="215"/>
        <v/>
      </c>
      <c r="AC569" s="65" t="str">
        <f t="shared" si="211"/>
        <v/>
      </c>
      <c r="AD569" s="43" t="str">
        <f t="shared" si="212"/>
        <v/>
      </c>
      <c r="AE569" s="3" t="str">
        <f t="shared" si="213"/>
        <v/>
      </c>
      <c r="AF569" s="67">
        <f t="shared" si="214"/>
        <v>1</v>
      </c>
      <c r="AG569" t="str">
        <f t="shared" si="217"/>
        <v/>
      </c>
      <c r="AH569" t="str">
        <f t="shared" si="202"/>
        <v/>
      </c>
      <c r="AI569" t="str">
        <f t="shared" si="203"/>
        <v/>
      </c>
      <c r="AJ569" t="str">
        <f t="shared" si="218"/>
        <v/>
      </c>
      <c r="AK569" t="str">
        <f t="shared" si="204"/>
        <v/>
      </c>
      <c r="AL569" t="str">
        <f t="shared" si="205"/>
        <v/>
      </c>
      <c r="AM569" t="str">
        <f t="shared" si="206"/>
        <v/>
      </c>
      <c r="AN569" t="str">
        <f t="shared" si="207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208"/>
        <v>0</v>
      </c>
      <c r="AZ569">
        <f t="shared" si="210"/>
        <v>0</v>
      </c>
      <c r="BA569">
        <f t="shared" si="209"/>
        <v>0</v>
      </c>
    </row>
    <row r="570" customHeight="1" spans="1:53">
      <c r="A570" s="23" t="s">
        <v>304</v>
      </c>
      <c r="C570" s="23">
        <v>2</v>
      </c>
      <c r="D570" s="39" t="s">
        <v>175</v>
      </c>
      <c r="E570" s="39" t="s">
        <v>180</v>
      </c>
      <c r="N570" s="25">
        <f>IFERROR(VLOOKUP($D570&amp;$C570,生产方式定位!$A$2:$E$38,2,FALSE)+VLOOKUP($E570&amp;$C570,生产方式定位!$F$3:$J$38,2,FALSE),0)</f>
        <v>0</v>
      </c>
      <c r="U570" s="25">
        <f>IFERROR(VLOOKUP($D570&amp;$C570,生产方式定位!$A$2:$E$38,3,FALSE)+VLOOKUP($E570&amp;$C570,生产方式定位!$F$3:$J$38,3,FALSE),0)</f>
        <v>35</v>
      </c>
      <c r="Z570" s="25">
        <f>IFERROR(VLOOKUP($D570&amp;$C570,生产方式定位!$A$2:$E$38,5,FALSE)+VLOOKUP($E570&amp;$C570,生产方式定位!$F$3:$J$38,5,FALSE),"错误")</f>
        <v>35</v>
      </c>
      <c r="AA570" s="42" t="str">
        <f t="shared" si="216"/>
        <v/>
      </c>
      <c r="AB570" s="65" t="str">
        <f t="shared" si="215"/>
        <v/>
      </c>
      <c r="AC570" s="65" t="str">
        <f t="shared" si="211"/>
        <v/>
      </c>
      <c r="AD570" s="43" t="str">
        <f t="shared" si="212"/>
        <v/>
      </c>
      <c r="AE570" s="3" t="str">
        <f t="shared" si="213"/>
        <v/>
      </c>
      <c r="AF570" s="67">
        <f t="shared" si="214"/>
        <v>2</v>
      </c>
      <c r="AG570" t="str">
        <f t="shared" si="217"/>
        <v/>
      </c>
      <c r="AH570" t="str">
        <f t="shared" si="202"/>
        <v/>
      </c>
      <c r="AI570" t="str">
        <f t="shared" si="203"/>
        <v/>
      </c>
      <c r="AJ570" t="str">
        <f t="shared" si="218"/>
        <v/>
      </c>
      <c r="AK570" t="str">
        <f t="shared" si="204"/>
        <v/>
      </c>
      <c r="AL570" t="str">
        <f t="shared" si="205"/>
        <v/>
      </c>
      <c r="AM570" t="str">
        <f t="shared" si="206"/>
        <v/>
      </c>
      <c r="AN570" t="str">
        <f t="shared" si="207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208"/>
        <v>0</v>
      </c>
      <c r="AZ570">
        <f t="shared" si="210"/>
        <v>0</v>
      </c>
      <c r="BA570">
        <f t="shared" si="209"/>
        <v>0</v>
      </c>
    </row>
    <row r="571" customHeight="1" spans="1:53">
      <c r="A571" s="23" t="s">
        <v>304</v>
      </c>
      <c r="C571" s="23">
        <v>3</v>
      </c>
      <c r="D571" s="39" t="s">
        <v>175</v>
      </c>
      <c r="E571" s="39" t="s">
        <v>180</v>
      </c>
      <c r="N571" s="25">
        <f>IFERROR(VLOOKUP($D571&amp;$C571,生产方式定位!$A$2:$E$38,2,FALSE)+VLOOKUP($E571&amp;$C571,生产方式定位!$F$3:$J$38,2,FALSE),0)</f>
        <v>0</v>
      </c>
      <c r="U571" s="25">
        <f>IFERROR(VLOOKUP($D571&amp;$C571,生产方式定位!$A$2:$E$38,3,FALSE)+VLOOKUP($E571&amp;$C571,生产方式定位!$F$3:$J$38,3,FALSE),0)</f>
        <v>70</v>
      </c>
      <c r="Z571" s="25">
        <f>IFERROR(VLOOKUP($D571&amp;$C571,生产方式定位!$A$2:$E$38,5,FALSE)+VLOOKUP($E571&amp;$C571,生产方式定位!$F$3:$J$38,5,FALSE),"错误")</f>
        <v>70</v>
      </c>
      <c r="AA571" s="42" t="str">
        <f t="shared" si="216"/>
        <v/>
      </c>
      <c r="AB571" s="65" t="str">
        <f t="shared" si="215"/>
        <v/>
      </c>
      <c r="AC571" s="65" t="str">
        <f t="shared" si="211"/>
        <v/>
      </c>
      <c r="AD571" s="43" t="str">
        <f t="shared" si="212"/>
        <v/>
      </c>
      <c r="AE571" s="3" t="str">
        <f t="shared" si="213"/>
        <v/>
      </c>
      <c r="AF571" s="67">
        <f t="shared" si="214"/>
        <v>3</v>
      </c>
      <c r="AG571" t="str">
        <f t="shared" si="217"/>
        <v/>
      </c>
      <c r="AH571" t="str">
        <f t="shared" si="202"/>
        <v/>
      </c>
      <c r="AI571" t="str">
        <f t="shared" si="203"/>
        <v/>
      </c>
      <c r="AJ571" t="str">
        <f t="shared" si="218"/>
        <v/>
      </c>
      <c r="AK571" t="str">
        <f t="shared" si="204"/>
        <v/>
      </c>
      <c r="AL571" t="str">
        <f t="shared" si="205"/>
        <v/>
      </c>
      <c r="AM571" t="str">
        <f t="shared" si="206"/>
        <v/>
      </c>
      <c r="AN571" t="str">
        <f t="shared" si="207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208"/>
        <v>0</v>
      </c>
      <c r="AZ571">
        <f t="shared" si="210"/>
        <v>0</v>
      </c>
      <c r="BA571">
        <f t="shared" si="209"/>
        <v>0</v>
      </c>
    </row>
    <row r="572" customHeight="1" spans="1:53">
      <c r="A572" s="23" t="s">
        <v>304</v>
      </c>
      <c r="C572" s="23">
        <v>4</v>
      </c>
      <c r="D572" s="39" t="s">
        <v>175</v>
      </c>
      <c r="E572" s="39" t="s">
        <v>180</v>
      </c>
      <c r="N572" s="25">
        <f>IFERROR(VLOOKUP($D572&amp;$C572,生产方式定位!$A$2:$E$38,2,FALSE)+VLOOKUP($E572&amp;$C572,生产方式定位!$F$3:$J$38,2,FALSE),0)</f>
        <v>0</v>
      </c>
      <c r="U572" s="25">
        <f>IFERROR(VLOOKUP($D572&amp;$C572,生产方式定位!$A$2:$E$38,3,FALSE)+VLOOKUP($E572&amp;$C572,生产方式定位!$F$3:$J$38,3,FALSE),0)</f>
        <v>35</v>
      </c>
      <c r="Z572" s="25">
        <f>IFERROR(VLOOKUP($D572&amp;$C572,生产方式定位!$A$2:$E$38,5,FALSE)+VLOOKUP($E572&amp;$C572,生产方式定位!$F$3:$J$38,5,FALSE),"错误")</f>
        <v>35</v>
      </c>
      <c r="AA572" s="42" t="str">
        <f t="shared" si="216"/>
        <v/>
      </c>
      <c r="AB572" s="65" t="str">
        <f t="shared" si="215"/>
        <v/>
      </c>
      <c r="AC572" s="65" t="str">
        <f t="shared" si="211"/>
        <v/>
      </c>
      <c r="AD572" s="43" t="str">
        <f t="shared" si="212"/>
        <v/>
      </c>
      <c r="AE572" s="3" t="str">
        <f t="shared" si="213"/>
        <v/>
      </c>
      <c r="AF572" s="67">
        <f t="shared" si="214"/>
        <v>4</v>
      </c>
      <c r="AG572" t="str">
        <f t="shared" si="217"/>
        <v/>
      </c>
      <c r="AH572" t="str">
        <f t="shared" si="202"/>
        <v/>
      </c>
      <c r="AI572" t="str">
        <f t="shared" si="203"/>
        <v/>
      </c>
      <c r="AJ572" t="str">
        <f t="shared" si="218"/>
        <v/>
      </c>
      <c r="AK572" t="str">
        <f t="shared" si="204"/>
        <v/>
      </c>
      <c r="AL572" t="str">
        <f t="shared" si="205"/>
        <v/>
      </c>
      <c r="AM572" t="str">
        <f t="shared" si="206"/>
        <v/>
      </c>
      <c r="AN572" t="str">
        <f t="shared" si="207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208"/>
        <v>0</v>
      </c>
      <c r="AZ572">
        <f t="shared" si="210"/>
        <v>0</v>
      </c>
      <c r="BA572">
        <f t="shared" si="209"/>
        <v>0</v>
      </c>
    </row>
    <row r="573" customHeight="1" spans="1:53">
      <c r="A573" s="23" t="s">
        <v>304</v>
      </c>
      <c r="C573" s="23">
        <v>5</v>
      </c>
      <c r="D573" s="39" t="s">
        <v>175</v>
      </c>
      <c r="E573" s="39" t="s">
        <v>180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40</v>
      </c>
      <c r="Z573" s="25">
        <f>IFERROR(VLOOKUP($D573&amp;$C573,生产方式定位!$A$2:$E$38,5,FALSE)+VLOOKUP($E573&amp;$C573,生产方式定位!$F$3:$J$38,5,FALSE),"错误")</f>
        <v>40</v>
      </c>
      <c r="AA573" s="42" t="str">
        <f t="shared" si="216"/>
        <v/>
      </c>
      <c r="AB573" s="65" t="str">
        <f t="shared" si="215"/>
        <v/>
      </c>
      <c r="AC573" s="65" t="str">
        <f t="shared" si="211"/>
        <v/>
      </c>
      <c r="AD573" s="43" t="str">
        <f t="shared" si="212"/>
        <v/>
      </c>
      <c r="AE573" s="3" t="str">
        <f t="shared" si="213"/>
        <v/>
      </c>
      <c r="AF573" s="67">
        <f t="shared" si="214"/>
        <v>5</v>
      </c>
      <c r="AG573" t="str">
        <f t="shared" si="217"/>
        <v/>
      </c>
      <c r="AH573" t="str">
        <f t="shared" si="202"/>
        <v/>
      </c>
      <c r="AI573" t="str">
        <f t="shared" si="203"/>
        <v/>
      </c>
      <c r="AJ573" t="str">
        <f t="shared" si="218"/>
        <v/>
      </c>
      <c r="AK573" t="str">
        <f t="shared" si="204"/>
        <v/>
      </c>
      <c r="AL573" t="str">
        <f t="shared" si="205"/>
        <v/>
      </c>
      <c r="AM573" t="str">
        <f t="shared" si="206"/>
        <v/>
      </c>
      <c r="AN573" t="str">
        <f t="shared" si="207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208"/>
        <v>0</v>
      </c>
      <c r="AZ573">
        <f t="shared" si="210"/>
        <v>0</v>
      </c>
      <c r="BA573">
        <f t="shared" si="209"/>
        <v>0</v>
      </c>
    </row>
    <row r="574" customHeight="1" spans="1:53">
      <c r="A574" s="23" t="s">
        <v>304</v>
      </c>
      <c r="C574" s="23">
        <v>6</v>
      </c>
      <c r="D574" s="39" t="s">
        <v>175</v>
      </c>
      <c r="E574" s="39" t="s">
        <v>180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20</v>
      </c>
      <c r="Z574" s="25">
        <f>IFERROR(VLOOKUP($D574&amp;$C574,生产方式定位!$A$2:$E$38,5,FALSE)+VLOOKUP($E574&amp;$C574,生产方式定位!$F$3:$J$38,5,FALSE),"错误")</f>
        <v>20</v>
      </c>
      <c r="AA574" s="42" t="str">
        <f t="shared" si="216"/>
        <v/>
      </c>
      <c r="AB574" s="65" t="str">
        <f t="shared" si="215"/>
        <v/>
      </c>
      <c r="AC574" s="65" t="str">
        <f t="shared" si="211"/>
        <v/>
      </c>
      <c r="AD574" s="43" t="str">
        <f t="shared" si="212"/>
        <v/>
      </c>
      <c r="AE574" s="3" t="str">
        <f t="shared" si="213"/>
        <v/>
      </c>
      <c r="AF574" s="66">
        <f t="shared" si="214"/>
        <v>6</v>
      </c>
      <c r="AG574" t="str">
        <f t="shared" si="217"/>
        <v/>
      </c>
      <c r="AH574" t="str">
        <f t="shared" si="202"/>
        <v/>
      </c>
      <c r="AI574" t="str">
        <f t="shared" si="203"/>
        <v/>
      </c>
      <c r="AJ574" t="str">
        <f t="shared" si="218"/>
        <v/>
      </c>
      <c r="AK574" t="str">
        <f t="shared" si="204"/>
        <v/>
      </c>
      <c r="AL574" t="str">
        <f t="shared" si="205"/>
        <v/>
      </c>
      <c r="AM574" t="str">
        <f t="shared" si="206"/>
        <v/>
      </c>
      <c r="AN574" t="str">
        <f t="shared" si="207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208"/>
        <v>0</v>
      </c>
      <c r="AZ574">
        <f t="shared" si="210"/>
        <v>0</v>
      </c>
      <c r="BA574">
        <f t="shared" si="209"/>
        <v>0</v>
      </c>
    </row>
    <row r="575" customHeight="1" spans="1:53">
      <c r="A575" s="23" t="s">
        <v>304</v>
      </c>
      <c r="C575" s="23">
        <v>7</v>
      </c>
      <c r="D575" s="39" t="s">
        <v>175</v>
      </c>
      <c r="E575" s="39" t="s">
        <v>180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20</v>
      </c>
      <c r="Z575" s="25">
        <f>IFERROR(VLOOKUP($D575&amp;$C575,生产方式定位!$A$2:$E$38,5,FALSE)+VLOOKUP($E575&amp;$C575,生产方式定位!$F$3:$J$38,5,FALSE),"错误")</f>
        <v>20</v>
      </c>
      <c r="AA575" s="42" t="str">
        <f t="shared" si="216"/>
        <v/>
      </c>
      <c r="AB575" s="65" t="str">
        <f t="shared" si="215"/>
        <v/>
      </c>
      <c r="AC575" s="65" t="str">
        <f t="shared" si="211"/>
        <v/>
      </c>
      <c r="AD575" s="43" t="str">
        <f t="shared" si="212"/>
        <v/>
      </c>
      <c r="AE575" s="3" t="str">
        <f t="shared" si="213"/>
        <v/>
      </c>
      <c r="AF575" s="66">
        <f t="shared" si="214"/>
        <v>7</v>
      </c>
      <c r="AG575" t="str">
        <f t="shared" si="217"/>
        <v/>
      </c>
      <c r="AH575" t="str">
        <f t="shared" si="202"/>
        <v/>
      </c>
      <c r="AI575" t="str">
        <f t="shared" si="203"/>
        <v/>
      </c>
      <c r="AJ575" t="str">
        <f t="shared" si="218"/>
        <v/>
      </c>
      <c r="AK575" t="str">
        <f t="shared" si="204"/>
        <v/>
      </c>
      <c r="AL575" t="str">
        <f t="shared" si="205"/>
        <v/>
      </c>
      <c r="AM575" t="str">
        <f t="shared" si="206"/>
        <v/>
      </c>
      <c r="AN575" t="str">
        <f t="shared" si="207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208"/>
        <v>0</v>
      </c>
      <c r="AZ575">
        <f t="shared" si="210"/>
        <v>0</v>
      </c>
      <c r="BA575">
        <f t="shared" si="209"/>
        <v>0</v>
      </c>
    </row>
    <row r="576" customHeight="1" spans="1:53">
      <c r="A576" s="23" t="s">
        <v>304</v>
      </c>
      <c r="C576" s="23">
        <v>8</v>
      </c>
      <c r="D576" s="39" t="s">
        <v>175</v>
      </c>
      <c r="E576" s="39" t="s">
        <v>180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50</v>
      </c>
      <c r="Z576" s="25">
        <f>IFERROR(VLOOKUP($D576&amp;$C576,生产方式定位!$A$2:$E$38,5,FALSE)+VLOOKUP($E576&amp;$C576,生产方式定位!$F$3:$J$38,5,FALSE),"错误")</f>
        <v>50</v>
      </c>
      <c r="AA576" s="42" t="str">
        <f t="shared" si="216"/>
        <v/>
      </c>
      <c r="AB576" s="65" t="str">
        <f t="shared" si="215"/>
        <v/>
      </c>
      <c r="AC576" s="65" t="str">
        <f t="shared" si="211"/>
        <v/>
      </c>
      <c r="AD576" s="43" t="str">
        <f t="shared" si="212"/>
        <v/>
      </c>
      <c r="AE576" s="3" t="str">
        <f t="shared" si="213"/>
        <v/>
      </c>
      <c r="AF576" s="66">
        <f t="shared" si="214"/>
        <v>8</v>
      </c>
      <c r="AG576" t="str">
        <f t="shared" si="217"/>
        <v/>
      </c>
      <c r="AH576" t="str">
        <f t="shared" si="202"/>
        <v/>
      </c>
      <c r="AI576" t="str">
        <f t="shared" si="203"/>
        <v/>
      </c>
      <c r="AJ576" t="str">
        <f t="shared" si="218"/>
        <v/>
      </c>
      <c r="AK576" t="str">
        <f t="shared" si="204"/>
        <v/>
      </c>
      <c r="AL576" t="str">
        <f t="shared" si="205"/>
        <v/>
      </c>
      <c r="AM576" t="str">
        <f t="shared" si="206"/>
        <v/>
      </c>
      <c r="AN576" t="str">
        <f t="shared" si="207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208"/>
        <v>0</v>
      </c>
      <c r="AZ576">
        <f t="shared" si="210"/>
        <v>0</v>
      </c>
      <c r="BA576">
        <f t="shared" si="209"/>
        <v>0</v>
      </c>
    </row>
    <row r="577" customHeight="1" spans="1:53">
      <c r="A577" s="25" t="s">
        <v>304</v>
      </c>
      <c r="B577" s="71" t="s">
        <v>497</v>
      </c>
      <c r="C577" s="25">
        <v>1</v>
      </c>
      <c r="D577" s="39" t="s">
        <v>175</v>
      </c>
      <c r="E577" s="39" t="s">
        <v>180</v>
      </c>
      <c r="N577" s="23">
        <f>IFERROR(VLOOKUP($D577&amp;$C577,生产方式定位!$A$2:$E$38,2,FALSE)+VLOOKUP($E577&amp;$C577,生产方式定位!$F$3:$J$38,2,FALSE),0)</f>
        <v>0</v>
      </c>
      <c r="O577" s="55"/>
      <c r="U577" s="23">
        <f>IFERROR(VLOOKUP($D577&amp;$C577,生产方式定位!$A$2:$E$38,3,FALSE)+VLOOKUP($E577&amp;$C577,生产方式定位!$F$3:$J$38,3,FALSE),0)</f>
        <v>25</v>
      </c>
      <c r="Z577" s="23">
        <f>IFERROR(VLOOKUP($D577&amp;$C577,生产方式定位!$A$2:$E$38,5,FALSE)+VLOOKUP($E577&amp;$C577,生产方式定位!$F$3:$J$38,5,FALSE),"错误")</f>
        <v>25</v>
      </c>
      <c r="AA577" s="42" t="str">
        <f t="shared" si="216"/>
        <v/>
      </c>
      <c r="AB577" s="65" t="str">
        <f t="shared" si="215"/>
        <v/>
      </c>
      <c r="AC577" s="65" t="str">
        <f t="shared" si="211"/>
        <v/>
      </c>
      <c r="AD577" s="43" t="str">
        <f t="shared" si="212"/>
        <v/>
      </c>
      <c r="AE577" s="3" t="str">
        <f t="shared" si="213"/>
        <v/>
      </c>
      <c r="AF577" s="66">
        <f t="shared" si="214"/>
        <v>1</v>
      </c>
      <c r="AG577" t="str">
        <f t="shared" si="217"/>
        <v/>
      </c>
      <c r="AH577" t="str">
        <f t="shared" si="202"/>
        <v/>
      </c>
      <c r="AI577" t="str">
        <f t="shared" si="203"/>
        <v/>
      </c>
      <c r="AJ577" t="str">
        <f t="shared" si="218"/>
        <v/>
      </c>
      <c r="AK577" t="str">
        <f t="shared" si="204"/>
        <v/>
      </c>
      <c r="AL577" t="str">
        <f t="shared" si="205"/>
        <v/>
      </c>
      <c r="AM577" t="str">
        <f t="shared" si="206"/>
        <v/>
      </c>
      <c r="AN577" t="str">
        <f t="shared" si="207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208"/>
        <v>0</v>
      </c>
      <c r="AZ577">
        <f t="shared" si="210"/>
        <v>0</v>
      </c>
      <c r="BA577">
        <f t="shared" si="209"/>
        <v>0</v>
      </c>
    </row>
    <row r="578" customHeight="1" spans="1:53">
      <c r="A578" s="25" t="s">
        <v>304</v>
      </c>
      <c r="B578" s="71" t="s">
        <v>498</v>
      </c>
      <c r="C578" s="25">
        <v>2</v>
      </c>
      <c r="D578" s="39" t="s">
        <v>175</v>
      </c>
      <c r="E578" s="39" t="s">
        <v>180</v>
      </c>
      <c r="N578" s="23">
        <f>IFERROR(VLOOKUP($D578&amp;$C578,生产方式定位!$A$2:$E$38,2,FALSE)+VLOOKUP($E578&amp;$C578,生产方式定位!$F$3:$J$38,2,FALSE),0)</f>
        <v>0</v>
      </c>
      <c r="U578" s="23">
        <f>IFERROR(VLOOKUP($D578&amp;$C578,生产方式定位!$A$2:$E$38,3,FALSE)+VLOOKUP($E578&amp;$C578,生产方式定位!$F$3:$J$38,3,FALSE),0)</f>
        <v>35</v>
      </c>
      <c r="Z578" s="23">
        <f>IFERROR(VLOOKUP($D578&amp;$C578,生产方式定位!$A$2:$E$38,5,FALSE)+VLOOKUP($E578&amp;$C578,生产方式定位!$F$3:$J$38,5,FALSE),"错误")</f>
        <v>35</v>
      </c>
      <c r="AA578" s="42" t="str">
        <f t="shared" si="216"/>
        <v/>
      </c>
      <c r="AB578" s="65" t="str">
        <f t="shared" si="215"/>
        <v/>
      </c>
      <c r="AC578" s="65" t="str">
        <f t="shared" si="211"/>
        <v/>
      </c>
      <c r="AD578" s="43" t="str">
        <f t="shared" si="212"/>
        <v/>
      </c>
      <c r="AE578" s="3" t="str">
        <f t="shared" si="213"/>
        <v/>
      </c>
      <c r="AF578" s="66">
        <f t="shared" si="214"/>
        <v>2</v>
      </c>
      <c r="AG578" t="str">
        <f t="shared" si="217"/>
        <v/>
      </c>
      <c r="AH578" t="str">
        <f t="shared" si="202"/>
        <v/>
      </c>
      <c r="AI578" t="str">
        <f t="shared" si="203"/>
        <v/>
      </c>
      <c r="AJ578" t="str">
        <f t="shared" si="218"/>
        <v/>
      </c>
      <c r="AK578" t="str">
        <f t="shared" si="204"/>
        <v/>
      </c>
      <c r="AL578" t="str">
        <f t="shared" si="205"/>
        <v/>
      </c>
      <c r="AM578" t="str">
        <f t="shared" si="206"/>
        <v/>
      </c>
      <c r="AN578" t="str">
        <f t="shared" si="207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208"/>
        <v>0</v>
      </c>
      <c r="AZ578">
        <f t="shared" si="210"/>
        <v>0</v>
      </c>
      <c r="BA578">
        <f t="shared" si="209"/>
        <v>0</v>
      </c>
    </row>
    <row r="579" customHeight="1" spans="1:53">
      <c r="A579" s="25" t="s">
        <v>304</v>
      </c>
      <c r="B579" s="71" t="s">
        <v>499</v>
      </c>
      <c r="C579" s="25">
        <v>3</v>
      </c>
      <c r="D579" s="39" t="s">
        <v>175</v>
      </c>
      <c r="E579" s="39" t="s">
        <v>180</v>
      </c>
      <c r="N579" s="23">
        <f>IFERROR(VLOOKUP($D579&amp;$C579,生产方式定位!$A$2:$E$38,2,FALSE)+VLOOKUP($E579&amp;$C579,生产方式定位!$F$3:$J$38,2,FALSE),0)</f>
        <v>0</v>
      </c>
      <c r="U579" s="23">
        <f>IFERROR(VLOOKUP($D579&amp;$C579,生产方式定位!$A$2:$E$38,3,FALSE)+VLOOKUP($E579&amp;$C579,生产方式定位!$F$3:$J$38,3,FALSE),0)</f>
        <v>70</v>
      </c>
      <c r="Z579" s="23">
        <f>IFERROR(VLOOKUP($D579&amp;$C579,生产方式定位!$A$2:$E$38,5,FALSE)+VLOOKUP($E579&amp;$C579,生产方式定位!$F$3:$J$38,5,FALSE),"错误")</f>
        <v>70</v>
      </c>
      <c r="AA579" s="42" t="str">
        <f t="shared" si="216"/>
        <v/>
      </c>
      <c r="AB579" s="65" t="str">
        <f t="shared" si="215"/>
        <v/>
      </c>
      <c r="AC579" s="65" t="str">
        <f t="shared" si="211"/>
        <v/>
      </c>
      <c r="AD579" s="43" t="str">
        <f t="shared" si="212"/>
        <v/>
      </c>
      <c r="AE579" s="3" t="str">
        <f t="shared" si="213"/>
        <v/>
      </c>
      <c r="AF579" s="67">
        <f t="shared" si="214"/>
        <v>3</v>
      </c>
      <c r="AG579" t="str">
        <f t="shared" si="217"/>
        <v/>
      </c>
      <c r="AH579" t="str">
        <f t="shared" si="202"/>
        <v/>
      </c>
      <c r="AI579" t="str">
        <f t="shared" si="203"/>
        <v/>
      </c>
      <c r="AJ579" t="str">
        <f t="shared" si="218"/>
        <v/>
      </c>
      <c r="AK579" t="str">
        <f t="shared" si="204"/>
        <v/>
      </c>
      <c r="AL579" t="str">
        <f t="shared" si="205"/>
        <v/>
      </c>
      <c r="AM579" t="str">
        <f t="shared" si="206"/>
        <v/>
      </c>
      <c r="AN579" t="str">
        <f t="shared" si="207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208"/>
        <v>0</v>
      </c>
      <c r="AZ579">
        <f t="shared" si="210"/>
        <v>0</v>
      </c>
      <c r="BA579">
        <f t="shared" si="209"/>
        <v>0</v>
      </c>
    </row>
    <row r="580" customHeight="1" spans="1:53">
      <c r="A580" s="25" t="s">
        <v>304</v>
      </c>
      <c r="B580" s="71" t="s">
        <v>500</v>
      </c>
      <c r="C580" s="25">
        <v>4</v>
      </c>
      <c r="D580" s="39" t="s">
        <v>175</v>
      </c>
      <c r="E580" s="39" t="s">
        <v>180</v>
      </c>
      <c r="N580" s="23">
        <f>IFERROR(VLOOKUP($D580&amp;$C580,生产方式定位!$A$2:$E$38,2,FALSE)+VLOOKUP($E580&amp;$C580,生产方式定位!$F$3:$J$38,2,FALSE),0)</f>
        <v>0</v>
      </c>
      <c r="U580" s="23">
        <f>IFERROR(VLOOKUP($D580&amp;$C580,生产方式定位!$A$2:$E$38,3,FALSE)+VLOOKUP($E580&amp;$C580,生产方式定位!$F$3:$J$38,3,FALSE),0)</f>
        <v>35</v>
      </c>
      <c r="Z580" s="23">
        <f>IFERROR(VLOOKUP($D580&amp;$C580,生产方式定位!$A$2:$E$38,5,FALSE)+VLOOKUP($E580&amp;$C580,生产方式定位!$F$3:$J$38,5,FALSE),"错误")</f>
        <v>35</v>
      </c>
      <c r="AA580" s="42" t="str">
        <f t="shared" si="216"/>
        <v/>
      </c>
      <c r="AB580" s="65" t="str">
        <f t="shared" si="215"/>
        <v/>
      </c>
      <c r="AC580" s="65" t="str">
        <f t="shared" si="211"/>
        <v/>
      </c>
      <c r="AD580" s="43" t="str">
        <f t="shared" si="212"/>
        <v/>
      </c>
      <c r="AE580" s="3" t="str">
        <f t="shared" si="213"/>
        <v/>
      </c>
      <c r="AF580" s="67">
        <f t="shared" si="214"/>
        <v>4</v>
      </c>
      <c r="AG580" t="str">
        <f t="shared" si="217"/>
        <v/>
      </c>
      <c r="AH580" t="str">
        <f t="shared" si="202"/>
        <v/>
      </c>
      <c r="AI580" t="str">
        <f t="shared" si="203"/>
        <v/>
      </c>
      <c r="AJ580" t="str">
        <f t="shared" si="218"/>
        <v/>
      </c>
      <c r="AK580" t="str">
        <f t="shared" si="204"/>
        <v/>
      </c>
      <c r="AL580" t="str">
        <f t="shared" si="205"/>
        <v/>
      </c>
      <c r="AM580" t="str">
        <f t="shared" si="206"/>
        <v/>
      </c>
      <c r="AN580" t="str">
        <f t="shared" si="207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208"/>
        <v>0</v>
      </c>
      <c r="AZ580">
        <f t="shared" si="210"/>
        <v>0</v>
      </c>
      <c r="BA580">
        <f t="shared" si="209"/>
        <v>0</v>
      </c>
    </row>
    <row r="581" customHeight="1" spans="1:53">
      <c r="A581" s="25" t="s">
        <v>304</v>
      </c>
      <c r="B581" s="71" t="s">
        <v>501</v>
      </c>
      <c r="C581" s="25">
        <v>5</v>
      </c>
      <c r="D581" s="39" t="s">
        <v>175</v>
      </c>
      <c r="E581" s="39" t="s">
        <v>180</v>
      </c>
      <c r="N581" s="23">
        <f>IFERROR(VLOOKUP($D581&amp;$C581,生产方式定位!$A$2:$E$38,2,FALSE)+VLOOKUP($E581&amp;$C581,生产方式定位!$F$3:$J$38,2,FALSE),0)</f>
        <v>0</v>
      </c>
      <c r="U581" s="23">
        <f>IFERROR(VLOOKUP($D581&amp;$C581,生产方式定位!$A$2:$E$38,3,FALSE)+VLOOKUP($E581&amp;$C581,生产方式定位!$F$3:$J$38,3,FALSE),0)</f>
        <v>40</v>
      </c>
      <c r="Z581" s="23">
        <f>IFERROR(VLOOKUP($D581&amp;$C581,生产方式定位!$A$2:$E$38,5,FALSE)+VLOOKUP($E581&amp;$C581,生产方式定位!$F$3:$J$38,5,FALSE),"错误")</f>
        <v>40</v>
      </c>
      <c r="AA581" s="42" t="str">
        <f t="shared" si="216"/>
        <v/>
      </c>
      <c r="AB581" s="65" t="str">
        <f t="shared" si="215"/>
        <v/>
      </c>
      <c r="AC581" s="65" t="str">
        <f t="shared" si="211"/>
        <v/>
      </c>
      <c r="AD581" s="43" t="str">
        <f t="shared" si="212"/>
        <v/>
      </c>
      <c r="AE581" s="3" t="str">
        <f t="shared" si="213"/>
        <v/>
      </c>
      <c r="AF581" s="67">
        <f t="shared" si="214"/>
        <v>5</v>
      </c>
      <c r="AG581" t="str">
        <f t="shared" si="217"/>
        <v/>
      </c>
      <c r="AH581" t="str">
        <f t="shared" si="202"/>
        <v/>
      </c>
      <c r="AI581" t="str">
        <f t="shared" si="203"/>
        <v/>
      </c>
      <c r="AJ581" t="str">
        <f t="shared" si="218"/>
        <v/>
      </c>
      <c r="AK581" t="str">
        <f t="shared" si="204"/>
        <v/>
      </c>
      <c r="AL581" t="str">
        <f t="shared" si="205"/>
        <v/>
      </c>
      <c r="AM581" t="str">
        <f t="shared" si="206"/>
        <v/>
      </c>
      <c r="AN581" t="str">
        <f t="shared" si="207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208"/>
        <v>0</v>
      </c>
      <c r="AZ581">
        <f t="shared" si="210"/>
        <v>0</v>
      </c>
      <c r="BA581">
        <f t="shared" si="209"/>
        <v>0</v>
      </c>
    </row>
    <row r="582" customHeight="1" spans="1:53">
      <c r="A582" s="25" t="s">
        <v>304</v>
      </c>
      <c r="B582" s="71" t="s">
        <v>502</v>
      </c>
      <c r="C582" s="25">
        <v>6</v>
      </c>
      <c r="D582" s="39" t="s">
        <v>175</v>
      </c>
      <c r="E582" s="39" t="s">
        <v>180</v>
      </c>
      <c r="N582" s="23">
        <f>IFERROR(VLOOKUP($D582&amp;$C582,生产方式定位!$A$2:$E$38,2,FALSE)+VLOOKUP($E582&amp;$C582,生产方式定位!$F$3:$J$38,2,FALSE),0)</f>
        <v>0</v>
      </c>
      <c r="U582" s="23">
        <f>IFERROR(VLOOKUP($D582&amp;$C582,生产方式定位!$A$2:$E$38,3,FALSE)+VLOOKUP($E582&amp;$C582,生产方式定位!$F$3:$J$38,3,FALSE),0)</f>
        <v>20</v>
      </c>
      <c r="Z582" s="23">
        <f>IFERROR(VLOOKUP($D582&amp;$C582,生产方式定位!$A$2:$E$38,5,FALSE)+VLOOKUP($E582&amp;$C582,生产方式定位!$F$3:$J$38,5,FALSE),"错误")</f>
        <v>20</v>
      </c>
      <c r="AA582" s="42" t="str">
        <f t="shared" si="216"/>
        <v/>
      </c>
      <c r="AB582" s="65" t="str">
        <f t="shared" si="215"/>
        <v/>
      </c>
      <c r="AC582" s="65" t="str">
        <f t="shared" si="211"/>
        <v/>
      </c>
      <c r="AD582" s="43" t="str">
        <f t="shared" si="212"/>
        <v/>
      </c>
      <c r="AE582" s="3" t="str">
        <f t="shared" si="213"/>
        <v/>
      </c>
      <c r="AF582" s="67">
        <f t="shared" si="214"/>
        <v>6</v>
      </c>
      <c r="AG582" t="str">
        <f t="shared" si="217"/>
        <v/>
      </c>
      <c r="AH582" t="str">
        <f t="shared" si="202"/>
        <v/>
      </c>
      <c r="AI582" t="str">
        <f t="shared" si="203"/>
        <v/>
      </c>
      <c r="AJ582" t="str">
        <f t="shared" si="218"/>
        <v/>
      </c>
      <c r="AK582" t="str">
        <f t="shared" si="204"/>
        <v/>
      </c>
      <c r="AL582" t="str">
        <f t="shared" si="205"/>
        <v/>
      </c>
      <c r="AM582" t="str">
        <f t="shared" si="206"/>
        <v/>
      </c>
      <c r="AN582" t="str">
        <f t="shared" si="207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208"/>
        <v>0</v>
      </c>
      <c r="AZ582">
        <f t="shared" si="210"/>
        <v>0</v>
      </c>
      <c r="BA582">
        <f t="shared" si="209"/>
        <v>0</v>
      </c>
    </row>
    <row r="583" customHeight="1" spans="1:53">
      <c r="A583" s="25" t="s">
        <v>304</v>
      </c>
      <c r="B583" s="71" t="s">
        <v>503</v>
      </c>
      <c r="C583" s="25">
        <v>7</v>
      </c>
      <c r="D583" s="39" t="s">
        <v>175</v>
      </c>
      <c r="E583" s="39" t="s">
        <v>180</v>
      </c>
      <c r="N583" s="23">
        <f>IFERROR(VLOOKUP($D583&amp;$C583,生产方式定位!$A$2:$E$38,2,FALSE)+VLOOKUP($E583&amp;$C583,生产方式定位!$F$3:$J$38,2,FALSE),0)</f>
        <v>0</v>
      </c>
      <c r="U583" s="23">
        <f>IFERROR(VLOOKUP($D583&amp;$C583,生产方式定位!$A$2:$E$38,3,FALSE)+VLOOKUP($E583&amp;$C583,生产方式定位!$F$3:$J$38,3,FALSE),0)</f>
        <v>20</v>
      </c>
      <c r="Z583" s="23">
        <f>IFERROR(VLOOKUP($D583&amp;$C583,生产方式定位!$A$2:$E$38,5,FALSE)+VLOOKUP($E583&amp;$C583,生产方式定位!$F$3:$J$38,5,FALSE),"错误")</f>
        <v>20</v>
      </c>
      <c r="AA583" s="42" t="str">
        <f t="shared" si="216"/>
        <v/>
      </c>
      <c r="AB583" s="65" t="str">
        <f t="shared" si="215"/>
        <v/>
      </c>
      <c r="AC583" s="65" t="str">
        <f t="shared" si="211"/>
        <v/>
      </c>
      <c r="AD583" s="43" t="str">
        <f t="shared" si="212"/>
        <v/>
      </c>
      <c r="AE583" s="3" t="str">
        <f t="shared" si="213"/>
        <v/>
      </c>
      <c r="AF583" s="67">
        <f t="shared" si="214"/>
        <v>7</v>
      </c>
      <c r="AG583" t="str">
        <f t="shared" si="217"/>
        <v/>
      </c>
      <c r="AH583" t="str">
        <f t="shared" si="202"/>
        <v/>
      </c>
      <c r="AI583" t="str">
        <f t="shared" si="203"/>
        <v/>
      </c>
      <c r="AJ583" t="str">
        <f t="shared" si="218"/>
        <v/>
      </c>
      <c r="AK583" t="str">
        <f t="shared" si="204"/>
        <v/>
      </c>
      <c r="AL583" t="str">
        <f t="shared" si="205"/>
        <v/>
      </c>
      <c r="AM583" t="str">
        <f t="shared" si="206"/>
        <v/>
      </c>
      <c r="AN583" t="str">
        <f t="shared" si="207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208"/>
        <v>0</v>
      </c>
      <c r="AZ583">
        <f t="shared" si="210"/>
        <v>0</v>
      </c>
      <c r="BA583">
        <f t="shared" si="209"/>
        <v>0</v>
      </c>
    </row>
    <row r="584" customHeight="1" spans="1:53">
      <c r="A584" s="25" t="s">
        <v>304</v>
      </c>
      <c r="B584" s="71" t="s">
        <v>504</v>
      </c>
      <c r="C584" s="25">
        <v>8</v>
      </c>
      <c r="D584" s="39" t="s">
        <v>175</v>
      </c>
      <c r="E584" s="39" t="s">
        <v>180</v>
      </c>
      <c r="N584" s="23">
        <f>IFERROR(VLOOKUP($D584&amp;$C584,生产方式定位!$A$2:$E$38,2,FALSE)+VLOOKUP($E584&amp;$C584,生产方式定位!$F$3:$J$38,2,FALSE),0)</f>
        <v>0</v>
      </c>
      <c r="O584" s="55"/>
      <c r="U584" s="23">
        <f>IFERROR(VLOOKUP($D584&amp;$C584,生产方式定位!$A$2:$E$38,3,FALSE)+VLOOKUP($E584&amp;$C584,生产方式定位!$F$3:$J$38,3,FALSE),0)</f>
        <v>50</v>
      </c>
      <c r="Z584" s="23">
        <f>IFERROR(VLOOKUP($D584&amp;$C584,生产方式定位!$A$2:$E$38,5,FALSE)+VLOOKUP($E584&amp;$C584,生产方式定位!$F$3:$J$38,5,FALSE),"错误")</f>
        <v>50</v>
      </c>
      <c r="AA584" s="42" t="str">
        <f t="shared" si="216"/>
        <v/>
      </c>
      <c r="AB584" s="65" t="str">
        <f t="shared" si="215"/>
        <v/>
      </c>
      <c r="AC584" s="65" t="str">
        <f t="shared" si="211"/>
        <v/>
      </c>
      <c r="AD584" s="43" t="str">
        <f t="shared" si="212"/>
        <v/>
      </c>
      <c r="AE584" s="3" t="str">
        <f t="shared" si="213"/>
        <v/>
      </c>
      <c r="AF584" s="67">
        <f t="shared" si="214"/>
        <v>8</v>
      </c>
      <c r="AG584" t="str">
        <f t="shared" si="217"/>
        <v/>
      </c>
      <c r="AH584" t="str">
        <f t="shared" si="202"/>
        <v/>
      </c>
      <c r="AI584" t="str">
        <f t="shared" si="203"/>
        <v/>
      </c>
      <c r="AJ584" t="str">
        <f t="shared" si="218"/>
        <v/>
      </c>
      <c r="AK584" t="str">
        <f t="shared" si="204"/>
        <v/>
      </c>
      <c r="AL584" t="str">
        <f t="shared" si="205"/>
        <v/>
      </c>
      <c r="AM584" t="str">
        <f t="shared" si="206"/>
        <v/>
      </c>
      <c r="AN584" t="str">
        <f t="shared" si="207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208"/>
        <v>0</v>
      </c>
      <c r="AZ584">
        <f t="shared" si="210"/>
        <v>0</v>
      </c>
      <c r="BA584">
        <f t="shared" si="209"/>
        <v>0</v>
      </c>
    </row>
    <row r="585" customHeight="1" spans="1:53">
      <c r="A585" s="23" t="s">
        <v>306</v>
      </c>
      <c r="C585" s="23">
        <v>1</v>
      </c>
      <c r="D585" s="39" t="s">
        <v>293</v>
      </c>
      <c r="E585" s="39" t="s">
        <v>173</v>
      </c>
      <c r="N585" s="25">
        <f>IFERROR(VLOOKUP($D585&amp;$C585,生产方式定位!$A$2:$E$38,2,FALSE)+VLOOKUP($E585&amp;$C585,生产方式定位!$F$3:$J$38,2,FALSE),0)</f>
        <v>2000</v>
      </c>
      <c r="U585" s="25">
        <f>IFERROR(VLOOKUP($D585&amp;$C585,生产方式定位!$A$2:$E$38,3,FALSE)+VLOOKUP($E585&amp;$C585,生产方式定位!$F$3:$J$38,3,FALSE),0)</f>
        <v>100</v>
      </c>
      <c r="Z585" s="25">
        <f>IFERROR(VLOOKUP($D585&amp;$C585,生产方式定位!$A$2:$E$38,5,FALSE)+VLOOKUP($E585&amp;$C585,生产方式定位!$F$3:$J$38,5,FALSE),"错误")</f>
        <v>3150</v>
      </c>
      <c r="AA585" s="42" t="str">
        <f t="shared" si="216"/>
        <v/>
      </c>
      <c r="AB585" s="65" t="str">
        <f t="shared" si="215"/>
        <v/>
      </c>
      <c r="AC585" s="65" t="str">
        <f t="shared" si="211"/>
        <v/>
      </c>
      <c r="AD585" s="43" t="str">
        <f t="shared" si="212"/>
        <v>58%</v>
      </c>
      <c r="AE585" s="3">
        <f t="shared" si="213"/>
        <v>1050</v>
      </c>
      <c r="AF585" s="67">
        <f t="shared" si="214"/>
        <v>1</v>
      </c>
      <c r="AG585" t="str">
        <f t="shared" si="217"/>
        <v/>
      </c>
      <c r="AH585" t="str">
        <f t="shared" si="202"/>
        <v/>
      </c>
      <c r="AI585" t="str">
        <f t="shared" si="203"/>
        <v/>
      </c>
      <c r="AJ585" t="str">
        <f t="shared" si="218"/>
        <v/>
      </c>
      <c r="AK585" t="str">
        <f t="shared" si="204"/>
        <v/>
      </c>
      <c r="AL585" t="str">
        <f t="shared" si="205"/>
        <v/>
      </c>
      <c r="AM585" t="str">
        <f t="shared" si="206"/>
        <v/>
      </c>
      <c r="AN585" t="str">
        <f t="shared" si="207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208"/>
        <v>0</v>
      </c>
      <c r="AZ585">
        <f t="shared" si="210"/>
        <v>0</v>
      </c>
      <c r="BA585">
        <f t="shared" si="209"/>
        <v>0</v>
      </c>
    </row>
    <row r="586" customHeight="1" spans="1:53">
      <c r="A586" s="23" t="s">
        <v>306</v>
      </c>
      <c r="C586" s="23">
        <v>2</v>
      </c>
      <c r="D586" s="39" t="s">
        <v>293</v>
      </c>
      <c r="E586" s="39" t="s">
        <v>173</v>
      </c>
      <c r="N586" s="25">
        <f>IFERROR(VLOOKUP($D586&amp;$C586,生产方式定位!$A$2:$E$38,2,FALSE)+VLOOKUP($E586&amp;$C586,生产方式定位!$F$3:$J$38,2,FALSE),0)</f>
        <v>2900</v>
      </c>
      <c r="U586" s="25">
        <f>IFERROR(VLOOKUP($D586&amp;$C586,生产方式定位!$A$2:$E$38,3,FALSE)+VLOOKUP($E586&amp;$C586,生产方式定位!$F$3:$J$38,3,FALSE),0)</f>
        <v>100</v>
      </c>
      <c r="Z586" s="25">
        <f>IFERROR(VLOOKUP($D586&amp;$C586,生产方式定位!$A$2:$E$38,5,FALSE)+VLOOKUP($E586&amp;$C586,生产方式定位!$F$3:$J$38,5,FALSE),"错误")</f>
        <v>4350</v>
      </c>
      <c r="AA586" s="42" t="str">
        <f t="shared" si="216"/>
        <v/>
      </c>
      <c r="AB586" s="65" t="str">
        <f t="shared" si="215"/>
        <v/>
      </c>
      <c r="AC586" s="65" t="str">
        <f t="shared" si="211"/>
        <v/>
      </c>
      <c r="AD586" s="43" t="str">
        <f t="shared" si="212"/>
        <v>50%</v>
      </c>
      <c r="AE586" s="3">
        <f t="shared" si="213"/>
        <v>1350</v>
      </c>
      <c r="AF586" s="67">
        <f t="shared" si="214"/>
        <v>2</v>
      </c>
      <c r="AG586" t="str">
        <f t="shared" si="217"/>
        <v/>
      </c>
      <c r="AH586" t="str">
        <f t="shared" si="202"/>
        <v/>
      </c>
      <c r="AI586" t="str">
        <f t="shared" si="203"/>
        <v/>
      </c>
      <c r="AJ586" t="str">
        <f t="shared" si="218"/>
        <v/>
      </c>
      <c r="AK586" t="str">
        <f t="shared" si="204"/>
        <v/>
      </c>
      <c r="AL586" t="str">
        <f t="shared" si="205"/>
        <v/>
      </c>
      <c r="AM586" t="str">
        <f t="shared" si="206"/>
        <v/>
      </c>
      <c r="AN586" t="str">
        <f t="shared" si="207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208"/>
        <v>0</v>
      </c>
      <c r="AZ586">
        <f t="shared" si="210"/>
        <v>0</v>
      </c>
      <c r="BA586">
        <f t="shared" si="209"/>
        <v>0</v>
      </c>
    </row>
    <row r="587" customHeight="1" spans="1:53">
      <c r="A587" s="23" t="s">
        <v>306</v>
      </c>
      <c r="C587" s="23">
        <v>3</v>
      </c>
      <c r="D587" s="39" t="s">
        <v>293</v>
      </c>
      <c r="E587" s="39" t="s">
        <v>173</v>
      </c>
      <c r="N587" s="25">
        <f>IFERROR(VLOOKUP($D587&amp;$C587,生产方式定位!$A$2:$E$38,2,FALSE)+VLOOKUP($E587&amp;$C587,生产方式定位!$F$3:$J$38,2,FALSE),0)</f>
        <v>3425</v>
      </c>
      <c r="U587" s="25">
        <f>IFERROR(VLOOKUP($D587&amp;$C587,生产方式定位!$A$2:$E$38,3,FALSE)+VLOOKUP($E587&amp;$C587,生产方式定位!$F$3:$J$38,3,FALSE),0)</f>
        <v>100</v>
      </c>
      <c r="Z587" s="25">
        <f>IFERROR(VLOOKUP($D587&amp;$C587,生产方式定位!$A$2:$E$38,5,FALSE)+VLOOKUP($E587&amp;$C587,生产方式定位!$F$3:$J$38,5,FALSE),"错误")</f>
        <v>5100</v>
      </c>
      <c r="AA587" s="42" t="str">
        <f t="shared" si="216"/>
        <v/>
      </c>
      <c r="AB587" s="65" t="str">
        <f t="shared" si="215"/>
        <v/>
      </c>
      <c r="AC587" s="65" t="str">
        <f t="shared" si="211"/>
        <v/>
      </c>
      <c r="AD587" s="43" t="str">
        <f t="shared" si="212"/>
        <v>49%</v>
      </c>
      <c r="AE587" s="3">
        <f t="shared" si="213"/>
        <v>1575</v>
      </c>
      <c r="AF587" s="66">
        <f t="shared" si="214"/>
        <v>3</v>
      </c>
      <c r="AG587" t="str">
        <f t="shared" si="217"/>
        <v/>
      </c>
      <c r="AH587" t="str">
        <f t="shared" si="202"/>
        <v/>
      </c>
      <c r="AI587" t="str">
        <f t="shared" si="203"/>
        <v/>
      </c>
      <c r="AJ587" t="str">
        <f t="shared" si="218"/>
        <v/>
      </c>
      <c r="AK587" t="str">
        <f t="shared" si="204"/>
        <v/>
      </c>
      <c r="AL587" t="str">
        <f t="shared" si="205"/>
        <v/>
      </c>
      <c r="AM587" t="str">
        <f t="shared" si="206"/>
        <v/>
      </c>
      <c r="AN587" t="str">
        <f t="shared" si="207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208"/>
        <v>0</v>
      </c>
      <c r="AZ587">
        <f t="shared" si="210"/>
        <v>0</v>
      </c>
      <c r="BA587">
        <f t="shared" si="209"/>
        <v>0</v>
      </c>
    </row>
    <row r="588" customHeight="1" spans="1:53">
      <c r="A588" s="23" t="s">
        <v>306</v>
      </c>
      <c r="C588" s="23">
        <v>4</v>
      </c>
      <c r="D588" s="39" t="s">
        <v>293</v>
      </c>
      <c r="E588" s="39" t="s">
        <v>173</v>
      </c>
      <c r="N588" s="25">
        <f>IFERROR(VLOOKUP($D588&amp;$C588,生产方式定位!$A$2:$E$38,2,FALSE)+VLOOKUP($E588&amp;$C588,生产方式定位!$F$3:$J$38,2,FALSE),0)</f>
        <v>3950</v>
      </c>
      <c r="U588" s="25">
        <f>IFERROR(VLOOKUP($D588&amp;$C588,生产方式定位!$A$2:$E$38,3,FALSE)+VLOOKUP($E588&amp;$C588,生产方式定位!$F$3:$J$38,3,FALSE),0)</f>
        <v>100</v>
      </c>
      <c r="Z588" s="25">
        <f>IFERROR(VLOOKUP($D588&amp;$C588,生产方式定位!$A$2:$E$38,5,FALSE)+VLOOKUP($E588&amp;$C588,生产方式定位!$F$3:$J$38,5,FALSE),"错误")</f>
        <v>5850</v>
      </c>
      <c r="AA588" s="42" t="str">
        <f t="shared" si="216"/>
        <v/>
      </c>
      <c r="AB588" s="65" t="str">
        <f t="shared" si="215"/>
        <v/>
      </c>
      <c r="AC588" s="65" t="str">
        <f t="shared" si="211"/>
        <v/>
      </c>
      <c r="AD588" s="43" t="str">
        <f t="shared" si="212"/>
        <v>48%</v>
      </c>
      <c r="AE588" s="3">
        <f t="shared" si="213"/>
        <v>1800</v>
      </c>
      <c r="AF588" s="66">
        <f t="shared" si="214"/>
        <v>4</v>
      </c>
      <c r="AG588" t="str">
        <f t="shared" si="217"/>
        <v/>
      </c>
      <c r="AH588" t="str">
        <f t="shared" si="202"/>
        <v/>
      </c>
      <c r="AI588" t="str">
        <f t="shared" si="203"/>
        <v/>
      </c>
      <c r="AJ588" t="str">
        <f t="shared" si="218"/>
        <v/>
      </c>
      <c r="AK588" t="str">
        <f t="shared" si="204"/>
        <v/>
      </c>
      <c r="AL588" t="str">
        <f t="shared" si="205"/>
        <v/>
      </c>
      <c r="AM588" t="str">
        <f t="shared" si="206"/>
        <v/>
      </c>
      <c r="AN588" t="str">
        <f t="shared" si="207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208"/>
        <v>0</v>
      </c>
      <c r="AZ588">
        <f t="shared" si="210"/>
        <v>0</v>
      </c>
      <c r="BA588">
        <f t="shared" si="209"/>
        <v>0</v>
      </c>
    </row>
    <row r="589" customHeight="1" spans="1:53">
      <c r="A589" s="23" t="s">
        <v>306</v>
      </c>
      <c r="C589" s="23">
        <v>5</v>
      </c>
      <c r="D589" s="39" t="s">
        <v>293</v>
      </c>
      <c r="E589" s="39" t="s">
        <v>173</v>
      </c>
      <c r="N589" s="25">
        <f>IFERROR(VLOOKUP($D589&amp;$C589,生产方式定位!$A$2:$E$38,2,FALSE)+VLOOKUP($E589&amp;$C589,生产方式定位!$F$3:$J$38,2,FALSE),0)</f>
        <v>4475</v>
      </c>
      <c r="U589" s="25">
        <f>IFERROR(VLOOKUP($D589&amp;$C589,生产方式定位!$A$2:$E$38,3,FALSE)+VLOOKUP($E589&amp;$C589,生产方式定位!$F$3:$J$38,3,FALSE),0)</f>
        <v>100</v>
      </c>
      <c r="Z589" s="25">
        <f>IFERROR(VLOOKUP($D589&amp;$C589,生产方式定位!$A$2:$E$38,5,FALSE)+VLOOKUP($E589&amp;$C589,生产方式定位!$F$3:$J$38,5,FALSE),"错误")</f>
        <v>6600</v>
      </c>
      <c r="AA589" s="42" t="str">
        <f t="shared" si="216"/>
        <v/>
      </c>
      <c r="AB589" s="65" t="str">
        <f t="shared" si="215"/>
        <v/>
      </c>
      <c r="AC589" s="65" t="str">
        <f t="shared" si="211"/>
        <v/>
      </c>
      <c r="AD589" s="43" t="str">
        <f t="shared" si="212"/>
        <v>47%</v>
      </c>
      <c r="AE589" s="3">
        <f t="shared" si="213"/>
        <v>2025</v>
      </c>
      <c r="AF589" s="66">
        <f t="shared" si="214"/>
        <v>5</v>
      </c>
      <c r="AG589" t="str">
        <f t="shared" si="217"/>
        <v/>
      </c>
      <c r="AH589" t="str">
        <f t="shared" ref="AH589:AH652" si="219">IF(AP589="","",H589&amp;"*"&amp;AP589)</f>
        <v/>
      </c>
      <c r="AI589" t="str">
        <f t="shared" ref="AI589:AI652" si="220">IF(AQ589="","",J589&amp;"*"&amp;AQ589)</f>
        <v/>
      </c>
      <c r="AJ589" t="str">
        <f t="shared" si="218"/>
        <v/>
      </c>
      <c r="AK589" t="str">
        <f t="shared" ref="AK589:AK652" si="221">IF(AU589="","",Q589&amp;"*"&amp;AU589)</f>
        <v/>
      </c>
      <c r="AL589" t="str">
        <f t="shared" ref="AL589:AL652" si="222">IF(AV589="","",S589&amp;"*"&amp;AV589)</f>
        <v/>
      </c>
      <c r="AM589" t="str">
        <f t="shared" ref="AM589:AM652" si="223">IF(AW589="","",V589&amp;"*"&amp;AW589)</f>
        <v/>
      </c>
      <c r="AN589" t="str">
        <f t="shared" ref="AN589:AN652" si="224">IF(AX589="","",X589&amp;"*"&amp;AX589)</f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ref="AY589:AY652" si="225">G589+I589+L589+M589+K589</f>
        <v>0</v>
      </c>
      <c r="AZ589">
        <f t="shared" ref="AZ589:AZ652" si="226">ABS(P589)+ABS(R589)+ABS(T589)</f>
        <v>0</v>
      </c>
      <c r="BA589">
        <f t="shared" ref="BA589:BA652" si="227">W589+Y589</f>
        <v>0</v>
      </c>
    </row>
    <row r="590" customHeight="1" spans="1:53">
      <c r="A590" s="25" t="s">
        <v>306</v>
      </c>
      <c r="C590" s="25">
        <v>1</v>
      </c>
      <c r="D590" s="39" t="s">
        <v>293</v>
      </c>
      <c r="E590" s="39" t="s">
        <v>173</v>
      </c>
      <c r="N590" s="23">
        <f>IFERROR(VLOOKUP($D590&amp;$C590,生产方式定位!$A$2:$E$38,2,FALSE)+VLOOKUP($E590&amp;$C590,生产方式定位!$F$3:$J$38,2,FALSE),0)</f>
        <v>2000</v>
      </c>
      <c r="U590" s="23">
        <f>IFERROR(VLOOKUP($D590&amp;$C590,生产方式定位!$A$2:$E$38,3,FALSE)+VLOOKUP($E590&amp;$C590,生产方式定位!$F$3:$J$38,3,FALSE),0)</f>
        <v>100</v>
      </c>
      <c r="Z590" s="23">
        <f>IFERROR(VLOOKUP($D590&amp;$C590,生产方式定位!$A$2:$E$38,5,FALSE)+VLOOKUP($E590&amp;$C590,生产方式定位!$F$3:$J$38,5,FALSE),"错误")</f>
        <v>3150</v>
      </c>
      <c r="AA590" s="42" t="str">
        <f t="shared" si="216"/>
        <v/>
      </c>
      <c r="AB590" s="65" t="str">
        <f t="shared" si="215"/>
        <v/>
      </c>
      <c r="AC590" s="65" t="str">
        <f t="shared" si="211"/>
        <v/>
      </c>
      <c r="AD590" s="43" t="str">
        <f t="shared" si="212"/>
        <v>58%</v>
      </c>
      <c r="AE590" s="3">
        <f t="shared" si="213"/>
        <v>1050</v>
      </c>
      <c r="AF590" s="66">
        <f t="shared" si="214"/>
        <v>1</v>
      </c>
      <c r="AG590" t="str">
        <f t="shared" si="217"/>
        <v/>
      </c>
      <c r="AH590" t="str">
        <f t="shared" si="219"/>
        <v/>
      </c>
      <c r="AI590" t="str">
        <f t="shared" si="220"/>
        <v/>
      </c>
      <c r="AJ590" t="str">
        <f t="shared" si="218"/>
        <v/>
      </c>
      <c r="AK590" t="str">
        <f t="shared" si="221"/>
        <v/>
      </c>
      <c r="AL590" t="str">
        <f t="shared" si="222"/>
        <v/>
      </c>
      <c r="AM590" t="str">
        <f t="shared" si="223"/>
        <v/>
      </c>
      <c r="AN590" t="str">
        <f t="shared" si="224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225"/>
        <v>0</v>
      </c>
      <c r="AZ590">
        <f t="shared" si="226"/>
        <v>0</v>
      </c>
      <c r="BA590">
        <f t="shared" si="227"/>
        <v>0</v>
      </c>
    </row>
    <row r="591" customHeight="1" spans="1:53">
      <c r="A591" s="25" t="s">
        <v>306</v>
      </c>
      <c r="C591" s="25">
        <v>2</v>
      </c>
      <c r="D591" s="39" t="s">
        <v>293</v>
      </c>
      <c r="E591" s="39" t="s">
        <v>173</v>
      </c>
      <c r="N591" s="23">
        <f>IFERROR(VLOOKUP($D591&amp;$C591,生产方式定位!$A$2:$E$38,2,FALSE)+VLOOKUP($E591&amp;$C591,生产方式定位!$F$3:$J$38,2,FALSE),0)</f>
        <v>2900</v>
      </c>
      <c r="U591" s="23">
        <f>IFERROR(VLOOKUP($D591&amp;$C591,生产方式定位!$A$2:$E$38,3,FALSE)+VLOOKUP($E591&amp;$C591,生产方式定位!$F$3:$J$38,3,FALSE),0)</f>
        <v>100</v>
      </c>
      <c r="Z591" s="23">
        <f>IFERROR(VLOOKUP($D591&amp;$C591,生产方式定位!$A$2:$E$38,5,FALSE)+VLOOKUP($E591&amp;$C591,生产方式定位!$F$3:$J$38,5,FALSE),"错误")</f>
        <v>4350</v>
      </c>
      <c r="AA591" s="42" t="str">
        <f t="shared" si="216"/>
        <v/>
      </c>
      <c r="AB591" s="65" t="str">
        <f t="shared" si="215"/>
        <v/>
      </c>
      <c r="AC591" s="65" t="str">
        <f t="shared" si="211"/>
        <v/>
      </c>
      <c r="AD591" s="43" t="str">
        <f t="shared" si="212"/>
        <v>50%</v>
      </c>
      <c r="AE591" s="3">
        <f t="shared" si="213"/>
        <v>1350</v>
      </c>
      <c r="AF591" s="66">
        <f t="shared" si="214"/>
        <v>2</v>
      </c>
      <c r="AG591" t="str">
        <f t="shared" si="217"/>
        <v/>
      </c>
      <c r="AH591" t="str">
        <f t="shared" si="219"/>
        <v/>
      </c>
      <c r="AI591" t="str">
        <f t="shared" si="220"/>
        <v/>
      </c>
      <c r="AJ591" t="str">
        <f t="shared" si="218"/>
        <v/>
      </c>
      <c r="AK591" t="str">
        <f t="shared" si="221"/>
        <v/>
      </c>
      <c r="AL591" t="str">
        <f t="shared" si="222"/>
        <v/>
      </c>
      <c r="AM591" t="str">
        <f t="shared" si="223"/>
        <v/>
      </c>
      <c r="AN591" t="str">
        <f t="shared" si="224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225"/>
        <v>0</v>
      </c>
      <c r="AZ591">
        <f t="shared" si="226"/>
        <v>0</v>
      </c>
      <c r="BA591">
        <f t="shared" si="227"/>
        <v>0</v>
      </c>
    </row>
    <row r="592" customHeight="1" spans="1:53">
      <c r="A592" s="25" t="s">
        <v>306</v>
      </c>
      <c r="C592" s="25">
        <v>3</v>
      </c>
      <c r="D592" s="39" t="s">
        <v>293</v>
      </c>
      <c r="E592" s="39" t="s">
        <v>173</v>
      </c>
      <c r="N592" s="23">
        <f>IFERROR(VLOOKUP($D592&amp;$C592,生产方式定位!$A$2:$E$38,2,FALSE)+VLOOKUP($E592&amp;$C592,生产方式定位!$F$3:$J$38,2,FALSE),0)</f>
        <v>3425</v>
      </c>
      <c r="U592" s="23">
        <f>IFERROR(VLOOKUP($D592&amp;$C592,生产方式定位!$A$2:$E$38,3,FALSE)+VLOOKUP($E592&amp;$C592,生产方式定位!$F$3:$J$38,3,FALSE),0)</f>
        <v>100</v>
      </c>
      <c r="Z592" s="23">
        <f>IFERROR(VLOOKUP($D592&amp;$C592,生产方式定位!$A$2:$E$38,5,FALSE)+VLOOKUP($E592&amp;$C592,生产方式定位!$F$3:$J$38,5,FALSE),"错误")</f>
        <v>5100</v>
      </c>
      <c r="AA592" s="42" t="str">
        <f t="shared" si="216"/>
        <v/>
      </c>
      <c r="AB592" s="65" t="str">
        <f t="shared" si="215"/>
        <v/>
      </c>
      <c r="AC592" s="65" t="str">
        <f t="shared" si="211"/>
        <v/>
      </c>
      <c r="AD592" s="43" t="str">
        <f t="shared" si="212"/>
        <v>49%</v>
      </c>
      <c r="AE592" s="3">
        <f t="shared" si="213"/>
        <v>1575</v>
      </c>
      <c r="AF592" s="66">
        <f t="shared" si="214"/>
        <v>3</v>
      </c>
      <c r="AG592" t="str">
        <f t="shared" si="217"/>
        <v/>
      </c>
      <c r="AH592" t="str">
        <f t="shared" si="219"/>
        <v/>
      </c>
      <c r="AI592" t="str">
        <f t="shared" si="220"/>
        <v/>
      </c>
      <c r="AJ592" t="str">
        <f t="shared" si="218"/>
        <v/>
      </c>
      <c r="AK592" t="str">
        <f t="shared" si="221"/>
        <v/>
      </c>
      <c r="AL592" t="str">
        <f t="shared" si="222"/>
        <v/>
      </c>
      <c r="AM592" t="str">
        <f t="shared" si="223"/>
        <v/>
      </c>
      <c r="AN592" t="str">
        <f t="shared" si="224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225"/>
        <v>0</v>
      </c>
      <c r="AZ592">
        <f t="shared" si="226"/>
        <v>0</v>
      </c>
      <c r="BA592">
        <f t="shared" si="227"/>
        <v>0</v>
      </c>
    </row>
    <row r="593" customHeight="1" spans="1:53">
      <c r="A593" s="25" t="s">
        <v>306</v>
      </c>
      <c r="C593" s="25">
        <v>4</v>
      </c>
      <c r="D593" s="39" t="s">
        <v>293</v>
      </c>
      <c r="E593" s="39" t="s">
        <v>173</v>
      </c>
      <c r="N593" s="23">
        <f>IFERROR(VLOOKUP($D593&amp;$C593,生产方式定位!$A$2:$E$38,2,FALSE)+VLOOKUP($E593&amp;$C593,生产方式定位!$F$3:$J$38,2,FALSE),0)</f>
        <v>3950</v>
      </c>
      <c r="U593" s="23">
        <f>IFERROR(VLOOKUP($D593&amp;$C593,生产方式定位!$A$2:$E$38,3,FALSE)+VLOOKUP($E593&amp;$C593,生产方式定位!$F$3:$J$38,3,FALSE),0)</f>
        <v>100</v>
      </c>
      <c r="Z593" s="23">
        <f>IFERROR(VLOOKUP($D593&amp;$C593,生产方式定位!$A$2:$E$38,5,FALSE)+VLOOKUP($E593&amp;$C593,生产方式定位!$F$3:$J$38,5,FALSE),"错误")</f>
        <v>5850</v>
      </c>
      <c r="AA593" s="42" t="str">
        <f t="shared" si="216"/>
        <v/>
      </c>
      <c r="AB593" s="65" t="str">
        <f t="shared" si="215"/>
        <v/>
      </c>
      <c r="AC593" s="65" t="str">
        <f t="shared" si="211"/>
        <v/>
      </c>
      <c r="AD593" s="43" t="str">
        <f t="shared" si="212"/>
        <v>48%</v>
      </c>
      <c r="AE593" s="3">
        <f t="shared" si="213"/>
        <v>1800</v>
      </c>
      <c r="AF593" s="66">
        <f t="shared" si="214"/>
        <v>4</v>
      </c>
      <c r="AG593" t="str">
        <f t="shared" si="217"/>
        <v/>
      </c>
      <c r="AH593" t="str">
        <f t="shared" si="219"/>
        <v/>
      </c>
      <c r="AI593" t="str">
        <f t="shared" si="220"/>
        <v/>
      </c>
      <c r="AJ593" t="str">
        <f t="shared" si="218"/>
        <v/>
      </c>
      <c r="AK593" t="str">
        <f t="shared" si="221"/>
        <v/>
      </c>
      <c r="AL593" t="str">
        <f t="shared" si="222"/>
        <v/>
      </c>
      <c r="AM593" t="str">
        <f t="shared" si="223"/>
        <v/>
      </c>
      <c r="AN593" t="str">
        <f t="shared" si="224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225"/>
        <v>0</v>
      </c>
      <c r="AZ593">
        <f t="shared" si="226"/>
        <v>0</v>
      </c>
      <c r="BA593">
        <f t="shared" si="227"/>
        <v>0</v>
      </c>
    </row>
    <row r="594" customHeight="1" spans="1:53">
      <c r="A594" s="25" t="s">
        <v>306</v>
      </c>
      <c r="C594" s="25">
        <v>5</v>
      </c>
      <c r="D594" s="39" t="s">
        <v>293</v>
      </c>
      <c r="E594" s="39" t="s">
        <v>173</v>
      </c>
      <c r="N594" s="23">
        <f>IFERROR(VLOOKUP($D594&amp;$C594,生产方式定位!$A$2:$E$38,2,FALSE)+VLOOKUP($E594&amp;$C594,生产方式定位!$F$3:$J$38,2,FALSE),0)</f>
        <v>4475</v>
      </c>
      <c r="U594" s="23">
        <f>IFERROR(VLOOKUP($D594&amp;$C594,生产方式定位!$A$2:$E$38,3,FALSE)+VLOOKUP($E594&amp;$C594,生产方式定位!$F$3:$J$38,3,FALSE),0)</f>
        <v>100</v>
      </c>
      <c r="Z594" s="23">
        <f>IFERROR(VLOOKUP($D594&amp;$C594,生产方式定位!$A$2:$E$38,5,FALSE)+VLOOKUP($E594&amp;$C594,生产方式定位!$F$3:$J$38,5,FALSE),"错误")</f>
        <v>6600</v>
      </c>
      <c r="AA594" s="42" t="str">
        <f t="shared" si="216"/>
        <v/>
      </c>
      <c r="AB594" s="65" t="str">
        <f t="shared" si="215"/>
        <v/>
      </c>
      <c r="AC594" s="65" t="str">
        <f t="shared" si="211"/>
        <v/>
      </c>
      <c r="AD594" s="43" t="str">
        <f t="shared" si="212"/>
        <v>47%</v>
      </c>
      <c r="AE594" s="3">
        <f t="shared" si="213"/>
        <v>2025</v>
      </c>
      <c r="AF594" s="66">
        <f t="shared" si="214"/>
        <v>5</v>
      </c>
      <c r="AG594" t="str">
        <f t="shared" si="217"/>
        <v/>
      </c>
      <c r="AH594" t="str">
        <f t="shared" si="219"/>
        <v/>
      </c>
      <c r="AI594" t="str">
        <f t="shared" si="220"/>
        <v/>
      </c>
      <c r="AJ594" t="str">
        <f t="shared" si="218"/>
        <v/>
      </c>
      <c r="AK594" t="str">
        <f t="shared" si="221"/>
        <v/>
      </c>
      <c r="AL594" t="str">
        <f t="shared" si="222"/>
        <v/>
      </c>
      <c r="AM594" t="str">
        <f t="shared" si="223"/>
        <v/>
      </c>
      <c r="AN594" t="str">
        <f t="shared" si="224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225"/>
        <v>0</v>
      </c>
      <c r="AZ594">
        <f t="shared" si="226"/>
        <v>0</v>
      </c>
      <c r="BA594">
        <f t="shared" si="227"/>
        <v>0</v>
      </c>
    </row>
    <row r="595" customHeight="1" spans="1:53">
      <c r="A595" s="23" t="s">
        <v>307</v>
      </c>
      <c r="C595" s="23">
        <v>1</v>
      </c>
      <c r="D595" s="39" t="s">
        <v>293</v>
      </c>
      <c r="E595" s="39" t="s">
        <v>308</v>
      </c>
      <c r="N595" s="25">
        <f>IFERROR(VLOOKUP($D595&amp;$C595,生产方式定位!$A$2:$E$38,2,FALSE)+VLOOKUP($E595&amp;$C595,生产方式定位!$F$3:$J$38,2,FALSE),0)</f>
        <v>0</v>
      </c>
      <c r="U595" s="25">
        <f>IFERROR(VLOOKUP($D595&amp;$C595,生产方式定位!$A$2:$E$38,3,FALSE)+VLOOKUP($E595&amp;$C595,生产方式定位!$F$3:$J$38,3,FALSE),0)</f>
        <v>0</v>
      </c>
      <c r="Z595" s="25" t="str">
        <f>IFERROR(VLOOKUP($D595&amp;$C595,生产方式定位!$A$2:$E$38,5,FALSE)+VLOOKUP($E595&amp;$C595,生产方式定位!$F$3:$J$38,5,FALSE),"错误")</f>
        <v>错误</v>
      </c>
      <c r="AA595" s="42" t="str">
        <f t="shared" si="216"/>
        <v/>
      </c>
      <c r="AB595" s="65" t="str">
        <f t="shared" si="215"/>
        <v/>
      </c>
      <c r="AC595" s="65" t="str">
        <f t="shared" si="211"/>
        <v/>
      </c>
      <c r="AD595" s="43" t="str">
        <f t="shared" si="212"/>
        <v/>
      </c>
      <c r="AE595" s="3" t="e">
        <f t="shared" si="213"/>
        <v>#VALUE!</v>
      </c>
      <c r="AF595" s="67">
        <f t="shared" si="214"/>
        <v>1</v>
      </c>
      <c r="AG595" t="str">
        <f t="shared" si="217"/>
        <v/>
      </c>
      <c r="AH595" t="str">
        <f t="shared" si="219"/>
        <v/>
      </c>
      <c r="AI595" t="str">
        <f t="shared" si="220"/>
        <v/>
      </c>
      <c r="AJ595" t="str">
        <f t="shared" si="218"/>
        <v/>
      </c>
      <c r="AK595" t="str">
        <f t="shared" si="221"/>
        <v/>
      </c>
      <c r="AL595" t="str">
        <f t="shared" si="222"/>
        <v/>
      </c>
      <c r="AM595" t="str">
        <f t="shared" si="223"/>
        <v/>
      </c>
      <c r="AN595" t="str">
        <f t="shared" si="224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225"/>
        <v>0</v>
      </c>
      <c r="AZ595">
        <f t="shared" si="226"/>
        <v>0</v>
      </c>
      <c r="BA595">
        <f t="shared" si="227"/>
        <v>0</v>
      </c>
    </row>
    <row r="596" customHeight="1" spans="1:53">
      <c r="A596" s="23" t="s">
        <v>307</v>
      </c>
      <c r="C596" s="23">
        <v>2</v>
      </c>
      <c r="D596" s="39" t="s">
        <v>293</v>
      </c>
      <c r="E596" s="39" t="s">
        <v>308</v>
      </c>
      <c r="N596" s="25">
        <f>IFERROR(VLOOKUP($D596&amp;$C596,生产方式定位!$A$2:$E$38,2,FALSE)+VLOOKUP($E596&amp;$C596,生产方式定位!$F$3:$J$38,2,FALSE),0)</f>
        <v>0</v>
      </c>
      <c r="U596" s="25">
        <f>IFERROR(VLOOKUP($D596&amp;$C596,生产方式定位!$A$2:$E$38,3,FALSE)+VLOOKUP($E596&amp;$C596,生产方式定位!$F$3:$J$38,3,FALSE),0)</f>
        <v>0</v>
      </c>
      <c r="Z596" s="25" t="str">
        <f>IFERROR(VLOOKUP($D596&amp;$C596,生产方式定位!$A$2:$E$38,5,FALSE)+VLOOKUP($E596&amp;$C596,生产方式定位!$F$3:$J$38,5,FALSE),"错误")</f>
        <v>错误</v>
      </c>
      <c r="AA596" s="42" t="str">
        <f t="shared" si="216"/>
        <v/>
      </c>
      <c r="AB596" s="65" t="str">
        <f t="shared" si="215"/>
        <v/>
      </c>
      <c r="AC596" s="65" t="str">
        <f t="shared" si="211"/>
        <v/>
      </c>
      <c r="AD596" s="43" t="str">
        <f t="shared" si="212"/>
        <v/>
      </c>
      <c r="AE596" s="3" t="e">
        <f t="shared" si="213"/>
        <v>#VALUE!</v>
      </c>
      <c r="AF596" s="67">
        <f t="shared" si="214"/>
        <v>2</v>
      </c>
      <c r="AG596" t="str">
        <f t="shared" si="217"/>
        <v/>
      </c>
      <c r="AH596" t="str">
        <f t="shared" si="219"/>
        <v/>
      </c>
      <c r="AI596" t="str">
        <f t="shared" si="220"/>
        <v/>
      </c>
      <c r="AJ596" t="str">
        <f t="shared" si="218"/>
        <v/>
      </c>
      <c r="AK596" t="str">
        <f t="shared" si="221"/>
        <v/>
      </c>
      <c r="AL596" t="str">
        <f t="shared" si="222"/>
        <v/>
      </c>
      <c r="AM596" t="str">
        <f t="shared" si="223"/>
        <v/>
      </c>
      <c r="AN596" t="str">
        <f t="shared" si="224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225"/>
        <v>0</v>
      </c>
      <c r="AZ596">
        <f t="shared" si="226"/>
        <v>0</v>
      </c>
      <c r="BA596">
        <f t="shared" si="227"/>
        <v>0</v>
      </c>
    </row>
    <row r="597" customHeight="1" spans="1:53">
      <c r="A597" s="23" t="s">
        <v>307</v>
      </c>
      <c r="C597" s="23">
        <v>3</v>
      </c>
      <c r="D597" s="39" t="s">
        <v>293</v>
      </c>
      <c r="E597" s="39" t="s">
        <v>308</v>
      </c>
      <c r="N597" s="25">
        <f>IFERROR(VLOOKUP($D597&amp;$C597,生产方式定位!$A$2:$E$38,2,FALSE)+VLOOKUP($E597&amp;$C597,生产方式定位!$F$3:$J$38,2,FALSE),0)</f>
        <v>0</v>
      </c>
      <c r="U597" s="25">
        <f>IFERROR(VLOOKUP($D597&amp;$C597,生产方式定位!$A$2:$E$38,3,FALSE)+VLOOKUP($E597&amp;$C597,生产方式定位!$F$3:$J$38,3,FALSE),0)</f>
        <v>0</v>
      </c>
      <c r="Z597" s="25" t="str">
        <f>IFERROR(VLOOKUP($D597&amp;$C597,生产方式定位!$A$2:$E$38,5,FALSE)+VLOOKUP($E597&amp;$C597,生产方式定位!$F$3:$J$38,5,FALSE),"错误")</f>
        <v>错误</v>
      </c>
      <c r="AA597" s="42" t="str">
        <f t="shared" si="216"/>
        <v/>
      </c>
      <c r="AB597" s="65" t="str">
        <f t="shared" si="215"/>
        <v/>
      </c>
      <c r="AC597" s="65" t="str">
        <f t="shared" si="211"/>
        <v/>
      </c>
      <c r="AD597" s="43" t="str">
        <f t="shared" si="212"/>
        <v/>
      </c>
      <c r="AE597" s="3" t="e">
        <f t="shared" si="213"/>
        <v>#VALUE!</v>
      </c>
      <c r="AF597" s="67">
        <f t="shared" si="214"/>
        <v>3</v>
      </c>
      <c r="AG597" t="str">
        <f t="shared" si="217"/>
        <v/>
      </c>
      <c r="AH597" t="str">
        <f t="shared" si="219"/>
        <v/>
      </c>
      <c r="AI597" t="str">
        <f t="shared" si="220"/>
        <v/>
      </c>
      <c r="AJ597" t="str">
        <f t="shared" si="218"/>
        <v/>
      </c>
      <c r="AK597" t="str">
        <f t="shared" si="221"/>
        <v/>
      </c>
      <c r="AL597" t="str">
        <f t="shared" si="222"/>
        <v/>
      </c>
      <c r="AM597" t="str">
        <f t="shared" si="223"/>
        <v/>
      </c>
      <c r="AN597" t="str">
        <f t="shared" si="224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225"/>
        <v>0</v>
      </c>
      <c r="AZ597">
        <f t="shared" si="226"/>
        <v>0</v>
      </c>
      <c r="BA597">
        <f t="shared" si="227"/>
        <v>0</v>
      </c>
    </row>
    <row r="598" customHeight="1" spans="1:53">
      <c r="A598" s="23" t="s">
        <v>307</v>
      </c>
      <c r="C598" s="23">
        <v>4</v>
      </c>
      <c r="D598" s="39" t="s">
        <v>293</v>
      </c>
      <c r="E598" s="39" t="s">
        <v>308</v>
      </c>
      <c r="N598" s="25">
        <f>IFERROR(VLOOKUP($D598&amp;$C598,生产方式定位!$A$2:$E$38,2,FALSE)+VLOOKUP($E598&amp;$C598,生产方式定位!$F$3:$J$38,2,FALSE),0)</f>
        <v>0</v>
      </c>
      <c r="U598" s="25">
        <f>IFERROR(VLOOKUP($D598&amp;$C598,生产方式定位!$A$2:$E$38,3,FALSE)+VLOOKUP($E598&amp;$C598,生产方式定位!$F$3:$J$38,3,FALSE),0)</f>
        <v>0</v>
      </c>
      <c r="Z598" s="25" t="str">
        <f>IFERROR(VLOOKUP($D598&amp;$C598,生产方式定位!$A$2:$E$38,5,FALSE)+VLOOKUP($E598&amp;$C598,生产方式定位!$F$3:$J$38,5,FALSE),"错误")</f>
        <v>错误</v>
      </c>
      <c r="AA598" s="42" t="str">
        <f t="shared" si="216"/>
        <v/>
      </c>
      <c r="AB598" s="65" t="str">
        <f t="shared" si="215"/>
        <v/>
      </c>
      <c r="AC598" s="65" t="str">
        <f t="shared" si="211"/>
        <v/>
      </c>
      <c r="AD598" s="43" t="str">
        <f t="shared" si="212"/>
        <v/>
      </c>
      <c r="AE598" s="3" t="e">
        <f t="shared" si="213"/>
        <v>#VALUE!</v>
      </c>
      <c r="AF598" s="67">
        <f t="shared" si="214"/>
        <v>4</v>
      </c>
      <c r="AG598" t="str">
        <f t="shared" si="217"/>
        <v/>
      </c>
      <c r="AH598" t="str">
        <f t="shared" si="219"/>
        <v/>
      </c>
      <c r="AI598" t="str">
        <f t="shared" si="220"/>
        <v/>
      </c>
      <c r="AJ598" t="str">
        <f t="shared" si="218"/>
        <v/>
      </c>
      <c r="AK598" t="str">
        <f t="shared" si="221"/>
        <v/>
      </c>
      <c r="AL598" t="str">
        <f t="shared" si="222"/>
        <v/>
      </c>
      <c r="AM598" t="str">
        <f t="shared" si="223"/>
        <v/>
      </c>
      <c r="AN598" t="str">
        <f t="shared" si="224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225"/>
        <v>0</v>
      </c>
      <c r="AZ598">
        <f t="shared" si="226"/>
        <v>0</v>
      </c>
      <c r="BA598">
        <f t="shared" si="227"/>
        <v>0</v>
      </c>
    </row>
    <row r="599" customHeight="1" spans="1:53">
      <c r="A599" s="23" t="s">
        <v>307</v>
      </c>
      <c r="C599" s="23">
        <v>5</v>
      </c>
      <c r="D599" s="39" t="s">
        <v>293</v>
      </c>
      <c r="E599" s="39" t="s">
        <v>308</v>
      </c>
      <c r="N599" s="25">
        <f>IFERROR(VLOOKUP($D599&amp;$C599,生产方式定位!$A$2:$E$38,2,FALSE)+VLOOKUP($E599&amp;$C599,生产方式定位!$F$3:$J$38,2,FALSE),0)</f>
        <v>0</v>
      </c>
      <c r="U599" s="25">
        <f>IFERROR(VLOOKUP($D599&amp;$C599,生产方式定位!$A$2:$E$38,3,FALSE)+VLOOKUP($E599&amp;$C599,生产方式定位!$F$3:$J$38,3,FALSE),0)</f>
        <v>0</v>
      </c>
      <c r="Z599" s="25" t="str">
        <f>IFERROR(VLOOKUP($D599&amp;$C599,生产方式定位!$A$2:$E$38,5,FALSE)+VLOOKUP($E599&amp;$C599,生产方式定位!$F$3:$J$38,5,FALSE),"错误")</f>
        <v>错误</v>
      </c>
      <c r="AA599" s="42" t="str">
        <f t="shared" si="216"/>
        <v/>
      </c>
      <c r="AB599" s="65" t="str">
        <f t="shared" si="215"/>
        <v/>
      </c>
      <c r="AC599" s="65" t="str">
        <f t="shared" si="211"/>
        <v/>
      </c>
      <c r="AD599" s="43" t="str">
        <f t="shared" si="212"/>
        <v/>
      </c>
      <c r="AE599" s="3" t="e">
        <f t="shared" si="213"/>
        <v>#VALUE!</v>
      </c>
      <c r="AF599" s="67">
        <f t="shared" si="214"/>
        <v>5</v>
      </c>
      <c r="AG599" t="str">
        <f t="shared" si="217"/>
        <v/>
      </c>
      <c r="AH599" t="str">
        <f t="shared" si="219"/>
        <v/>
      </c>
      <c r="AI599" t="str">
        <f t="shared" si="220"/>
        <v/>
      </c>
      <c r="AJ599" t="str">
        <f t="shared" si="218"/>
        <v/>
      </c>
      <c r="AK599" t="str">
        <f t="shared" si="221"/>
        <v/>
      </c>
      <c r="AL599" t="str">
        <f t="shared" si="222"/>
        <v/>
      </c>
      <c r="AM599" t="str">
        <f t="shared" si="223"/>
        <v/>
      </c>
      <c r="AN599" t="str">
        <f t="shared" si="224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225"/>
        <v>0</v>
      </c>
      <c r="AZ599">
        <f t="shared" si="226"/>
        <v>0</v>
      </c>
      <c r="BA599">
        <f t="shared" si="227"/>
        <v>0</v>
      </c>
    </row>
    <row r="600" customHeight="1" spans="1:53">
      <c r="A600" s="25" t="s">
        <v>309</v>
      </c>
      <c r="B600" s="71" t="s">
        <v>497</v>
      </c>
      <c r="C600" s="25">
        <v>1</v>
      </c>
      <c r="D600" s="39" t="s">
        <v>175</v>
      </c>
      <c r="E600" s="39" t="s">
        <v>180</v>
      </c>
      <c r="N600" s="23">
        <f>IFERROR(VLOOKUP($D600&amp;$C600,生产方式定位!$A$2:$E$38,2,FALSE)+VLOOKUP($E600&amp;$C600,生产方式定位!$F$3:$J$38,2,FALSE),0)</f>
        <v>0</v>
      </c>
      <c r="O600" s="55"/>
      <c r="U600" s="23">
        <f>IFERROR(VLOOKUP($D600&amp;$C600,生产方式定位!$A$2:$E$38,3,FALSE)+VLOOKUP($E600&amp;$C600,生产方式定位!$F$3:$J$38,3,FALSE),0)</f>
        <v>25</v>
      </c>
      <c r="Z600" s="23">
        <f>IFERROR(VLOOKUP($D600&amp;$C600,生产方式定位!$A$2:$E$38,5,FALSE)+VLOOKUP($E600&amp;$C600,生产方式定位!$F$3:$J$38,5,FALSE),"错误")</f>
        <v>25</v>
      </c>
      <c r="AA600" s="42" t="str">
        <f t="shared" si="216"/>
        <v/>
      </c>
      <c r="AB600" s="65" t="str">
        <f t="shared" si="215"/>
        <v/>
      </c>
      <c r="AC600" s="65" t="str">
        <f t="shared" si="211"/>
        <v/>
      </c>
      <c r="AD600" s="43" t="str">
        <f t="shared" si="212"/>
        <v/>
      </c>
      <c r="AE600" s="3" t="str">
        <f t="shared" si="213"/>
        <v/>
      </c>
      <c r="AF600" s="66">
        <f t="shared" si="214"/>
        <v>1</v>
      </c>
      <c r="AG600" t="str">
        <f t="shared" si="217"/>
        <v/>
      </c>
      <c r="AH600" t="str">
        <f t="shared" si="219"/>
        <v/>
      </c>
      <c r="AI600" t="str">
        <f t="shared" si="220"/>
        <v/>
      </c>
      <c r="AJ600" t="str">
        <f t="shared" si="218"/>
        <v/>
      </c>
      <c r="AK600" t="str">
        <f t="shared" si="221"/>
        <v/>
      </c>
      <c r="AL600" t="str">
        <f t="shared" si="222"/>
        <v/>
      </c>
      <c r="AM600" t="str">
        <f t="shared" si="223"/>
        <v/>
      </c>
      <c r="AN600" t="str">
        <f t="shared" si="224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225"/>
        <v>0</v>
      </c>
      <c r="AZ600">
        <f t="shared" si="226"/>
        <v>0</v>
      </c>
      <c r="BA600">
        <f t="shared" si="227"/>
        <v>0</v>
      </c>
    </row>
    <row r="601" customHeight="1" spans="1:53">
      <c r="A601" s="25" t="s">
        <v>309</v>
      </c>
      <c r="B601" s="71" t="s">
        <v>498</v>
      </c>
      <c r="C601" s="25">
        <v>2</v>
      </c>
      <c r="D601" s="39" t="s">
        <v>175</v>
      </c>
      <c r="E601" s="39" t="s">
        <v>180</v>
      </c>
      <c r="N601" s="23">
        <f>IFERROR(VLOOKUP($D601&amp;$C601,生产方式定位!$A$2:$E$38,2,FALSE)+VLOOKUP($E601&amp;$C601,生产方式定位!$F$3:$J$38,2,FALSE),0)</f>
        <v>0</v>
      </c>
      <c r="U601" s="23">
        <f>IFERROR(VLOOKUP($D601&amp;$C601,生产方式定位!$A$2:$E$38,3,FALSE)+VLOOKUP($E601&amp;$C601,生产方式定位!$F$3:$J$38,3,FALSE),0)</f>
        <v>35</v>
      </c>
      <c r="Z601" s="23">
        <f>IFERROR(VLOOKUP($D601&amp;$C601,生产方式定位!$A$2:$E$38,5,FALSE)+VLOOKUP($E601&amp;$C601,生产方式定位!$F$3:$J$38,5,FALSE),"错误")</f>
        <v>35</v>
      </c>
      <c r="AA601" s="42" t="str">
        <f t="shared" si="216"/>
        <v/>
      </c>
      <c r="AB601" s="65" t="str">
        <f t="shared" si="215"/>
        <v/>
      </c>
      <c r="AC601" s="65" t="str">
        <f t="shared" si="211"/>
        <v/>
      </c>
      <c r="AD601" s="43" t="str">
        <f t="shared" si="212"/>
        <v/>
      </c>
      <c r="AE601" s="3" t="str">
        <f t="shared" si="213"/>
        <v/>
      </c>
      <c r="AF601" s="66">
        <f t="shared" si="214"/>
        <v>2</v>
      </c>
      <c r="AG601" t="str">
        <f t="shared" si="217"/>
        <v/>
      </c>
      <c r="AH601" t="str">
        <f t="shared" si="219"/>
        <v/>
      </c>
      <c r="AI601" t="str">
        <f t="shared" si="220"/>
        <v/>
      </c>
      <c r="AJ601" t="str">
        <f t="shared" si="218"/>
        <v/>
      </c>
      <c r="AK601" t="str">
        <f t="shared" si="221"/>
        <v/>
      </c>
      <c r="AL601" t="str">
        <f t="shared" si="222"/>
        <v/>
      </c>
      <c r="AM601" t="str">
        <f t="shared" si="223"/>
        <v/>
      </c>
      <c r="AN601" t="str">
        <f t="shared" si="224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225"/>
        <v>0</v>
      </c>
      <c r="AZ601">
        <f t="shared" si="226"/>
        <v>0</v>
      </c>
      <c r="BA601">
        <f t="shared" si="227"/>
        <v>0</v>
      </c>
    </row>
    <row r="602" customHeight="1" spans="1:53">
      <c r="A602" s="25" t="s">
        <v>309</v>
      </c>
      <c r="B602" s="71" t="s">
        <v>499</v>
      </c>
      <c r="C602" s="25">
        <v>3</v>
      </c>
      <c r="D602" s="39" t="s">
        <v>175</v>
      </c>
      <c r="E602" s="39" t="s">
        <v>180</v>
      </c>
      <c r="N602" s="23">
        <f>IFERROR(VLOOKUP($D602&amp;$C602,生产方式定位!$A$2:$E$38,2,FALSE)+VLOOKUP($E602&amp;$C602,生产方式定位!$F$3:$J$38,2,FALSE),0)</f>
        <v>0</v>
      </c>
      <c r="U602" s="23">
        <f>IFERROR(VLOOKUP($D602&amp;$C602,生产方式定位!$A$2:$E$38,3,FALSE)+VLOOKUP($E602&amp;$C602,生产方式定位!$F$3:$J$38,3,FALSE),0)</f>
        <v>70</v>
      </c>
      <c r="Z602" s="23">
        <f>IFERROR(VLOOKUP($D602&amp;$C602,生产方式定位!$A$2:$E$38,5,FALSE)+VLOOKUP($E602&amp;$C602,生产方式定位!$F$3:$J$38,5,FALSE),"错误")</f>
        <v>70</v>
      </c>
      <c r="AA602" s="42" t="str">
        <f t="shared" si="216"/>
        <v/>
      </c>
      <c r="AB602" s="65" t="str">
        <f t="shared" si="215"/>
        <v/>
      </c>
      <c r="AC602" s="65" t="str">
        <f t="shared" si="211"/>
        <v/>
      </c>
      <c r="AD602" s="43" t="str">
        <f t="shared" si="212"/>
        <v/>
      </c>
      <c r="AE602" s="3" t="str">
        <f t="shared" si="213"/>
        <v/>
      </c>
      <c r="AF602" s="66">
        <f t="shared" si="214"/>
        <v>3</v>
      </c>
      <c r="AG602" t="str">
        <f t="shared" si="217"/>
        <v/>
      </c>
      <c r="AH602" t="str">
        <f t="shared" si="219"/>
        <v/>
      </c>
      <c r="AI602" t="str">
        <f t="shared" si="220"/>
        <v/>
      </c>
      <c r="AJ602" t="str">
        <f t="shared" si="218"/>
        <v/>
      </c>
      <c r="AK602" t="str">
        <f t="shared" si="221"/>
        <v/>
      </c>
      <c r="AL602" t="str">
        <f t="shared" si="222"/>
        <v/>
      </c>
      <c r="AM602" t="str">
        <f t="shared" si="223"/>
        <v/>
      </c>
      <c r="AN602" t="str">
        <f t="shared" si="224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225"/>
        <v>0</v>
      </c>
      <c r="AZ602">
        <f t="shared" si="226"/>
        <v>0</v>
      </c>
      <c r="BA602">
        <f t="shared" si="227"/>
        <v>0</v>
      </c>
    </row>
    <row r="603" customHeight="1" spans="1:53">
      <c r="A603" s="25" t="s">
        <v>309</v>
      </c>
      <c r="B603" s="71" t="s">
        <v>500</v>
      </c>
      <c r="C603" s="25">
        <v>4</v>
      </c>
      <c r="D603" s="39" t="s">
        <v>175</v>
      </c>
      <c r="E603" s="39" t="s">
        <v>180</v>
      </c>
      <c r="N603" s="23">
        <f>IFERROR(VLOOKUP($D603&amp;$C603,生产方式定位!$A$2:$E$38,2,FALSE)+VLOOKUP($E603&amp;$C603,生产方式定位!$F$3:$J$38,2,FALSE),0)</f>
        <v>0</v>
      </c>
      <c r="U603" s="23">
        <f>IFERROR(VLOOKUP($D603&amp;$C603,生产方式定位!$A$2:$E$38,3,FALSE)+VLOOKUP($E603&amp;$C603,生产方式定位!$F$3:$J$38,3,FALSE),0)</f>
        <v>35</v>
      </c>
      <c r="Z603" s="23">
        <f>IFERROR(VLOOKUP($D603&amp;$C603,生产方式定位!$A$2:$E$38,5,FALSE)+VLOOKUP($E603&amp;$C603,生产方式定位!$F$3:$J$38,5,FALSE),"错误")</f>
        <v>35</v>
      </c>
      <c r="AA603" s="42" t="str">
        <f t="shared" si="216"/>
        <v/>
      </c>
      <c r="AB603" s="65" t="str">
        <f t="shared" ref="AB603:AB666" si="228">IF(AJ603="","",AJ603)&amp;IF(AK603="","",","&amp;AK603)&amp;IF(AL603="","",","&amp;AL603)</f>
        <v/>
      </c>
      <c r="AC603" s="65" t="str">
        <f t="shared" ref="AC603:AC666" si="229">IF(AM603="","",AM603)&amp;IF(AN603="","",","&amp;AN603)</f>
        <v/>
      </c>
      <c r="AD603" s="43" t="str">
        <f t="shared" ref="AD603:AD666" si="230">IFERROR(ROUND(((Z603/N603)-1)*100,0)&amp;"%","")</f>
        <v/>
      </c>
      <c r="AE603" s="3" t="str">
        <f t="shared" ref="AE603:AE666" si="231">IF(Z603-U603-N603=0,"",Z603-U603-N603)</f>
        <v/>
      </c>
      <c r="AF603" s="66">
        <f t="shared" ref="AF603:AF666" si="232">C603</f>
        <v>4</v>
      </c>
      <c r="AG603" t="str">
        <f t="shared" si="217"/>
        <v/>
      </c>
      <c r="AH603" t="str">
        <f t="shared" si="219"/>
        <v/>
      </c>
      <c r="AI603" t="str">
        <f t="shared" si="220"/>
        <v/>
      </c>
      <c r="AJ603" t="str">
        <f t="shared" si="218"/>
        <v/>
      </c>
      <c r="AK603" t="str">
        <f t="shared" si="221"/>
        <v/>
      </c>
      <c r="AL603" t="str">
        <f t="shared" si="222"/>
        <v/>
      </c>
      <c r="AM603" t="str">
        <f t="shared" si="223"/>
        <v/>
      </c>
      <c r="AN603" t="str">
        <f t="shared" si="224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225"/>
        <v>0</v>
      </c>
      <c r="AZ603">
        <f t="shared" si="226"/>
        <v>0</v>
      </c>
      <c r="BA603">
        <f t="shared" si="227"/>
        <v>0</v>
      </c>
    </row>
    <row r="604" customHeight="1" spans="1:53">
      <c r="A604" s="25" t="s">
        <v>309</v>
      </c>
      <c r="B604" s="71" t="s">
        <v>501</v>
      </c>
      <c r="C604" s="25">
        <v>5</v>
      </c>
      <c r="D604" s="39" t="s">
        <v>175</v>
      </c>
      <c r="E604" s="39" t="s">
        <v>180</v>
      </c>
      <c r="N604" s="23">
        <f>IFERROR(VLOOKUP($D604&amp;$C604,生产方式定位!$A$2:$E$38,2,FALSE)+VLOOKUP($E604&amp;$C604,生产方式定位!$F$3:$J$38,2,FALSE),0)</f>
        <v>0</v>
      </c>
      <c r="U604" s="23">
        <f>IFERROR(VLOOKUP($D604&amp;$C604,生产方式定位!$A$2:$E$38,3,FALSE)+VLOOKUP($E604&amp;$C604,生产方式定位!$F$3:$J$38,3,FALSE),0)</f>
        <v>40</v>
      </c>
      <c r="Z604" s="23">
        <f>IFERROR(VLOOKUP($D604&amp;$C604,生产方式定位!$A$2:$E$38,5,FALSE)+VLOOKUP($E604&amp;$C604,生产方式定位!$F$3:$J$38,5,FALSE),"错误")</f>
        <v>40</v>
      </c>
      <c r="AA604" s="42" t="str">
        <f t="shared" si="216"/>
        <v/>
      </c>
      <c r="AB604" s="65" t="str">
        <f t="shared" si="228"/>
        <v/>
      </c>
      <c r="AC604" s="65" t="str">
        <f t="shared" si="229"/>
        <v/>
      </c>
      <c r="AD604" s="43" t="str">
        <f t="shared" si="230"/>
        <v/>
      </c>
      <c r="AE604" s="3" t="str">
        <f t="shared" si="231"/>
        <v/>
      </c>
      <c r="AF604" s="66">
        <f t="shared" si="232"/>
        <v>5</v>
      </c>
      <c r="AG604" t="str">
        <f t="shared" si="217"/>
        <v/>
      </c>
      <c r="AH604" t="str">
        <f t="shared" si="219"/>
        <v/>
      </c>
      <c r="AI604" t="str">
        <f t="shared" si="220"/>
        <v/>
      </c>
      <c r="AJ604" t="str">
        <f t="shared" si="218"/>
        <v/>
      </c>
      <c r="AK604" t="str">
        <f t="shared" si="221"/>
        <v/>
      </c>
      <c r="AL604" t="str">
        <f t="shared" si="222"/>
        <v/>
      </c>
      <c r="AM604" t="str">
        <f t="shared" si="223"/>
        <v/>
      </c>
      <c r="AN604" t="str">
        <f t="shared" si="224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225"/>
        <v>0</v>
      </c>
      <c r="AZ604">
        <f t="shared" si="226"/>
        <v>0</v>
      </c>
      <c r="BA604">
        <f t="shared" si="227"/>
        <v>0</v>
      </c>
    </row>
    <row r="605" customHeight="1" spans="1:53">
      <c r="A605" s="25" t="s">
        <v>309</v>
      </c>
      <c r="B605" s="71" t="s">
        <v>502</v>
      </c>
      <c r="C605" s="25">
        <v>6</v>
      </c>
      <c r="D605" s="39" t="s">
        <v>175</v>
      </c>
      <c r="E605" s="39" t="s">
        <v>180</v>
      </c>
      <c r="N605" s="23">
        <f>IFERROR(VLOOKUP($D605&amp;$C605,生产方式定位!$A$2:$E$38,2,FALSE)+VLOOKUP($E605&amp;$C605,生产方式定位!$F$3:$J$38,2,FALSE),0)</f>
        <v>0</v>
      </c>
      <c r="U605" s="23">
        <f>IFERROR(VLOOKUP($D605&amp;$C605,生产方式定位!$A$2:$E$38,3,FALSE)+VLOOKUP($E605&amp;$C605,生产方式定位!$F$3:$J$38,3,FALSE),0)</f>
        <v>20</v>
      </c>
      <c r="Z605" s="23">
        <f>IFERROR(VLOOKUP($D605&amp;$C605,生产方式定位!$A$2:$E$38,5,FALSE)+VLOOKUP($E605&amp;$C605,生产方式定位!$F$3:$J$38,5,FALSE),"错误")</f>
        <v>20</v>
      </c>
      <c r="AA605" s="42" t="str">
        <f t="shared" si="216"/>
        <v/>
      </c>
      <c r="AB605" s="65" t="str">
        <f t="shared" si="228"/>
        <v/>
      </c>
      <c r="AC605" s="65" t="str">
        <f t="shared" si="229"/>
        <v/>
      </c>
      <c r="AD605" s="43" t="str">
        <f t="shared" si="230"/>
        <v/>
      </c>
      <c r="AE605" s="3" t="str">
        <f t="shared" si="231"/>
        <v/>
      </c>
      <c r="AF605" s="67">
        <f t="shared" si="232"/>
        <v>6</v>
      </c>
      <c r="AG605" t="str">
        <f t="shared" si="217"/>
        <v/>
      </c>
      <c r="AH605" t="str">
        <f t="shared" si="219"/>
        <v/>
      </c>
      <c r="AI605" t="str">
        <f t="shared" si="220"/>
        <v/>
      </c>
      <c r="AJ605" t="str">
        <f t="shared" si="218"/>
        <v/>
      </c>
      <c r="AK605" t="str">
        <f t="shared" si="221"/>
        <v/>
      </c>
      <c r="AL605" t="str">
        <f t="shared" si="222"/>
        <v/>
      </c>
      <c r="AM605" t="str">
        <f t="shared" si="223"/>
        <v/>
      </c>
      <c r="AN605" t="str">
        <f t="shared" si="224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225"/>
        <v>0</v>
      </c>
      <c r="AZ605">
        <f t="shared" si="226"/>
        <v>0</v>
      </c>
      <c r="BA605">
        <f t="shared" si="227"/>
        <v>0</v>
      </c>
    </row>
    <row r="606" customHeight="1" spans="1:53">
      <c r="A606" s="25" t="s">
        <v>309</v>
      </c>
      <c r="B606" s="71" t="s">
        <v>503</v>
      </c>
      <c r="C606" s="25">
        <v>7</v>
      </c>
      <c r="D606" s="39" t="s">
        <v>175</v>
      </c>
      <c r="E606" s="39" t="s">
        <v>180</v>
      </c>
      <c r="N606" s="23">
        <f>IFERROR(VLOOKUP($D606&amp;$C606,生产方式定位!$A$2:$E$38,2,FALSE)+VLOOKUP($E606&amp;$C606,生产方式定位!$F$3:$J$38,2,FALSE),0)</f>
        <v>0</v>
      </c>
      <c r="U606" s="23">
        <f>IFERROR(VLOOKUP($D606&amp;$C606,生产方式定位!$A$2:$E$38,3,FALSE)+VLOOKUP($E606&amp;$C606,生产方式定位!$F$3:$J$38,3,FALSE),0)</f>
        <v>20</v>
      </c>
      <c r="Z606" s="23">
        <f>IFERROR(VLOOKUP($D606&amp;$C606,生产方式定位!$A$2:$E$38,5,FALSE)+VLOOKUP($E606&amp;$C606,生产方式定位!$F$3:$J$38,5,FALSE),"错误")</f>
        <v>20</v>
      </c>
      <c r="AA606" s="42" t="str">
        <f t="shared" si="216"/>
        <v/>
      </c>
      <c r="AB606" s="65" t="str">
        <f t="shared" si="228"/>
        <v/>
      </c>
      <c r="AC606" s="65" t="str">
        <f t="shared" si="229"/>
        <v/>
      </c>
      <c r="AD606" s="43" t="str">
        <f t="shared" si="230"/>
        <v/>
      </c>
      <c r="AE606" s="3" t="str">
        <f t="shared" si="231"/>
        <v/>
      </c>
      <c r="AF606" s="67">
        <f t="shared" si="232"/>
        <v>7</v>
      </c>
      <c r="AG606" t="str">
        <f t="shared" si="217"/>
        <v/>
      </c>
      <c r="AH606" t="str">
        <f t="shared" si="219"/>
        <v/>
      </c>
      <c r="AI606" t="str">
        <f t="shared" si="220"/>
        <v/>
      </c>
      <c r="AJ606" t="str">
        <f t="shared" si="218"/>
        <v/>
      </c>
      <c r="AK606" t="str">
        <f t="shared" si="221"/>
        <v/>
      </c>
      <c r="AL606" t="str">
        <f t="shared" si="222"/>
        <v/>
      </c>
      <c r="AM606" t="str">
        <f t="shared" si="223"/>
        <v/>
      </c>
      <c r="AN606" t="str">
        <f t="shared" si="224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225"/>
        <v>0</v>
      </c>
      <c r="AZ606">
        <f t="shared" si="226"/>
        <v>0</v>
      </c>
      <c r="BA606">
        <f t="shared" si="227"/>
        <v>0</v>
      </c>
    </row>
    <row r="607" customHeight="1" spans="1:53">
      <c r="A607" s="25" t="s">
        <v>309</v>
      </c>
      <c r="B607" s="71" t="s">
        <v>504</v>
      </c>
      <c r="C607" s="25">
        <v>8</v>
      </c>
      <c r="D607" s="39" t="s">
        <v>175</v>
      </c>
      <c r="E607" s="39" t="s">
        <v>180</v>
      </c>
      <c r="N607" s="23">
        <f>IFERROR(VLOOKUP($D607&amp;$C607,生产方式定位!$A$2:$E$38,2,FALSE)+VLOOKUP($E607&amp;$C607,生产方式定位!$F$3:$J$38,2,FALSE),0)</f>
        <v>0</v>
      </c>
      <c r="O607" s="55"/>
      <c r="U607" s="23">
        <f>IFERROR(VLOOKUP($D607&amp;$C607,生产方式定位!$A$2:$E$38,3,FALSE)+VLOOKUP($E607&amp;$C607,生产方式定位!$F$3:$J$38,3,FALSE),0)</f>
        <v>50</v>
      </c>
      <c r="Z607" s="23">
        <f>IFERROR(VLOOKUP($D607&amp;$C607,生产方式定位!$A$2:$E$38,5,FALSE)+VLOOKUP($E607&amp;$C607,生产方式定位!$F$3:$J$38,5,FALSE),"错误")</f>
        <v>50</v>
      </c>
      <c r="AA607" s="42" t="str">
        <f t="shared" si="216"/>
        <v/>
      </c>
      <c r="AB607" s="65" t="str">
        <f t="shared" si="228"/>
        <v/>
      </c>
      <c r="AC607" s="65" t="str">
        <f t="shared" si="229"/>
        <v/>
      </c>
      <c r="AD607" s="43" t="str">
        <f t="shared" si="230"/>
        <v/>
      </c>
      <c r="AE607" s="3" t="str">
        <f t="shared" si="231"/>
        <v/>
      </c>
      <c r="AF607" s="67">
        <f t="shared" si="232"/>
        <v>8</v>
      </c>
      <c r="AG607" t="str">
        <f t="shared" si="217"/>
        <v/>
      </c>
      <c r="AH607" t="str">
        <f t="shared" si="219"/>
        <v/>
      </c>
      <c r="AI607" t="str">
        <f t="shared" si="220"/>
        <v/>
      </c>
      <c r="AJ607" t="str">
        <f t="shared" si="218"/>
        <v/>
      </c>
      <c r="AK607" t="str">
        <f t="shared" si="221"/>
        <v/>
      </c>
      <c r="AL607" t="str">
        <f t="shared" si="222"/>
        <v/>
      </c>
      <c r="AM607" t="str">
        <f t="shared" si="223"/>
        <v/>
      </c>
      <c r="AN607" t="str">
        <f t="shared" si="224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225"/>
        <v>0</v>
      </c>
      <c r="AZ607">
        <f t="shared" si="226"/>
        <v>0</v>
      </c>
      <c r="BA607">
        <f t="shared" si="227"/>
        <v>0</v>
      </c>
    </row>
    <row r="608" customHeight="1" spans="1:53">
      <c r="A608" s="23" t="s">
        <v>311</v>
      </c>
      <c r="C608" s="23">
        <v>1</v>
      </c>
      <c r="D608" s="39" t="s">
        <v>293</v>
      </c>
      <c r="E608" s="39" t="s">
        <v>173</v>
      </c>
      <c r="N608" s="25">
        <f>IFERROR(VLOOKUP($D608&amp;$C608,生产方式定位!$A$2:$E$38,2,FALSE)+VLOOKUP($E608&amp;$C608,生产方式定位!$F$3:$J$38,2,FALSE),0)</f>
        <v>2000</v>
      </c>
      <c r="U608" s="25">
        <f>IFERROR(VLOOKUP($D608&amp;$C608,生产方式定位!$A$2:$E$38,3,FALSE)+VLOOKUP($E608&amp;$C608,生产方式定位!$F$3:$J$38,3,FALSE),0)</f>
        <v>100</v>
      </c>
      <c r="Z608" s="25">
        <f>IFERROR(VLOOKUP($D608&amp;$C608,生产方式定位!$A$2:$E$38,5,FALSE)+VLOOKUP($E608&amp;$C608,生产方式定位!$F$3:$J$38,5,FALSE),"错误")</f>
        <v>3150</v>
      </c>
      <c r="AA608" s="42" t="str">
        <f t="shared" si="216"/>
        <v/>
      </c>
      <c r="AB608" s="65" t="str">
        <f t="shared" si="228"/>
        <v/>
      </c>
      <c r="AC608" s="65" t="str">
        <f t="shared" si="229"/>
        <v/>
      </c>
      <c r="AD608" s="43" t="str">
        <f t="shared" si="230"/>
        <v>58%</v>
      </c>
      <c r="AE608" s="3">
        <f t="shared" si="231"/>
        <v>1050</v>
      </c>
      <c r="AF608" s="67">
        <f t="shared" si="232"/>
        <v>1</v>
      </c>
      <c r="AG608" t="str">
        <f t="shared" si="217"/>
        <v/>
      </c>
      <c r="AH608" t="str">
        <f t="shared" si="219"/>
        <v/>
      </c>
      <c r="AI608" t="str">
        <f t="shared" si="220"/>
        <v/>
      </c>
      <c r="AJ608" t="str">
        <f t="shared" si="218"/>
        <v/>
      </c>
      <c r="AK608" t="str">
        <f t="shared" si="221"/>
        <v/>
      </c>
      <c r="AL608" t="str">
        <f t="shared" si="222"/>
        <v/>
      </c>
      <c r="AM608" t="str">
        <f t="shared" si="223"/>
        <v/>
      </c>
      <c r="AN608" t="str">
        <f t="shared" si="224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225"/>
        <v>0</v>
      </c>
      <c r="AZ608">
        <f t="shared" si="226"/>
        <v>0</v>
      </c>
      <c r="BA608">
        <f t="shared" si="227"/>
        <v>0</v>
      </c>
    </row>
    <row r="609" customHeight="1" spans="1:53">
      <c r="A609" s="23" t="s">
        <v>311</v>
      </c>
      <c r="C609" s="23">
        <v>2</v>
      </c>
      <c r="D609" s="39" t="s">
        <v>293</v>
      </c>
      <c r="E609" s="39" t="s">
        <v>173</v>
      </c>
      <c r="N609" s="25">
        <f>IFERROR(VLOOKUP($D609&amp;$C609,生产方式定位!$A$2:$E$38,2,FALSE)+VLOOKUP($E609&amp;$C609,生产方式定位!$F$3:$J$38,2,FALSE),0)</f>
        <v>2900</v>
      </c>
      <c r="U609" s="25">
        <f>IFERROR(VLOOKUP($D609&amp;$C609,生产方式定位!$A$2:$E$38,3,FALSE)+VLOOKUP($E609&amp;$C609,生产方式定位!$F$3:$J$38,3,FALSE),0)</f>
        <v>100</v>
      </c>
      <c r="Z609" s="25">
        <f>IFERROR(VLOOKUP($D609&amp;$C609,生产方式定位!$A$2:$E$38,5,FALSE)+VLOOKUP($E609&amp;$C609,生产方式定位!$F$3:$J$38,5,FALSE),"错误")</f>
        <v>4350</v>
      </c>
      <c r="AA609" s="42" t="str">
        <f t="shared" si="216"/>
        <v/>
      </c>
      <c r="AB609" s="65" t="str">
        <f t="shared" si="228"/>
        <v/>
      </c>
      <c r="AC609" s="65" t="str">
        <f t="shared" si="229"/>
        <v/>
      </c>
      <c r="AD609" s="43" t="str">
        <f t="shared" si="230"/>
        <v>50%</v>
      </c>
      <c r="AE609" s="3">
        <f t="shared" si="231"/>
        <v>1350</v>
      </c>
      <c r="AF609" s="67">
        <f t="shared" si="232"/>
        <v>2</v>
      </c>
      <c r="AG609" t="str">
        <f t="shared" si="217"/>
        <v/>
      </c>
      <c r="AH609" t="str">
        <f t="shared" si="219"/>
        <v/>
      </c>
      <c r="AI609" t="str">
        <f t="shared" si="220"/>
        <v/>
      </c>
      <c r="AJ609" t="str">
        <f t="shared" si="218"/>
        <v/>
      </c>
      <c r="AK609" t="str">
        <f t="shared" si="221"/>
        <v/>
      </c>
      <c r="AL609" t="str">
        <f t="shared" si="222"/>
        <v/>
      </c>
      <c r="AM609" t="str">
        <f t="shared" si="223"/>
        <v/>
      </c>
      <c r="AN609" t="str">
        <f t="shared" si="224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225"/>
        <v>0</v>
      </c>
      <c r="AZ609">
        <f t="shared" si="226"/>
        <v>0</v>
      </c>
      <c r="BA609">
        <f t="shared" si="227"/>
        <v>0</v>
      </c>
    </row>
    <row r="610" customHeight="1" spans="1:53">
      <c r="A610" s="23" t="s">
        <v>311</v>
      </c>
      <c r="C610" s="23">
        <v>3</v>
      </c>
      <c r="D610" s="39" t="s">
        <v>293</v>
      </c>
      <c r="E610" s="39" t="s">
        <v>173</v>
      </c>
      <c r="N610" s="25">
        <f>IFERROR(VLOOKUP($D610&amp;$C610,生产方式定位!$A$2:$E$38,2,FALSE)+VLOOKUP($E610&amp;$C610,生产方式定位!$F$3:$J$38,2,FALSE),0)</f>
        <v>3425</v>
      </c>
      <c r="U610" s="25">
        <f>IFERROR(VLOOKUP($D610&amp;$C610,生产方式定位!$A$2:$E$38,3,FALSE)+VLOOKUP($E610&amp;$C610,生产方式定位!$F$3:$J$38,3,FALSE),0)</f>
        <v>100</v>
      </c>
      <c r="Z610" s="25">
        <f>IFERROR(VLOOKUP($D610&amp;$C610,生产方式定位!$A$2:$E$38,5,FALSE)+VLOOKUP($E610&amp;$C610,生产方式定位!$F$3:$J$38,5,FALSE),"错误")</f>
        <v>5100</v>
      </c>
      <c r="AA610" s="42" t="str">
        <f t="shared" si="216"/>
        <v/>
      </c>
      <c r="AB610" s="65" t="str">
        <f t="shared" si="228"/>
        <v/>
      </c>
      <c r="AC610" s="65" t="str">
        <f t="shared" si="229"/>
        <v/>
      </c>
      <c r="AD610" s="43" t="str">
        <f t="shared" si="230"/>
        <v>49%</v>
      </c>
      <c r="AE610" s="3">
        <f t="shared" si="231"/>
        <v>1575</v>
      </c>
      <c r="AF610" s="66">
        <f t="shared" si="232"/>
        <v>3</v>
      </c>
      <c r="AG610" t="str">
        <f t="shared" si="217"/>
        <v/>
      </c>
      <c r="AH610" t="str">
        <f t="shared" si="219"/>
        <v/>
      </c>
      <c r="AI610" t="str">
        <f t="shared" si="220"/>
        <v/>
      </c>
      <c r="AJ610" t="str">
        <f t="shared" si="218"/>
        <v/>
      </c>
      <c r="AK610" t="str">
        <f t="shared" si="221"/>
        <v/>
      </c>
      <c r="AL610" t="str">
        <f t="shared" si="222"/>
        <v/>
      </c>
      <c r="AM610" t="str">
        <f t="shared" si="223"/>
        <v/>
      </c>
      <c r="AN610" t="str">
        <f t="shared" si="224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225"/>
        <v>0</v>
      </c>
      <c r="AZ610">
        <f t="shared" si="226"/>
        <v>0</v>
      </c>
      <c r="BA610">
        <f t="shared" si="227"/>
        <v>0</v>
      </c>
    </row>
    <row r="611" customHeight="1" spans="1:53">
      <c r="A611" s="23" t="s">
        <v>311</v>
      </c>
      <c r="C611" s="23">
        <v>4</v>
      </c>
      <c r="D611" s="39" t="s">
        <v>293</v>
      </c>
      <c r="E611" s="39" t="s">
        <v>173</v>
      </c>
      <c r="N611" s="25">
        <f>IFERROR(VLOOKUP($D611&amp;$C611,生产方式定位!$A$2:$E$38,2,FALSE)+VLOOKUP($E611&amp;$C611,生产方式定位!$F$3:$J$38,2,FALSE),0)</f>
        <v>3950</v>
      </c>
      <c r="U611" s="25">
        <f>IFERROR(VLOOKUP($D611&amp;$C611,生产方式定位!$A$2:$E$38,3,FALSE)+VLOOKUP($E611&amp;$C611,生产方式定位!$F$3:$J$38,3,FALSE),0)</f>
        <v>100</v>
      </c>
      <c r="Z611" s="25">
        <f>IFERROR(VLOOKUP($D611&amp;$C611,生产方式定位!$A$2:$E$38,5,FALSE)+VLOOKUP($E611&amp;$C611,生产方式定位!$F$3:$J$38,5,FALSE),"错误")</f>
        <v>5850</v>
      </c>
      <c r="AA611" s="42" t="str">
        <f t="shared" si="216"/>
        <v/>
      </c>
      <c r="AB611" s="65" t="str">
        <f t="shared" si="228"/>
        <v/>
      </c>
      <c r="AC611" s="65" t="str">
        <f t="shared" si="229"/>
        <v/>
      </c>
      <c r="AD611" s="43" t="str">
        <f t="shared" si="230"/>
        <v>48%</v>
      </c>
      <c r="AE611" s="3">
        <f t="shared" si="231"/>
        <v>1800</v>
      </c>
      <c r="AF611" s="66">
        <f t="shared" si="232"/>
        <v>4</v>
      </c>
      <c r="AG611" t="str">
        <f t="shared" si="217"/>
        <v/>
      </c>
      <c r="AH611" t="str">
        <f t="shared" si="219"/>
        <v/>
      </c>
      <c r="AI611" t="str">
        <f t="shared" si="220"/>
        <v/>
      </c>
      <c r="AJ611" t="str">
        <f t="shared" si="218"/>
        <v/>
      </c>
      <c r="AK611" t="str">
        <f t="shared" si="221"/>
        <v/>
      </c>
      <c r="AL611" t="str">
        <f t="shared" si="222"/>
        <v/>
      </c>
      <c r="AM611" t="str">
        <f t="shared" si="223"/>
        <v/>
      </c>
      <c r="AN611" t="str">
        <f t="shared" si="224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225"/>
        <v>0</v>
      </c>
      <c r="AZ611">
        <f t="shared" si="226"/>
        <v>0</v>
      </c>
      <c r="BA611">
        <f t="shared" si="227"/>
        <v>0</v>
      </c>
    </row>
    <row r="612" customHeight="1" spans="1:53">
      <c r="A612" s="23" t="s">
        <v>311</v>
      </c>
      <c r="C612" s="23">
        <v>5</v>
      </c>
      <c r="D612" s="39" t="s">
        <v>293</v>
      </c>
      <c r="E612" s="39" t="s">
        <v>173</v>
      </c>
      <c r="N612" s="25">
        <f>IFERROR(VLOOKUP($D612&amp;$C612,生产方式定位!$A$2:$E$38,2,FALSE)+VLOOKUP($E612&amp;$C612,生产方式定位!$F$3:$J$38,2,FALSE),0)</f>
        <v>4475</v>
      </c>
      <c r="U612" s="25">
        <f>IFERROR(VLOOKUP($D612&amp;$C612,生产方式定位!$A$2:$E$38,3,FALSE)+VLOOKUP($E612&amp;$C612,生产方式定位!$F$3:$J$38,3,FALSE),0)</f>
        <v>100</v>
      </c>
      <c r="Z612" s="25">
        <f>IFERROR(VLOOKUP($D612&amp;$C612,生产方式定位!$A$2:$E$38,5,FALSE)+VLOOKUP($E612&amp;$C612,生产方式定位!$F$3:$J$38,5,FALSE),"错误")</f>
        <v>6600</v>
      </c>
      <c r="AA612" s="42" t="str">
        <f t="shared" si="216"/>
        <v/>
      </c>
      <c r="AB612" s="65" t="str">
        <f t="shared" si="228"/>
        <v/>
      </c>
      <c r="AC612" s="65" t="str">
        <f t="shared" si="229"/>
        <v/>
      </c>
      <c r="AD612" s="43" t="str">
        <f t="shared" si="230"/>
        <v>47%</v>
      </c>
      <c r="AE612" s="3">
        <f t="shared" si="231"/>
        <v>2025</v>
      </c>
      <c r="AF612" s="66">
        <f t="shared" si="232"/>
        <v>5</v>
      </c>
      <c r="AG612" t="str">
        <f t="shared" si="217"/>
        <v/>
      </c>
      <c r="AH612" t="str">
        <f t="shared" si="219"/>
        <v/>
      </c>
      <c r="AI612" t="str">
        <f t="shared" si="220"/>
        <v/>
      </c>
      <c r="AJ612" t="str">
        <f t="shared" si="218"/>
        <v/>
      </c>
      <c r="AK612" t="str">
        <f t="shared" si="221"/>
        <v/>
      </c>
      <c r="AL612" t="str">
        <f t="shared" si="222"/>
        <v/>
      </c>
      <c r="AM612" t="str">
        <f t="shared" si="223"/>
        <v/>
      </c>
      <c r="AN612" t="str">
        <f t="shared" si="224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225"/>
        <v>0</v>
      </c>
      <c r="AZ612">
        <f t="shared" si="226"/>
        <v>0</v>
      </c>
      <c r="BA612">
        <f t="shared" si="227"/>
        <v>0</v>
      </c>
    </row>
    <row r="613" customHeight="1" spans="1:53">
      <c r="A613" s="25" t="s">
        <v>313</v>
      </c>
      <c r="C613" s="25">
        <v>1</v>
      </c>
      <c r="D613" s="39" t="s">
        <v>223</v>
      </c>
      <c r="E613" s="39" t="s">
        <v>173</v>
      </c>
      <c r="N613" s="23">
        <f>IFERROR(VLOOKUP($D613&amp;$C613,生产方式定位!$A$2:$E$38,2,FALSE)+VLOOKUP($E613&amp;$C613,生产方式定位!$F$3:$J$38,2,FALSE),0)</f>
        <v>1000</v>
      </c>
      <c r="U613" s="23">
        <f>IFERROR(VLOOKUP($D613&amp;$C613,生产方式定位!$A$2:$E$38,3,FALSE)+VLOOKUP($E613&amp;$C613,生产方式定位!$F$3:$J$38,3,FALSE),0)</f>
        <v>100</v>
      </c>
      <c r="Z613" s="23">
        <f>IFERROR(VLOOKUP($D613&amp;$C613,生产方式定位!$A$2:$E$38,5,FALSE)+VLOOKUP($E613&amp;$C613,生产方式定位!$F$3:$J$38,5,FALSE),"错误")</f>
        <v>1760</v>
      </c>
      <c r="AA613" s="42" t="str">
        <f t="shared" si="216"/>
        <v/>
      </c>
      <c r="AB613" s="65" t="str">
        <f t="shared" si="228"/>
        <v/>
      </c>
      <c r="AC613" s="65" t="str">
        <f t="shared" si="229"/>
        <v/>
      </c>
      <c r="AD613" s="43" t="str">
        <f t="shared" si="230"/>
        <v>76%</v>
      </c>
      <c r="AE613" s="3">
        <f t="shared" si="231"/>
        <v>660</v>
      </c>
      <c r="AF613" s="66">
        <f t="shared" si="232"/>
        <v>1</v>
      </c>
      <c r="AG613" t="str">
        <f t="shared" si="217"/>
        <v/>
      </c>
      <c r="AH613" t="str">
        <f t="shared" si="219"/>
        <v/>
      </c>
      <c r="AI613" t="str">
        <f t="shared" si="220"/>
        <v/>
      </c>
      <c r="AJ613" t="str">
        <f t="shared" si="218"/>
        <v/>
      </c>
      <c r="AK613" t="str">
        <f t="shared" si="221"/>
        <v/>
      </c>
      <c r="AL613" t="str">
        <f t="shared" si="222"/>
        <v/>
      </c>
      <c r="AM613" t="str">
        <f t="shared" si="223"/>
        <v/>
      </c>
      <c r="AN613" t="str">
        <f t="shared" si="224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225"/>
        <v>0</v>
      </c>
      <c r="AZ613">
        <f t="shared" si="226"/>
        <v>0</v>
      </c>
      <c r="BA613">
        <f t="shared" si="227"/>
        <v>0</v>
      </c>
    </row>
    <row r="614" customHeight="1" spans="1:53">
      <c r="A614" s="25" t="s">
        <v>313</v>
      </c>
      <c r="C614" s="25">
        <v>2</v>
      </c>
      <c r="D614" s="39" t="s">
        <v>223</v>
      </c>
      <c r="E614" s="39" t="s">
        <v>173</v>
      </c>
      <c r="N614" s="23">
        <f>IFERROR(VLOOKUP($D614&amp;$C614,生产方式定位!$A$2:$E$38,2,FALSE)+VLOOKUP($E614&amp;$C614,生产方式定位!$F$3:$J$38,2,FALSE),0)</f>
        <v>1600</v>
      </c>
      <c r="U614" s="23">
        <f>IFERROR(VLOOKUP($D614&amp;$C614,生产方式定位!$A$2:$E$38,3,FALSE)+VLOOKUP($E614&amp;$C614,生产方式定位!$F$3:$J$38,3,FALSE),0)</f>
        <v>100</v>
      </c>
      <c r="Z614" s="23">
        <f>IFERROR(VLOOKUP($D614&amp;$C614,生产方式定位!$A$2:$E$38,5,FALSE)+VLOOKUP($E614&amp;$C614,生产方式定位!$F$3:$J$38,5,FALSE),"错误")</f>
        <v>2520</v>
      </c>
      <c r="AA614" s="42" t="str">
        <f t="shared" si="216"/>
        <v/>
      </c>
      <c r="AB614" s="65" t="str">
        <f t="shared" si="228"/>
        <v/>
      </c>
      <c r="AC614" s="65" t="str">
        <f t="shared" si="229"/>
        <v/>
      </c>
      <c r="AD614" s="43" t="str">
        <f t="shared" si="230"/>
        <v>58%</v>
      </c>
      <c r="AE614" s="3">
        <f t="shared" si="231"/>
        <v>820</v>
      </c>
      <c r="AF614" s="66">
        <f t="shared" si="232"/>
        <v>2</v>
      </c>
      <c r="AG614" t="str">
        <f t="shared" si="217"/>
        <v/>
      </c>
      <c r="AH614" t="str">
        <f t="shared" si="219"/>
        <v/>
      </c>
      <c r="AI614" t="str">
        <f t="shared" si="220"/>
        <v/>
      </c>
      <c r="AJ614" t="str">
        <f t="shared" si="218"/>
        <v/>
      </c>
      <c r="AK614" t="str">
        <f t="shared" si="221"/>
        <v/>
      </c>
      <c r="AL614" t="str">
        <f t="shared" si="222"/>
        <v/>
      </c>
      <c r="AM614" t="str">
        <f t="shared" si="223"/>
        <v/>
      </c>
      <c r="AN614" t="str">
        <f t="shared" si="224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225"/>
        <v>0</v>
      </c>
      <c r="AZ614">
        <f t="shared" si="226"/>
        <v>0</v>
      </c>
      <c r="BA614">
        <f t="shared" si="227"/>
        <v>0</v>
      </c>
    </row>
    <row r="615" customHeight="1" spans="1:53">
      <c r="A615" s="25" t="s">
        <v>313</v>
      </c>
      <c r="C615" s="25">
        <v>3</v>
      </c>
      <c r="D615" s="39" t="s">
        <v>223</v>
      </c>
      <c r="E615" s="39" t="s">
        <v>173</v>
      </c>
      <c r="N615" s="23">
        <f>IFERROR(VLOOKUP($D615&amp;$C615,生产方式定位!$A$2:$E$38,2,FALSE)+VLOOKUP($E615&amp;$C615,生产方式定位!$F$3:$J$38,2,FALSE),0)</f>
        <v>1825</v>
      </c>
      <c r="U615" s="23">
        <f>IFERROR(VLOOKUP($D615&amp;$C615,生产方式定位!$A$2:$E$38,3,FALSE)+VLOOKUP($E615&amp;$C615,生产方式定位!$F$3:$J$38,3,FALSE),0)</f>
        <v>100</v>
      </c>
      <c r="Z615" s="23">
        <f>IFERROR(VLOOKUP($D615&amp;$C615,生产方式定位!$A$2:$E$38,5,FALSE)+VLOOKUP($E615&amp;$C615,生产方式定位!$F$3:$J$38,5,FALSE),"错误")</f>
        <v>2830</v>
      </c>
      <c r="AA615" s="42" t="str">
        <f t="shared" si="216"/>
        <v/>
      </c>
      <c r="AB615" s="65" t="str">
        <f t="shared" si="228"/>
        <v/>
      </c>
      <c r="AC615" s="65" t="str">
        <f t="shared" si="229"/>
        <v/>
      </c>
      <c r="AD615" s="43" t="str">
        <f t="shared" si="230"/>
        <v>55%</v>
      </c>
      <c r="AE615" s="3">
        <f t="shared" si="231"/>
        <v>905</v>
      </c>
      <c r="AF615" s="66">
        <f t="shared" si="232"/>
        <v>3</v>
      </c>
      <c r="AG615" t="str">
        <f t="shared" si="217"/>
        <v/>
      </c>
      <c r="AH615" t="str">
        <f t="shared" si="219"/>
        <v/>
      </c>
      <c r="AI615" t="str">
        <f t="shared" si="220"/>
        <v/>
      </c>
      <c r="AJ615" t="str">
        <f t="shared" si="218"/>
        <v/>
      </c>
      <c r="AK615" t="str">
        <f t="shared" si="221"/>
        <v/>
      </c>
      <c r="AL615" t="str">
        <f t="shared" si="222"/>
        <v/>
      </c>
      <c r="AM615" t="str">
        <f t="shared" si="223"/>
        <v/>
      </c>
      <c r="AN615" t="str">
        <f t="shared" si="224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225"/>
        <v>0</v>
      </c>
      <c r="AZ615">
        <f t="shared" si="226"/>
        <v>0</v>
      </c>
      <c r="BA615">
        <f t="shared" si="227"/>
        <v>0</v>
      </c>
    </row>
    <row r="616" customHeight="1" spans="1:53">
      <c r="A616" s="25" t="s">
        <v>313</v>
      </c>
      <c r="C616" s="25">
        <v>4</v>
      </c>
      <c r="D616" s="39" t="s">
        <v>223</v>
      </c>
      <c r="E616" s="39" t="s">
        <v>173</v>
      </c>
      <c r="N616" s="23">
        <f>IFERROR(VLOOKUP($D616&amp;$C616,生产方式定位!$A$2:$E$38,2,FALSE)+VLOOKUP($E616&amp;$C616,生产方式定位!$F$3:$J$38,2,FALSE),0)</f>
        <v>2050</v>
      </c>
      <c r="U616" s="23">
        <f>IFERROR(VLOOKUP($D616&amp;$C616,生产方式定位!$A$2:$E$38,3,FALSE)+VLOOKUP($E616&amp;$C616,生产方式定位!$F$3:$J$38,3,FALSE),0)</f>
        <v>100</v>
      </c>
      <c r="Z616" s="23">
        <f>IFERROR(VLOOKUP($D616&amp;$C616,生产方式定位!$A$2:$E$38,5,FALSE)+VLOOKUP($E616&amp;$C616,生产方式定位!$F$3:$J$38,5,FALSE),"错误")</f>
        <v>3140</v>
      </c>
      <c r="AA616" s="42" t="str">
        <f t="shared" si="216"/>
        <v/>
      </c>
      <c r="AB616" s="65" t="str">
        <f t="shared" si="228"/>
        <v/>
      </c>
      <c r="AC616" s="65" t="str">
        <f t="shared" si="229"/>
        <v/>
      </c>
      <c r="AD616" s="43" t="str">
        <f t="shared" si="230"/>
        <v>53%</v>
      </c>
      <c r="AE616" s="3">
        <f t="shared" si="231"/>
        <v>990</v>
      </c>
      <c r="AF616" s="66">
        <f t="shared" si="232"/>
        <v>4</v>
      </c>
      <c r="AG616" t="str">
        <f t="shared" si="217"/>
        <v/>
      </c>
      <c r="AH616" t="str">
        <f t="shared" si="219"/>
        <v/>
      </c>
      <c r="AI616" t="str">
        <f t="shared" si="220"/>
        <v/>
      </c>
      <c r="AJ616" t="str">
        <f t="shared" si="218"/>
        <v/>
      </c>
      <c r="AK616" t="str">
        <f t="shared" si="221"/>
        <v/>
      </c>
      <c r="AL616" t="str">
        <f t="shared" si="222"/>
        <v/>
      </c>
      <c r="AM616" t="str">
        <f t="shared" si="223"/>
        <v/>
      </c>
      <c r="AN616" t="str">
        <f t="shared" si="224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225"/>
        <v>0</v>
      </c>
      <c r="AZ616">
        <f t="shared" si="226"/>
        <v>0</v>
      </c>
      <c r="BA616">
        <f t="shared" si="227"/>
        <v>0</v>
      </c>
    </row>
    <row r="617" customHeight="1" spans="1:53">
      <c r="A617" s="25" t="s">
        <v>313</v>
      </c>
      <c r="C617" s="25">
        <v>5</v>
      </c>
      <c r="D617" s="39" t="s">
        <v>223</v>
      </c>
      <c r="E617" s="39" t="s">
        <v>173</v>
      </c>
      <c r="N617" s="23">
        <f>IFERROR(VLOOKUP($D617&amp;$C617,生产方式定位!$A$2:$E$38,2,FALSE)+VLOOKUP($E617&amp;$C617,生产方式定位!$F$3:$J$38,2,FALSE),0)</f>
        <v>2275</v>
      </c>
      <c r="U617" s="23">
        <f>IFERROR(VLOOKUP($D617&amp;$C617,生产方式定位!$A$2:$E$38,3,FALSE)+VLOOKUP($E617&amp;$C617,生产方式定位!$F$3:$J$38,3,FALSE),0)</f>
        <v>100</v>
      </c>
      <c r="Z617" s="23">
        <f>IFERROR(VLOOKUP($D617&amp;$C617,生产方式定位!$A$2:$E$38,5,FALSE)+VLOOKUP($E617&amp;$C617,生产方式定位!$F$3:$J$38,5,FALSE),"错误")</f>
        <v>3450</v>
      </c>
      <c r="AA617" s="42" t="str">
        <f t="shared" si="216"/>
        <v/>
      </c>
      <c r="AB617" s="65" t="str">
        <f t="shared" si="228"/>
        <v/>
      </c>
      <c r="AC617" s="65" t="str">
        <f t="shared" si="229"/>
        <v/>
      </c>
      <c r="AD617" s="43" t="str">
        <f t="shared" si="230"/>
        <v>52%</v>
      </c>
      <c r="AE617" s="3">
        <f t="shared" si="231"/>
        <v>1075</v>
      </c>
      <c r="AF617" s="66">
        <f t="shared" si="232"/>
        <v>5</v>
      </c>
      <c r="AG617" t="str">
        <f t="shared" si="217"/>
        <v/>
      </c>
      <c r="AH617" t="str">
        <f t="shared" si="219"/>
        <v/>
      </c>
      <c r="AI617" t="str">
        <f t="shared" si="220"/>
        <v/>
      </c>
      <c r="AJ617" t="str">
        <f t="shared" si="218"/>
        <v/>
      </c>
      <c r="AK617" t="str">
        <f t="shared" si="221"/>
        <v/>
      </c>
      <c r="AL617" t="str">
        <f t="shared" si="222"/>
        <v/>
      </c>
      <c r="AM617" t="str">
        <f t="shared" si="223"/>
        <v/>
      </c>
      <c r="AN617" t="str">
        <f t="shared" si="224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225"/>
        <v>0</v>
      </c>
      <c r="AZ617">
        <f t="shared" si="226"/>
        <v>0</v>
      </c>
      <c r="BA617">
        <f t="shared" si="227"/>
        <v>0</v>
      </c>
    </row>
    <row r="618" customHeight="1" spans="1:53">
      <c r="A618" s="23" t="s">
        <v>314</v>
      </c>
      <c r="B618" s="71" t="s">
        <v>519</v>
      </c>
      <c r="C618" s="23">
        <v>1</v>
      </c>
      <c r="D618" s="39" t="s">
        <v>175</v>
      </c>
      <c r="E618" s="39" t="s">
        <v>180</v>
      </c>
      <c r="N618" s="25">
        <f>IFERROR(VLOOKUP($D618&amp;$C618,生产方式定位!$A$2:$E$38,2,FALSE)+VLOOKUP($E618&amp;$C618,生产方式定位!$F$3:$J$38,2,FALSE),0)</f>
        <v>0</v>
      </c>
      <c r="O618" s="55"/>
      <c r="U618" s="25">
        <f>IFERROR(VLOOKUP($D618&amp;$C618,生产方式定位!$A$2:$E$38,3,FALSE)+VLOOKUP($E618&amp;$C618,生产方式定位!$F$3:$J$38,3,FALSE),0)</f>
        <v>25</v>
      </c>
      <c r="Z618" s="25">
        <f>IFERROR(VLOOKUP($D618&amp;$C618,生产方式定位!$A$2:$E$38,5,FALSE)+VLOOKUP($E618&amp;$C618,生产方式定位!$F$3:$J$38,5,FALSE),"错误")</f>
        <v>25</v>
      </c>
      <c r="AA618" s="42" t="str">
        <f t="shared" si="216"/>
        <v/>
      </c>
      <c r="AB618" s="65" t="str">
        <f t="shared" si="228"/>
        <v/>
      </c>
      <c r="AC618" s="65" t="str">
        <f t="shared" si="229"/>
        <v/>
      </c>
      <c r="AD618" s="43" t="str">
        <f t="shared" si="230"/>
        <v/>
      </c>
      <c r="AE618" s="3" t="str">
        <f t="shared" si="231"/>
        <v/>
      </c>
      <c r="AF618" s="67">
        <f t="shared" si="232"/>
        <v>1</v>
      </c>
      <c r="AG618" t="str">
        <f t="shared" si="217"/>
        <v/>
      </c>
      <c r="AH618" t="str">
        <f t="shared" si="219"/>
        <v/>
      </c>
      <c r="AI618" t="str">
        <f t="shared" si="220"/>
        <v/>
      </c>
      <c r="AJ618" t="str">
        <f t="shared" si="218"/>
        <v/>
      </c>
      <c r="AK618" t="str">
        <f t="shared" si="221"/>
        <v/>
      </c>
      <c r="AL618" t="str">
        <f t="shared" si="222"/>
        <v/>
      </c>
      <c r="AM618" t="str">
        <f t="shared" si="223"/>
        <v/>
      </c>
      <c r="AN618" t="str">
        <f t="shared" si="224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225"/>
        <v>0</v>
      </c>
      <c r="AZ618">
        <f t="shared" si="226"/>
        <v>0</v>
      </c>
      <c r="BA618">
        <f t="shared" si="227"/>
        <v>0</v>
      </c>
    </row>
    <row r="619" customHeight="1" spans="1:53">
      <c r="A619" s="23" t="s">
        <v>314</v>
      </c>
      <c r="B619" s="71" t="s">
        <v>520</v>
      </c>
      <c r="C619" s="23">
        <v>2</v>
      </c>
      <c r="D619" s="39" t="s">
        <v>175</v>
      </c>
      <c r="E619" s="39" t="s">
        <v>180</v>
      </c>
      <c r="N619" s="25">
        <f>IFERROR(VLOOKUP($D619&amp;$C619,生产方式定位!$A$2:$E$38,2,FALSE)+VLOOKUP($E619&amp;$C619,生产方式定位!$F$3:$J$38,2,FALSE),0)</f>
        <v>0</v>
      </c>
      <c r="U619" s="25">
        <f>IFERROR(VLOOKUP($D619&amp;$C619,生产方式定位!$A$2:$E$38,3,FALSE)+VLOOKUP($E619&amp;$C619,生产方式定位!$F$3:$J$38,3,FALSE),0)</f>
        <v>35</v>
      </c>
      <c r="Z619" s="25">
        <f>IFERROR(VLOOKUP($D619&amp;$C619,生产方式定位!$A$2:$E$38,5,FALSE)+VLOOKUP($E619&amp;$C619,生产方式定位!$F$3:$J$38,5,FALSE),"错误")</f>
        <v>35</v>
      </c>
      <c r="AA619" s="42" t="str">
        <f t="shared" si="216"/>
        <v/>
      </c>
      <c r="AB619" s="65" t="str">
        <f t="shared" si="228"/>
        <v/>
      </c>
      <c r="AC619" s="65" t="str">
        <f t="shared" si="229"/>
        <v/>
      </c>
      <c r="AD619" s="43" t="str">
        <f t="shared" si="230"/>
        <v/>
      </c>
      <c r="AE619" s="3" t="str">
        <f t="shared" si="231"/>
        <v/>
      </c>
      <c r="AF619" s="67">
        <f t="shared" si="232"/>
        <v>2</v>
      </c>
      <c r="AG619" t="str">
        <f t="shared" si="217"/>
        <v/>
      </c>
      <c r="AH619" t="str">
        <f t="shared" si="219"/>
        <v/>
      </c>
      <c r="AI619" t="str">
        <f t="shared" si="220"/>
        <v/>
      </c>
      <c r="AJ619" t="str">
        <f t="shared" si="218"/>
        <v/>
      </c>
      <c r="AK619" t="str">
        <f t="shared" si="221"/>
        <v/>
      </c>
      <c r="AL619" t="str">
        <f t="shared" si="222"/>
        <v/>
      </c>
      <c r="AM619" t="str">
        <f t="shared" si="223"/>
        <v/>
      </c>
      <c r="AN619" t="str">
        <f t="shared" si="224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225"/>
        <v>0</v>
      </c>
      <c r="AZ619">
        <f t="shared" si="226"/>
        <v>0</v>
      </c>
      <c r="BA619">
        <f t="shared" si="227"/>
        <v>0</v>
      </c>
    </row>
    <row r="620" customHeight="1" spans="1:53">
      <c r="A620" s="23" t="s">
        <v>314</v>
      </c>
      <c r="B620" s="71" t="s">
        <v>521</v>
      </c>
      <c r="C620" s="23">
        <v>3</v>
      </c>
      <c r="D620" s="39" t="s">
        <v>175</v>
      </c>
      <c r="E620" s="39" t="s">
        <v>180</v>
      </c>
      <c r="N620" s="25">
        <f>IFERROR(VLOOKUP($D620&amp;$C620,生产方式定位!$A$2:$E$38,2,FALSE)+VLOOKUP($E620&amp;$C620,生产方式定位!$F$3:$J$38,2,FALSE),0)</f>
        <v>0</v>
      </c>
      <c r="U620" s="25">
        <f>IFERROR(VLOOKUP($D620&amp;$C620,生产方式定位!$A$2:$E$38,3,FALSE)+VLOOKUP($E620&amp;$C620,生产方式定位!$F$3:$J$38,3,FALSE),0)</f>
        <v>70</v>
      </c>
      <c r="Z620" s="25">
        <f>IFERROR(VLOOKUP($D620&amp;$C620,生产方式定位!$A$2:$E$38,5,FALSE)+VLOOKUP($E620&amp;$C620,生产方式定位!$F$3:$J$38,5,FALSE),"错误")</f>
        <v>70</v>
      </c>
      <c r="AA620" s="42" t="str">
        <f t="shared" ref="AA620:AA683" si="233">IF(AG620="","",AG620)&amp;IF(AH620="","",","&amp;AH620)&amp;IF(AI620="","",","&amp;AI620)&amp;IF(AR620=0,"",",运力*"&amp;AR620)&amp;IF(AS620=0,"",",交易*"&amp;AS620)</f>
        <v/>
      </c>
      <c r="AB620" s="65" t="str">
        <f t="shared" si="228"/>
        <v/>
      </c>
      <c r="AC620" s="65" t="str">
        <f t="shared" si="229"/>
        <v/>
      </c>
      <c r="AD620" s="43" t="str">
        <f t="shared" si="230"/>
        <v/>
      </c>
      <c r="AE620" s="3" t="str">
        <f t="shared" si="231"/>
        <v/>
      </c>
      <c r="AF620" s="67">
        <f t="shared" si="232"/>
        <v>3</v>
      </c>
      <c r="AG620" t="str">
        <f t="shared" si="217"/>
        <v/>
      </c>
      <c r="AH620" t="str">
        <f t="shared" si="219"/>
        <v/>
      </c>
      <c r="AI620" t="str">
        <f t="shared" si="220"/>
        <v/>
      </c>
      <c r="AJ620" t="str">
        <f t="shared" si="218"/>
        <v/>
      </c>
      <c r="AK620" t="str">
        <f t="shared" si="221"/>
        <v/>
      </c>
      <c r="AL620" t="str">
        <f t="shared" si="222"/>
        <v/>
      </c>
      <c r="AM620" t="str">
        <f t="shared" si="223"/>
        <v/>
      </c>
      <c r="AN620" t="str">
        <f t="shared" si="224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225"/>
        <v>0</v>
      </c>
      <c r="AZ620">
        <f t="shared" si="226"/>
        <v>0</v>
      </c>
      <c r="BA620">
        <f t="shared" si="227"/>
        <v>0</v>
      </c>
    </row>
    <row r="621" customHeight="1" spans="1:53">
      <c r="A621" s="23" t="s">
        <v>314</v>
      </c>
      <c r="B621" s="71" t="s">
        <v>522</v>
      </c>
      <c r="C621" s="23">
        <v>4</v>
      </c>
      <c r="D621" s="39" t="s">
        <v>175</v>
      </c>
      <c r="E621" s="39" t="s">
        <v>180</v>
      </c>
      <c r="N621" s="25">
        <f>IFERROR(VLOOKUP($D621&amp;$C621,生产方式定位!$A$2:$E$38,2,FALSE)+VLOOKUP($E621&amp;$C621,生产方式定位!$F$3:$J$38,2,FALSE),0)</f>
        <v>0</v>
      </c>
      <c r="U621" s="25">
        <f>IFERROR(VLOOKUP($D621&amp;$C621,生产方式定位!$A$2:$E$38,3,FALSE)+VLOOKUP($E621&amp;$C621,生产方式定位!$F$3:$J$38,3,FALSE),0)</f>
        <v>35</v>
      </c>
      <c r="Z621" s="25">
        <f>IFERROR(VLOOKUP($D621&amp;$C621,生产方式定位!$A$2:$E$38,5,FALSE)+VLOOKUP($E621&amp;$C621,生产方式定位!$F$3:$J$38,5,FALSE),"错误")</f>
        <v>35</v>
      </c>
      <c r="AA621" s="42" t="str">
        <f t="shared" si="233"/>
        <v/>
      </c>
      <c r="AB621" s="65" t="str">
        <f t="shared" si="228"/>
        <v/>
      </c>
      <c r="AC621" s="65" t="str">
        <f t="shared" si="229"/>
        <v/>
      </c>
      <c r="AD621" s="43" t="str">
        <f t="shared" si="230"/>
        <v/>
      </c>
      <c r="AE621" s="3" t="str">
        <f t="shared" si="231"/>
        <v/>
      </c>
      <c r="AF621" s="67">
        <f t="shared" si="232"/>
        <v>4</v>
      </c>
      <c r="AG621" t="str">
        <f t="shared" ref="AG621:AG684" si="234">IF(AO621="","",F621&amp;"*"&amp;AO621)</f>
        <v/>
      </c>
      <c r="AH621" t="str">
        <f t="shared" si="219"/>
        <v/>
      </c>
      <c r="AI621" t="str">
        <f t="shared" si="220"/>
        <v/>
      </c>
      <c r="AJ621" t="str">
        <f t="shared" si="218"/>
        <v/>
      </c>
      <c r="AK621" t="str">
        <f t="shared" si="221"/>
        <v/>
      </c>
      <c r="AL621" t="str">
        <f t="shared" si="222"/>
        <v/>
      </c>
      <c r="AM621" t="str">
        <f t="shared" si="223"/>
        <v/>
      </c>
      <c r="AN621" t="str">
        <f t="shared" si="224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225"/>
        <v>0</v>
      </c>
      <c r="AZ621">
        <f t="shared" si="226"/>
        <v>0</v>
      </c>
      <c r="BA621">
        <f t="shared" si="227"/>
        <v>0</v>
      </c>
    </row>
    <row r="622" customHeight="1" spans="1:53">
      <c r="A622" s="23" t="s">
        <v>314</v>
      </c>
      <c r="B622" s="71" t="s">
        <v>523</v>
      </c>
      <c r="C622" s="23">
        <v>5</v>
      </c>
      <c r="D622" s="39" t="s">
        <v>175</v>
      </c>
      <c r="E622" s="39" t="s">
        <v>180</v>
      </c>
      <c r="N622" s="25">
        <f>IFERROR(VLOOKUP($D622&amp;$C622,生产方式定位!$A$2:$E$38,2,FALSE)+VLOOKUP($E622&amp;$C622,生产方式定位!$F$3:$J$38,2,FALSE),0)</f>
        <v>0</v>
      </c>
      <c r="U622" s="25">
        <f>IFERROR(VLOOKUP($D622&amp;$C622,生产方式定位!$A$2:$E$38,3,FALSE)+VLOOKUP($E622&amp;$C622,生产方式定位!$F$3:$J$38,3,FALSE),0)</f>
        <v>40</v>
      </c>
      <c r="Z622" s="25">
        <f>IFERROR(VLOOKUP($D622&amp;$C622,生产方式定位!$A$2:$E$38,5,FALSE)+VLOOKUP($E622&amp;$C622,生产方式定位!$F$3:$J$38,5,FALSE),"错误")</f>
        <v>40</v>
      </c>
      <c r="AA622" s="42" t="str">
        <f t="shared" si="233"/>
        <v/>
      </c>
      <c r="AB622" s="65" t="str">
        <f t="shared" si="228"/>
        <v/>
      </c>
      <c r="AC622" s="65" t="str">
        <f t="shared" si="229"/>
        <v/>
      </c>
      <c r="AD622" s="43" t="str">
        <f t="shared" si="230"/>
        <v/>
      </c>
      <c r="AE622" s="3" t="str">
        <f t="shared" si="231"/>
        <v/>
      </c>
      <c r="AF622" s="67">
        <f t="shared" si="232"/>
        <v>5</v>
      </c>
      <c r="AG622" t="str">
        <f t="shared" si="234"/>
        <v/>
      </c>
      <c r="AH622" t="str">
        <f t="shared" si="219"/>
        <v/>
      </c>
      <c r="AI622" t="str">
        <f t="shared" si="220"/>
        <v/>
      </c>
      <c r="AJ622" t="str">
        <f t="shared" ref="AJ622:AJ685" si="235">IF(AT622="","",O622&amp;"*"&amp;AT622)</f>
        <v/>
      </c>
      <c r="AK622" t="str">
        <f t="shared" si="221"/>
        <v/>
      </c>
      <c r="AL622" t="str">
        <f t="shared" si="222"/>
        <v/>
      </c>
      <c r="AM622" t="str">
        <f t="shared" si="223"/>
        <v/>
      </c>
      <c r="AN622" t="str">
        <f t="shared" si="224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225"/>
        <v>0</v>
      </c>
      <c r="AZ622">
        <f t="shared" si="226"/>
        <v>0</v>
      </c>
      <c r="BA622">
        <f t="shared" si="227"/>
        <v>0</v>
      </c>
    </row>
    <row r="623" customHeight="1" spans="1:53">
      <c r="A623" s="23" t="s">
        <v>314</v>
      </c>
      <c r="B623" s="71" t="s">
        <v>524</v>
      </c>
      <c r="C623" s="23">
        <v>6</v>
      </c>
      <c r="D623" s="39" t="s">
        <v>175</v>
      </c>
      <c r="E623" s="39" t="s">
        <v>180</v>
      </c>
      <c r="N623" s="25">
        <f>IFERROR(VLOOKUP($D623&amp;$C623,生产方式定位!$A$2:$E$38,2,FALSE)+VLOOKUP($E623&amp;$C623,生产方式定位!$F$3:$J$38,2,FALSE),0)</f>
        <v>0</v>
      </c>
      <c r="U623" s="25">
        <f>IFERROR(VLOOKUP($D623&amp;$C623,生产方式定位!$A$2:$E$38,3,FALSE)+VLOOKUP($E623&amp;$C623,生产方式定位!$F$3:$J$38,3,FALSE),0)</f>
        <v>20</v>
      </c>
      <c r="Z623" s="25">
        <f>IFERROR(VLOOKUP($D623&amp;$C623,生产方式定位!$A$2:$E$38,5,FALSE)+VLOOKUP($E623&amp;$C623,生产方式定位!$F$3:$J$38,5,FALSE),"错误")</f>
        <v>20</v>
      </c>
      <c r="AA623" s="42" t="str">
        <f t="shared" si="233"/>
        <v/>
      </c>
      <c r="AB623" s="65" t="str">
        <f t="shared" si="228"/>
        <v/>
      </c>
      <c r="AC623" s="65" t="str">
        <f t="shared" si="229"/>
        <v/>
      </c>
      <c r="AD623" s="43" t="str">
        <f t="shared" si="230"/>
        <v/>
      </c>
      <c r="AE623" s="3" t="str">
        <f t="shared" si="231"/>
        <v/>
      </c>
      <c r="AF623" s="66">
        <f t="shared" si="232"/>
        <v>6</v>
      </c>
      <c r="AG623" t="str">
        <f t="shared" si="234"/>
        <v/>
      </c>
      <c r="AH623" t="str">
        <f t="shared" si="219"/>
        <v/>
      </c>
      <c r="AI623" t="str">
        <f t="shared" si="220"/>
        <v/>
      </c>
      <c r="AJ623" t="str">
        <f t="shared" si="235"/>
        <v/>
      </c>
      <c r="AK623" t="str">
        <f t="shared" si="221"/>
        <v/>
      </c>
      <c r="AL623" t="str">
        <f t="shared" si="222"/>
        <v/>
      </c>
      <c r="AM623" t="str">
        <f t="shared" si="223"/>
        <v/>
      </c>
      <c r="AN623" t="str">
        <f t="shared" si="224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225"/>
        <v>0</v>
      </c>
      <c r="AZ623">
        <f t="shared" si="226"/>
        <v>0</v>
      </c>
      <c r="BA623">
        <f t="shared" si="227"/>
        <v>0</v>
      </c>
    </row>
    <row r="624" customHeight="1" spans="1:53">
      <c r="A624" s="23" t="s">
        <v>314</v>
      </c>
      <c r="B624" s="71" t="s">
        <v>525</v>
      </c>
      <c r="C624" s="23">
        <v>7</v>
      </c>
      <c r="D624" s="39" t="s">
        <v>175</v>
      </c>
      <c r="E624" s="39" t="s">
        <v>180</v>
      </c>
      <c r="N624" s="25">
        <f>IFERROR(VLOOKUP($D624&amp;$C624,生产方式定位!$A$2:$E$38,2,FALSE)+VLOOKUP($E624&amp;$C624,生产方式定位!$F$3:$J$38,2,FALSE),0)</f>
        <v>0</v>
      </c>
      <c r="U624" s="25">
        <f>IFERROR(VLOOKUP($D624&amp;$C624,生产方式定位!$A$2:$E$38,3,FALSE)+VLOOKUP($E624&amp;$C624,生产方式定位!$F$3:$J$38,3,FALSE),0)</f>
        <v>20</v>
      </c>
      <c r="Z624" s="25">
        <f>IFERROR(VLOOKUP($D624&amp;$C624,生产方式定位!$A$2:$E$38,5,FALSE)+VLOOKUP($E624&amp;$C624,生产方式定位!$F$3:$J$38,5,FALSE),"错误")</f>
        <v>20</v>
      </c>
      <c r="AA624" s="42" t="str">
        <f t="shared" si="233"/>
        <v/>
      </c>
      <c r="AB624" s="65" t="str">
        <f t="shared" si="228"/>
        <v/>
      </c>
      <c r="AC624" s="65" t="str">
        <f t="shared" si="229"/>
        <v/>
      </c>
      <c r="AD624" s="43" t="str">
        <f t="shared" si="230"/>
        <v/>
      </c>
      <c r="AE624" s="3" t="str">
        <f t="shared" si="231"/>
        <v/>
      </c>
      <c r="AF624" s="66">
        <f t="shared" si="232"/>
        <v>7</v>
      </c>
      <c r="AG624" t="str">
        <f t="shared" si="234"/>
        <v/>
      </c>
      <c r="AH624" t="str">
        <f t="shared" si="219"/>
        <v/>
      </c>
      <c r="AI624" t="str">
        <f t="shared" si="220"/>
        <v/>
      </c>
      <c r="AJ624" t="str">
        <f t="shared" si="235"/>
        <v/>
      </c>
      <c r="AK624" t="str">
        <f t="shared" si="221"/>
        <v/>
      </c>
      <c r="AL624" t="str">
        <f t="shared" si="222"/>
        <v/>
      </c>
      <c r="AM624" t="str">
        <f t="shared" si="223"/>
        <v/>
      </c>
      <c r="AN624" t="str">
        <f t="shared" si="224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225"/>
        <v>0</v>
      </c>
      <c r="AZ624">
        <f t="shared" si="226"/>
        <v>0</v>
      </c>
      <c r="BA624">
        <f t="shared" si="227"/>
        <v>0</v>
      </c>
    </row>
    <row r="625" customHeight="1" spans="1:53">
      <c r="A625" s="23" t="s">
        <v>314</v>
      </c>
      <c r="B625" s="71" t="s">
        <v>526</v>
      </c>
      <c r="C625" s="23">
        <v>8</v>
      </c>
      <c r="D625" s="39" t="s">
        <v>175</v>
      </c>
      <c r="E625" s="39" t="s">
        <v>180</v>
      </c>
      <c r="N625" s="25">
        <f>IFERROR(VLOOKUP($D625&amp;$C625,生产方式定位!$A$2:$E$38,2,FALSE)+VLOOKUP($E625&amp;$C625,生产方式定位!$F$3:$J$38,2,FALSE),0)</f>
        <v>0</v>
      </c>
      <c r="O625" s="55"/>
      <c r="U625" s="25">
        <f>IFERROR(VLOOKUP($D625&amp;$C625,生产方式定位!$A$2:$E$38,3,FALSE)+VLOOKUP($E625&amp;$C625,生产方式定位!$F$3:$J$38,3,FALSE),0)</f>
        <v>50</v>
      </c>
      <c r="Z625" s="25">
        <f>IFERROR(VLOOKUP($D625&amp;$C625,生产方式定位!$A$2:$E$38,5,FALSE)+VLOOKUP($E625&amp;$C625,生产方式定位!$F$3:$J$38,5,FALSE),"错误")</f>
        <v>50</v>
      </c>
      <c r="AA625" s="42" t="str">
        <f t="shared" si="233"/>
        <v/>
      </c>
      <c r="AB625" s="65" t="str">
        <f t="shared" si="228"/>
        <v/>
      </c>
      <c r="AC625" s="65" t="str">
        <f t="shared" si="229"/>
        <v/>
      </c>
      <c r="AD625" s="43" t="str">
        <f t="shared" si="230"/>
        <v/>
      </c>
      <c r="AE625" s="3" t="str">
        <f t="shared" si="231"/>
        <v/>
      </c>
      <c r="AF625" s="66">
        <f t="shared" si="232"/>
        <v>8</v>
      </c>
      <c r="AG625" t="str">
        <f t="shared" si="234"/>
        <v/>
      </c>
      <c r="AH625" t="str">
        <f t="shared" si="219"/>
        <v/>
      </c>
      <c r="AI625" t="str">
        <f t="shared" si="220"/>
        <v/>
      </c>
      <c r="AJ625" t="str">
        <f t="shared" si="235"/>
        <v/>
      </c>
      <c r="AK625" t="str">
        <f t="shared" si="221"/>
        <v/>
      </c>
      <c r="AL625" t="str">
        <f t="shared" si="222"/>
        <v/>
      </c>
      <c r="AM625" t="str">
        <f t="shared" si="223"/>
        <v/>
      </c>
      <c r="AN625" t="str">
        <f t="shared" si="224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225"/>
        <v>0</v>
      </c>
      <c r="AZ625">
        <f t="shared" si="226"/>
        <v>0</v>
      </c>
      <c r="BA625">
        <f t="shared" si="227"/>
        <v>0</v>
      </c>
    </row>
    <row r="626" customHeight="1" spans="1:53">
      <c r="A626" s="25" t="s">
        <v>316</v>
      </c>
      <c r="C626" s="25">
        <v>1</v>
      </c>
      <c r="D626" s="39" t="s">
        <v>223</v>
      </c>
      <c r="E626" s="39" t="s">
        <v>173</v>
      </c>
      <c r="N626" s="23">
        <f>IFERROR(VLOOKUP($D626&amp;$C626,生产方式定位!$A$2:$E$38,2,FALSE)+VLOOKUP($E626&amp;$C626,生产方式定位!$F$3:$J$38,2,FALSE),0)</f>
        <v>1000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1760</v>
      </c>
      <c r="AA626" s="42" t="str">
        <f t="shared" si="233"/>
        <v/>
      </c>
      <c r="AB626" s="65" t="str">
        <f t="shared" si="228"/>
        <v/>
      </c>
      <c r="AC626" s="65" t="str">
        <f t="shared" si="229"/>
        <v/>
      </c>
      <c r="AD626" s="43" t="str">
        <f t="shared" si="230"/>
        <v>76%</v>
      </c>
      <c r="AE626" s="3">
        <f t="shared" si="231"/>
        <v>660</v>
      </c>
      <c r="AF626" s="66">
        <f t="shared" si="232"/>
        <v>1</v>
      </c>
      <c r="AG626" t="str">
        <f t="shared" si="234"/>
        <v/>
      </c>
      <c r="AH626" t="str">
        <f t="shared" si="219"/>
        <v/>
      </c>
      <c r="AI626" t="str">
        <f t="shared" si="220"/>
        <v/>
      </c>
      <c r="AJ626" t="str">
        <f t="shared" si="235"/>
        <v/>
      </c>
      <c r="AK626" t="str">
        <f t="shared" si="221"/>
        <v/>
      </c>
      <c r="AL626" t="str">
        <f t="shared" si="222"/>
        <v/>
      </c>
      <c r="AM626" t="str">
        <f t="shared" si="223"/>
        <v/>
      </c>
      <c r="AN626" t="str">
        <f t="shared" si="224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225"/>
        <v>0</v>
      </c>
      <c r="AZ626">
        <f t="shared" si="226"/>
        <v>0</v>
      </c>
      <c r="BA626">
        <f t="shared" si="227"/>
        <v>0</v>
      </c>
    </row>
    <row r="627" customHeight="1" spans="1:53">
      <c r="A627" s="25" t="s">
        <v>316</v>
      </c>
      <c r="C627" s="25">
        <v>2</v>
      </c>
      <c r="D627" s="39" t="s">
        <v>223</v>
      </c>
      <c r="E627" s="39" t="s">
        <v>173</v>
      </c>
      <c r="N627" s="23">
        <f>IFERROR(VLOOKUP($D627&amp;$C627,生产方式定位!$A$2:$E$38,2,FALSE)+VLOOKUP($E627&amp;$C627,生产方式定位!$F$3:$J$38,2,FALSE),0)</f>
        <v>1600</v>
      </c>
      <c r="U627" s="23">
        <f>IFERROR(VLOOKUP($D627&amp;$C627,生产方式定位!$A$2:$E$38,3,FALSE)+VLOOKUP($E627&amp;$C627,生产方式定位!$F$3:$J$38,3,FALSE),0)</f>
        <v>100</v>
      </c>
      <c r="Z627" s="23">
        <f>IFERROR(VLOOKUP($D627&amp;$C627,生产方式定位!$A$2:$E$38,5,FALSE)+VLOOKUP($E627&amp;$C627,生产方式定位!$F$3:$J$38,5,FALSE),"错误")</f>
        <v>2520</v>
      </c>
      <c r="AA627" s="42" t="str">
        <f t="shared" si="233"/>
        <v/>
      </c>
      <c r="AB627" s="65" t="str">
        <f t="shared" si="228"/>
        <v/>
      </c>
      <c r="AC627" s="65" t="str">
        <f t="shared" si="229"/>
        <v/>
      </c>
      <c r="AD627" s="43" t="str">
        <f t="shared" si="230"/>
        <v>58%</v>
      </c>
      <c r="AE627" s="3">
        <f t="shared" si="231"/>
        <v>820</v>
      </c>
      <c r="AF627" s="66">
        <f t="shared" si="232"/>
        <v>2</v>
      </c>
      <c r="AG627" t="str">
        <f t="shared" si="234"/>
        <v/>
      </c>
      <c r="AH627" t="str">
        <f t="shared" si="219"/>
        <v/>
      </c>
      <c r="AI627" t="str">
        <f t="shared" si="220"/>
        <v/>
      </c>
      <c r="AJ627" t="str">
        <f t="shared" si="235"/>
        <v/>
      </c>
      <c r="AK627" t="str">
        <f t="shared" si="221"/>
        <v/>
      </c>
      <c r="AL627" t="str">
        <f t="shared" si="222"/>
        <v/>
      </c>
      <c r="AM627" t="str">
        <f t="shared" si="223"/>
        <v/>
      </c>
      <c r="AN627" t="str">
        <f t="shared" si="224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225"/>
        <v>0</v>
      </c>
      <c r="AZ627">
        <f t="shared" si="226"/>
        <v>0</v>
      </c>
      <c r="BA627">
        <f t="shared" si="227"/>
        <v>0</v>
      </c>
    </row>
    <row r="628" customHeight="1" spans="1:53">
      <c r="A628" s="25" t="s">
        <v>316</v>
      </c>
      <c r="C628" s="25">
        <v>3</v>
      </c>
      <c r="D628" s="39" t="s">
        <v>223</v>
      </c>
      <c r="E628" s="39" t="s">
        <v>173</v>
      </c>
      <c r="N628" s="23">
        <f>IFERROR(VLOOKUP($D628&amp;$C628,生产方式定位!$A$2:$E$38,2,FALSE)+VLOOKUP($E628&amp;$C628,生产方式定位!$F$3:$J$38,2,FALSE),0)</f>
        <v>1825</v>
      </c>
      <c r="U628" s="23">
        <f>IFERROR(VLOOKUP($D628&amp;$C628,生产方式定位!$A$2:$E$38,3,FALSE)+VLOOKUP($E628&amp;$C628,生产方式定位!$F$3:$J$38,3,FALSE),0)</f>
        <v>100</v>
      </c>
      <c r="Z628" s="23">
        <f>IFERROR(VLOOKUP($D628&amp;$C628,生产方式定位!$A$2:$E$38,5,FALSE)+VLOOKUP($E628&amp;$C628,生产方式定位!$F$3:$J$38,5,FALSE),"错误")</f>
        <v>2830</v>
      </c>
      <c r="AA628" s="42" t="str">
        <f t="shared" si="233"/>
        <v/>
      </c>
      <c r="AB628" s="65" t="str">
        <f t="shared" si="228"/>
        <v/>
      </c>
      <c r="AC628" s="65" t="str">
        <f t="shared" si="229"/>
        <v/>
      </c>
      <c r="AD628" s="43" t="str">
        <f t="shared" si="230"/>
        <v>55%</v>
      </c>
      <c r="AE628" s="3">
        <f t="shared" si="231"/>
        <v>905</v>
      </c>
      <c r="AF628" s="67">
        <f t="shared" si="232"/>
        <v>3</v>
      </c>
      <c r="AG628" t="str">
        <f t="shared" si="234"/>
        <v/>
      </c>
      <c r="AH628" t="str">
        <f t="shared" si="219"/>
        <v/>
      </c>
      <c r="AI628" t="str">
        <f t="shared" si="220"/>
        <v/>
      </c>
      <c r="AJ628" t="str">
        <f t="shared" si="235"/>
        <v/>
      </c>
      <c r="AK628" t="str">
        <f t="shared" si="221"/>
        <v/>
      </c>
      <c r="AL628" t="str">
        <f t="shared" si="222"/>
        <v/>
      </c>
      <c r="AM628" t="str">
        <f t="shared" si="223"/>
        <v/>
      </c>
      <c r="AN628" t="str">
        <f t="shared" si="224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225"/>
        <v>0</v>
      </c>
      <c r="AZ628">
        <f t="shared" si="226"/>
        <v>0</v>
      </c>
      <c r="BA628">
        <f t="shared" si="227"/>
        <v>0</v>
      </c>
    </row>
    <row r="629" customHeight="1" spans="1:53">
      <c r="A629" s="25" t="s">
        <v>316</v>
      </c>
      <c r="C629" s="25">
        <v>4</v>
      </c>
      <c r="D629" s="39" t="s">
        <v>223</v>
      </c>
      <c r="E629" s="39" t="s">
        <v>173</v>
      </c>
      <c r="N629" s="23">
        <f>IFERROR(VLOOKUP($D629&amp;$C629,生产方式定位!$A$2:$E$38,2,FALSE)+VLOOKUP($E629&amp;$C629,生产方式定位!$F$3:$J$38,2,FALSE),0)</f>
        <v>2050</v>
      </c>
      <c r="U629" s="23">
        <f>IFERROR(VLOOKUP($D629&amp;$C629,生产方式定位!$A$2:$E$38,3,FALSE)+VLOOKUP($E629&amp;$C629,生产方式定位!$F$3:$J$38,3,FALSE),0)</f>
        <v>100</v>
      </c>
      <c r="Z629" s="23">
        <f>IFERROR(VLOOKUP($D629&amp;$C629,生产方式定位!$A$2:$E$38,5,FALSE)+VLOOKUP($E629&amp;$C629,生产方式定位!$F$3:$J$38,5,FALSE),"错误")</f>
        <v>3140</v>
      </c>
      <c r="AA629" s="42" t="str">
        <f t="shared" si="233"/>
        <v/>
      </c>
      <c r="AB629" s="65" t="str">
        <f t="shared" si="228"/>
        <v/>
      </c>
      <c r="AC629" s="65" t="str">
        <f t="shared" si="229"/>
        <v/>
      </c>
      <c r="AD629" s="43" t="str">
        <f t="shared" si="230"/>
        <v>53%</v>
      </c>
      <c r="AE629" s="3">
        <f t="shared" si="231"/>
        <v>990</v>
      </c>
      <c r="AF629" s="67">
        <f t="shared" si="232"/>
        <v>4</v>
      </c>
      <c r="AG629" t="str">
        <f t="shared" si="234"/>
        <v/>
      </c>
      <c r="AH629" t="str">
        <f t="shared" si="219"/>
        <v/>
      </c>
      <c r="AI629" t="str">
        <f t="shared" si="220"/>
        <v/>
      </c>
      <c r="AJ629" t="str">
        <f t="shared" si="235"/>
        <v/>
      </c>
      <c r="AK629" t="str">
        <f t="shared" si="221"/>
        <v/>
      </c>
      <c r="AL629" t="str">
        <f t="shared" si="222"/>
        <v/>
      </c>
      <c r="AM629" t="str">
        <f t="shared" si="223"/>
        <v/>
      </c>
      <c r="AN629" t="str">
        <f t="shared" si="224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225"/>
        <v>0</v>
      </c>
      <c r="AZ629">
        <f t="shared" si="226"/>
        <v>0</v>
      </c>
      <c r="BA629">
        <f t="shared" si="227"/>
        <v>0</v>
      </c>
    </row>
    <row r="630" customHeight="1" spans="1:53">
      <c r="A630" s="25" t="s">
        <v>316</v>
      </c>
      <c r="C630" s="25">
        <v>5</v>
      </c>
      <c r="D630" s="39" t="s">
        <v>223</v>
      </c>
      <c r="E630" s="39" t="s">
        <v>173</v>
      </c>
      <c r="N630" s="23">
        <f>IFERROR(VLOOKUP($D630&amp;$C630,生产方式定位!$A$2:$E$38,2,FALSE)+VLOOKUP($E630&amp;$C630,生产方式定位!$F$3:$J$38,2,FALSE),0)</f>
        <v>2275</v>
      </c>
      <c r="U630" s="23">
        <f>IFERROR(VLOOKUP($D630&amp;$C630,生产方式定位!$A$2:$E$38,3,FALSE)+VLOOKUP($E630&amp;$C630,生产方式定位!$F$3:$J$38,3,FALSE),0)</f>
        <v>100</v>
      </c>
      <c r="Z630" s="23">
        <f>IFERROR(VLOOKUP($D630&amp;$C630,生产方式定位!$A$2:$E$38,5,FALSE)+VLOOKUP($E630&amp;$C630,生产方式定位!$F$3:$J$38,5,FALSE),"错误")</f>
        <v>3450</v>
      </c>
      <c r="AA630" s="42" t="str">
        <f t="shared" si="233"/>
        <v/>
      </c>
      <c r="AB630" s="65" t="str">
        <f t="shared" si="228"/>
        <v/>
      </c>
      <c r="AC630" s="65" t="str">
        <f t="shared" si="229"/>
        <v/>
      </c>
      <c r="AD630" s="43" t="str">
        <f t="shared" si="230"/>
        <v>52%</v>
      </c>
      <c r="AE630" s="3">
        <f t="shared" si="231"/>
        <v>1075</v>
      </c>
      <c r="AF630" s="67">
        <f t="shared" si="232"/>
        <v>5</v>
      </c>
      <c r="AG630" t="str">
        <f t="shared" si="234"/>
        <v/>
      </c>
      <c r="AH630" t="str">
        <f t="shared" si="219"/>
        <v/>
      </c>
      <c r="AI630" t="str">
        <f t="shared" si="220"/>
        <v/>
      </c>
      <c r="AJ630" t="str">
        <f t="shared" si="235"/>
        <v/>
      </c>
      <c r="AK630" t="str">
        <f t="shared" si="221"/>
        <v/>
      </c>
      <c r="AL630" t="str">
        <f t="shared" si="222"/>
        <v/>
      </c>
      <c r="AM630" t="str">
        <f t="shared" si="223"/>
        <v/>
      </c>
      <c r="AN630" t="str">
        <f t="shared" si="224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225"/>
        <v>0</v>
      </c>
      <c r="AZ630">
        <f t="shared" si="226"/>
        <v>0</v>
      </c>
      <c r="BA630">
        <f t="shared" si="227"/>
        <v>0</v>
      </c>
    </row>
    <row r="631" customHeight="1" spans="1:53">
      <c r="A631" s="23" t="s">
        <v>317</v>
      </c>
      <c r="C631" s="23">
        <v>1</v>
      </c>
      <c r="D631" s="39" t="s">
        <v>175</v>
      </c>
      <c r="E631" s="39" t="s">
        <v>180</v>
      </c>
      <c r="N631" s="25">
        <f>IFERROR(VLOOKUP($D631&amp;$C631,生产方式定位!$A$2:$E$38,2,FALSE)+VLOOKUP($E631&amp;$C631,生产方式定位!$F$3:$J$38,2,FALSE),0)</f>
        <v>0</v>
      </c>
      <c r="U631" s="25">
        <f>IFERROR(VLOOKUP($D631&amp;$C631,生产方式定位!$A$2:$E$38,3,FALSE)+VLOOKUP($E631&amp;$C631,生产方式定位!$F$3:$J$38,3,FALSE),0)</f>
        <v>25</v>
      </c>
      <c r="Z631" s="25">
        <f>IFERROR(VLOOKUP($D631&amp;$C631,生产方式定位!$A$2:$E$38,5,FALSE)+VLOOKUP($E631&amp;$C631,生产方式定位!$F$3:$J$38,5,FALSE),"错误")</f>
        <v>25</v>
      </c>
      <c r="AA631" s="42" t="str">
        <f t="shared" si="233"/>
        <v/>
      </c>
      <c r="AB631" s="65" t="str">
        <f t="shared" si="228"/>
        <v/>
      </c>
      <c r="AC631" s="65" t="str">
        <f t="shared" si="229"/>
        <v/>
      </c>
      <c r="AD631" s="43" t="str">
        <f t="shared" si="230"/>
        <v/>
      </c>
      <c r="AE631" s="3" t="str">
        <f t="shared" si="231"/>
        <v/>
      </c>
      <c r="AF631" s="67">
        <f t="shared" si="232"/>
        <v>1</v>
      </c>
      <c r="AG631" t="str">
        <f t="shared" si="234"/>
        <v/>
      </c>
      <c r="AH631" t="str">
        <f t="shared" si="219"/>
        <v/>
      </c>
      <c r="AI631" t="str">
        <f t="shared" si="220"/>
        <v/>
      </c>
      <c r="AJ631" t="str">
        <f t="shared" si="235"/>
        <v/>
      </c>
      <c r="AK631" t="str">
        <f t="shared" si="221"/>
        <v/>
      </c>
      <c r="AL631" t="str">
        <f t="shared" si="222"/>
        <v/>
      </c>
      <c r="AM631" t="str">
        <f t="shared" si="223"/>
        <v/>
      </c>
      <c r="AN631" t="str">
        <f t="shared" si="224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225"/>
        <v>0</v>
      </c>
      <c r="AZ631">
        <f t="shared" si="226"/>
        <v>0</v>
      </c>
      <c r="BA631">
        <f t="shared" si="227"/>
        <v>0</v>
      </c>
    </row>
    <row r="632" customHeight="1" spans="1:53">
      <c r="A632" s="23" t="s">
        <v>317</v>
      </c>
      <c r="C632" s="23">
        <v>2</v>
      </c>
      <c r="D632" s="39" t="s">
        <v>175</v>
      </c>
      <c r="E632" s="39" t="s">
        <v>180</v>
      </c>
      <c r="N632" s="25">
        <f>IFERROR(VLOOKUP($D632&amp;$C632,生产方式定位!$A$2:$E$38,2,FALSE)+VLOOKUP($E632&amp;$C632,生产方式定位!$F$3:$J$38,2,FALSE),0)</f>
        <v>0</v>
      </c>
      <c r="U632" s="25">
        <f>IFERROR(VLOOKUP($D632&amp;$C632,生产方式定位!$A$2:$E$38,3,FALSE)+VLOOKUP($E632&amp;$C632,生产方式定位!$F$3:$J$38,3,FALSE),0)</f>
        <v>35</v>
      </c>
      <c r="Z632" s="25">
        <f>IFERROR(VLOOKUP($D632&amp;$C632,生产方式定位!$A$2:$E$38,5,FALSE)+VLOOKUP($E632&amp;$C632,生产方式定位!$F$3:$J$38,5,FALSE),"错误")</f>
        <v>35</v>
      </c>
      <c r="AA632" s="42" t="str">
        <f t="shared" si="233"/>
        <v/>
      </c>
      <c r="AB632" s="65" t="str">
        <f t="shared" si="228"/>
        <v/>
      </c>
      <c r="AC632" s="65" t="str">
        <f t="shared" si="229"/>
        <v/>
      </c>
      <c r="AD632" s="43" t="str">
        <f t="shared" si="230"/>
        <v/>
      </c>
      <c r="AE632" s="3" t="str">
        <f t="shared" si="231"/>
        <v/>
      </c>
      <c r="AF632" s="67">
        <f t="shared" si="232"/>
        <v>2</v>
      </c>
      <c r="AG632" t="str">
        <f t="shared" si="234"/>
        <v/>
      </c>
      <c r="AH632" t="str">
        <f t="shared" si="219"/>
        <v/>
      </c>
      <c r="AI632" t="str">
        <f t="shared" si="220"/>
        <v/>
      </c>
      <c r="AJ632" t="str">
        <f t="shared" si="235"/>
        <v/>
      </c>
      <c r="AK632" t="str">
        <f t="shared" si="221"/>
        <v/>
      </c>
      <c r="AL632" t="str">
        <f t="shared" si="222"/>
        <v/>
      </c>
      <c r="AM632" t="str">
        <f t="shared" si="223"/>
        <v/>
      </c>
      <c r="AN632" t="str">
        <f t="shared" si="224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225"/>
        <v>0</v>
      </c>
      <c r="AZ632">
        <f t="shared" si="226"/>
        <v>0</v>
      </c>
      <c r="BA632">
        <f t="shared" si="227"/>
        <v>0</v>
      </c>
    </row>
    <row r="633" customHeight="1" spans="1:53">
      <c r="A633" s="23" t="s">
        <v>317</v>
      </c>
      <c r="C633" s="23">
        <v>3</v>
      </c>
      <c r="D633" s="39" t="s">
        <v>175</v>
      </c>
      <c r="E633" s="39" t="s">
        <v>180</v>
      </c>
      <c r="N633" s="25">
        <f>IFERROR(VLOOKUP($D633&amp;$C633,生产方式定位!$A$2:$E$38,2,FALSE)+VLOOKUP($E633&amp;$C633,生产方式定位!$F$3:$J$38,2,FALSE),0)</f>
        <v>0</v>
      </c>
      <c r="U633" s="25">
        <f>IFERROR(VLOOKUP($D633&amp;$C633,生产方式定位!$A$2:$E$38,3,FALSE)+VLOOKUP($E633&amp;$C633,生产方式定位!$F$3:$J$38,3,FALSE),0)</f>
        <v>70</v>
      </c>
      <c r="Z633" s="25">
        <f>IFERROR(VLOOKUP($D633&amp;$C633,生产方式定位!$A$2:$E$38,5,FALSE)+VLOOKUP($E633&amp;$C633,生产方式定位!$F$3:$J$38,5,FALSE),"错误")</f>
        <v>70</v>
      </c>
      <c r="AA633" s="42" t="str">
        <f t="shared" si="233"/>
        <v/>
      </c>
      <c r="AB633" s="65" t="str">
        <f t="shared" si="228"/>
        <v/>
      </c>
      <c r="AC633" s="65" t="str">
        <f t="shared" si="229"/>
        <v/>
      </c>
      <c r="AD633" s="43" t="str">
        <f t="shared" si="230"/>
        <v/>
      </c>
      <c r="AE633" s="3" t="str">
        <f t="shared" si="231"/>
        <v/>
      </c>
      <c r="AF633" s="67">
        <f t="shared" si="232"/>
        <v>3</v>
      </c>
      <c r="AG633" t="str">
        <f t="shared" si="234"/>
        <v/>
      </c>
      <c r="AH633" t="str">
        <f t="shared" si="219"/>
        <v/>
      </c>
      <c r="AI633" t="str">
        <f t="shared" si="220"/>
        <v/>
      </c>
      <c r="AJ633" t="str">
        <f t="shared" si="235"/>
        <v/>
      </c>
      <c r="AK633" t="str">
        <f t="shared" si="221"/>
        <v/>
      </c>
      <c r="AL633" t="str">
        <f t="shared" si="222"/>
        <v/>
      </c>
      <c r="AM633" t="str">
        <f t="shared" si="223"/>
        <v/>
      </c>
      <c r="AN633" t="str">
        <f t="shared" si="224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225"/>
        <v>0</v>
      </c>
      <c r="AZ633">
        <f t="shared" si="226"/>
        <v>0</v>
      </c>
      <c r="BA633">
        <f t="shared" si="227"/>
        <v>0</v>
      </c>
    </row>
    <row r="634" customHeight="1" spans="1:53">
      <c r="A634" s="23" t="s">
        <v>317</v>
      </c>
      <c r="C634" s="23">
        <v>4</v>
      </c>
      <c r="D634" s="39" t="s">
        <v>175</v>
      </c>
      <c r="E634" s="39" t="s">
        <v>180</v>
      </c>
      <c r="N634" s="25">
        <f>IFERROR(VLOOKUP($D634&amp;$C634,生产方式定位!$A$2:$E$38,2,FALSE)+VLOOKUP($E634&amp;$C634,生产方式定位!$F$3:$J$38,2,FALSE),0)</f>
        <v>0</v>
      </c>
      <c r="U634" s="25">
        <f>IFERROR(VLOOKUP($D634&amp;$C634,生产方式定位!$A$2:$E$38,3,FALSE)+VLOOKUP($E634&amp;$C634,生产方式定位!$F$3:$J$38,3,FALSE),0)</f>
        <v>35</v>
      </c>
      <c r="Z634" s="25">
        <f>IFERROR(VLOOKUP($D634&amp;$C634,生产方式定位!$A$2:$E$38,5,FALSE)+VLOOKUP($E634&amp;$C634,生产方式定位!$F$3:$J$38,5,FALSE),"错误")</f>
        <v>35</v>
      </c>
      <c r="AA634" s="42" t="str">
        <f t="shared" si="233"/>
        <v/>
      </c>
      <c r="AB634" s="65" t="str">
        <f t="shared" si="228"/>
        <v/>
      </c>
      <c r="AC634" s="65" t="str">
        <f t="shared" si="229"/>
        <v/>
      </c>
      <c r="AD634" s="43" t="str">
        <f t="shared" si="230"/>
        <v/>
      </c>
      <c r="AE634" s="3" t="str">
        <f t="shared" si="231"/>
        <v/>
      </c>
      <c r="AF634" s="67">
        <f t="shared" si="232"/>
        <v>4</v>
      </c>
      <c r="AG634" t="str">
        <f t="shared" si="234"/>
        <v/>
      </c>
      <c r="AH634" t="str">
        <f t="shared" si="219"/>
        <v/>
      </c>
      <c r="AI634" t="str">
        <f t="shared" si="220"/>
        <v/>
      </c>
      <c r="AJ634" t="str">
        <f t="shared" si="235"/>
        <v/>
      </c>
      <c r="AK634" t="str">
        <f t="shared" si="221"/>
        <v/>
      </c>
      <c r="AL634" t="str">
        <f t="shared" si="222"/>
        <v/>
      </c>
      <c r="AM634" t="str">
        <f t="shared" si="223"/>
        <v/>
      </c>
      <c r="AN634" t="str">
        <f t="shared" si="224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225"/>
        <v>0</v>
      </c>
      <c r="AZ634">
        <f t="shared" si="226"/>
        <v>0</v>
      </c>
      <c r="BA634">
        <f t="shared" si="227"/>
        <v>0</v>
      </c>
    </row>
    <row r="635" customHeight="1" spans="1:53">
      <c r="A635" s="23" t="s">
        <v>317</v>
      </c>
      <c r="C635" s="23">
        <v>5</v>
      </c>
      <c r="D635" s="39" t="s">
        <v>175</v>
      </c>
      <c r="E635" s="39" t="s">
        <v>180</v>
      </c>
      <c r="N635" s="25">
        <f>IFERROR(VLOOKUP($D635&amp;$C635,生产方式定位!$A$2:$E$38,2,FALSE)+VLOOKUP($E635&amp;$C635,生产方式定位!$F$3:$J$38,2,FALSE),0)</f>
        <v>0</v>
      </c>
      <c r="U635" s="25">
        <f>IFERROR(VLOOKUP($D635&amp;$C635,生产方式定位!$A$2:$E$38,3,FALSE)+VLOOKUP($E635&amp;$C635,生产方式定位!$F$3:$J$38,3,FALSE),0)</f>
        <v>40</v>
      </c>
      <c r="Z635" s="25">
        <f>IFERROR(VLOOKUP($D635&amp;$C635,生产方式定位!$A$2:$E$38,5,FALSE)+VLOOKUP($E635&amp;$C635,生产方式定位!$F$3:$J$38,5,FALSE),"错误")</f>
        <v>40</v>
      </c>
      <c r="AA635" s="42" t="str">
        <f t="shared" si="233"/>
        <v/>
      </c>
      <c r="AB635" s="65" t="str">
        <f t="shared" si="228"/>
        <v/>
      </c>
      <c r="AC635" s="65" t="str">
        <f t="shared" si="229"/>
        <v/>
      </c>
      <c r="AD635" s="43" t="str">
        <f t="shared" si="230"/>
        <v/>
      </c>
      <c r="AE635" s="3" t="str">
        <f t="shared" si="231"/>
        <v/>
      </c>
      <c r="AF635" s="67">
        <f t="shared" si="232"/>
        <v>5</v>
      </c>
      <c r="AG635" t="str">
        <f t="shared" si="234"/>
        <v/>
      </c>
      <c r="AH635" t="str">
        <f t="shared" si="219"/>
        <v/>
      </c>
      <c r="AI635" t="str">
        <f t="shared" si="220"/>
        <v/>
      </c>
      <c r="AJ635" t="str">
        <f t="shared" si="235"/>
        <v/>
      </c>
      <c r="AK635" t="str">
        <f t="shared" si="221"/>
        <v/>
      </c>
      <c r="AL635" t="str">
        <f t="shared" si="222"/>
        <v/>
      </c>
      <c r="AM635" t="str">
        <f t="shared" si="223"/>
        <v/>
      </c>
      <c r="AN635" t="str">
        <f t="shared" si="224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225"/>
        <v>0</v>
      </c>
      <c r="AZ635">
        <f t="shared" si="226"/>
        <v>0</v>
      </c>
      <c r="BA635">
        <f t="shared" si="227"/>
        <v>0</v>
      </c>
    </row>
    <row r="636" customHeight="1" spans="1:53">
      <c r="A636" s="23" t="s">
        <v>317</v>
      </c>
      <c r="C636" s="23">
        <v>6</v>
      </c>
      <c r="D636" s="39" t="s">
        <v>175</v>
      </c>
      <c r="E636" s="39" t="s">
        <v>180</v>
      </c>
      <c r="N636" s="25">
        <f>IFERROR(VLOOKUP($D636&amp;$C636,生产方式定位!$A$2:$E$38,2,FALSE)+VLOOKUP($E636&amp;$C636,生产方式定位!$F$3:$J$38,2,FALSE),0)</f>
        <v>0</v>
      </c>
      <c r="U636" s="25">
        <f>IFERROR(VLOOKUP($D636&amp;$C636,生产方式定位!$A$2:$E$38,3,FALSE)+VLOOKUP($E636&amp;$C636,生产方式定位!$F$3:$J$38,3,FALSE),0)</f>
        <v>20</v>
      </c>
      <c r="Z636" s="25">
        <f>IFERROR(VLOOKUP($D636&amp;$C636,生产方式定位!$A$2:$E$38,5,FALSE)+VLOOKUP($E636&amp;$C636,生产方式定位!$F$3:$J$38,5,FALSE),"错误")</f>
        <v>20</v>
      </c>
      <c r="AA636" s="42" t="str">
        <f t="shared" si="233"/>
        <v/>
      </c>
      <c r="AB636" s="65" t="str">
        <f t="shared" si="228"/>
        <v/>
      </c>
      <c r="AC636" s="65" t="str">
        <f t="shared" si="229"/>
        <v/>
      </c>
      <c r="AD636" s="43" t="str">
        <f t="shared" si="230"/>
        <v/>
      </c>
      <c r="AE636" s="3" t="str">
        <f t="shared" si="231"/>
        <v/>
      </c>
      <c r="AF636" s="66">
        <f t="shared" si="232"/>
        <v>6</v>
      </c>
      <c r="AG636" t="str">
        <f t="shared" si="234"/>
        <v/>
      </c>
      <c r="AH636" t="str">
        <f t="shared" si="219"/>
        <v/>
      </c>
      <c r="AI636" t="str">
        <f t="shared" si="220"/>
        <v/>
      </c>
      <c r="AJ636" t="str">
        <f t="shared" si="235"/>
        <v/>
      </c>
      <c r="AK636" t="str">
        <f t="shared" si="221"/>
        <v/>
      </c>
      <c r="AL636" t="str">
        <f t="shared" si="222"/>
        <v/>
      </c>
      <c r="AM636" t="str">
        <f t="shared" si="223"/>
        <v/>
      </c>
      <c r="AN636" t="str">
        <f t="shared" si="224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225"/>
        <v>0</v>
      </c>
      <c r="AZ636">
        <f t="shared" si="226"/>
        <v>0</v>
      </c>
      <c r="BA636">
        <f t="shared" si="227"/>
        <v>0</v>
      </c>
    </row>
    <row r="637" customHeight="1" spans="1:53">
      <c r="A637" s="23" t="s">
        <v>317</v>
      </c>
      <c r="C637" s="23">
        <v>7</v>
      </c>
      <c r="D637" s="39" t="s">
        <v>175</v>
      </c>
      <c r="E637" s="39" t="s">
        <v>180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20</v>
      </c>
      <c r="Z637" s="25">
        <f>IFERROR(VLOOKUP($D637&amp;$C637,生产方式定位!$A$2:$E$38,5,FALSE)+VLOOKUP($E637&amp;$C637,生产方式定位!$F$3:$J$38,5,FALSE),"错误")</f>
        <v>20</v>
      </c>
      <c r="AA637" s="42" t="str">
        <f t="shared" si="233"/>
        <v/>
      </c>
      <c r="AB637" s="65" t="str">
        <f t="shared" si="228"/>
        <v/>
      </c>
      <c r="AC637" s="65" t="str">
        <f t="shared" si="229"/>
        <v/>
      </c>
      <c r="AD637" s="43" t="str">
        <f t="shared" si="230"/>
        <v/>
      </c>
      <c r="AE637" s="3" t="str">
        <f t="shared" si="231"/>
        <v/>
      </c>
      <c r="AF637" s="66">
        <f t="shared" si="232"/>
        <v>7</v>
      </c>
      <c r="AG637" t="str">
        <f t="shared" si="234"/>
        <v/>
      </c>
      <c r="AH637" t="str">
        <f t="shared" si="219"/>
        <v/>
      </c>
      <c r="AI637" t="str">
        <f t="shared" si="220"/>
        <v/>
      </c>
      <c r="AJ637" t="str">
        <f t="shared" si="235"/>
        <v/>
      </c>
      <c r="AK637" t="str">
        <f t="shared" si="221"/>
        <v/>
      </c>
      <c r="AL637" t="str">
        <f t="shared" si="222"/>
        <v/>
      </c>
      <c r="AM637" t="str">
        <f t="shared" si="223"/>
        <v/>
      </c>
      <c r="AN637" t="str">
        <f t="shared" si="224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225"/>
        <v>0</v>
      </c>
      <c r="AZ637">
        <f t="shared" si="226"/>
        <v>0</v>
      </c>
      <c r="BA637">
        <f t="shared" si="227"/>
        <v>0</v>
      </c>
    </row>
    <row r="638" customHeight="1" spans="1:53">
      <c r="A638" s="23" t="s">
        <v>317</v>
      </c>
      <c r="C638" s="23">
        <v>8</v>
      </c>
      <c r="D638" s="39" t="s">
        <v>175</v>
      </c>
      <c r="E638" s="39" t="s">
        <v>180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50</v>
      </c>
      <c r="Z638" s="25">
        <f>IFERROR(VLOOKUP($D638&amp;$C638,生产方式定位!$A$2:$E$38,5,FALSE)+VLOOKUP($E638&amp;$C638,生产方式定位!$F$3:$J$38,5,FALSE),"错误")</f>
        <v>50</v>
      </c>
      <c r="AA638" s="42" t="str">
        <f t="shared" si="233"/>
        <v/>
      </c>
      <c r="AB638" s="65" t="str">
        <f t="shared" si="228"/>
        <v/>
      </c>
      <c r="AC638" s="65" t="str">
        <f t="shared" si="229"/>
        <v/>
      </c>
      <c r="AD638" s="43" t="str">
        <f t="shared" si="230"/>
        <v/>
      </c>
      <c r="AE638" s="3" t="str">
        <f t="shared" si="231"/>
        <v/>
      </c>
      <c r="AF638" s="66">
        <f t="shared" si="232"/>
        <v>8</v>
      </c>
      <c r="AG638" t="str">
        <f t="shared" si="234"/>
        <v/>
      </c>
      <c r="AH638" t="str">
        <f t="shared" si="219"/>
        <v/>
      </c>
      <c r="AI638" t="str">
        <f t="shared" si="220"/>
        <v/>
      </c>
      <c r="AJ638" t="str">
        <f t="shared" si="235"/>
        <v/>
      </c>
      <c r="AK638" t="str">
        <f t="shared" si="221"/>
        <v/>
      </c>
      <c r="AL638" t="str">
        <f t="shared" si="222"/>
        <v/>
      </c>
      <c r="AM638" t="str">
        <f t="shared" si="223"/>
        <v/>
      </c>
      <c r="AN638" t="str">
        <f t="shared" si="224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225"/>
        <v>0</v>
      </c>
      <c r="AZ638">
        <f t="shared" si="226"/>
        <v>0</v>
      </c>
      <c r="BA638">
        <f t="shared" si="227"/>
        <v>0</v>
      </c>
    </row>
    <row r="639" customHeight="1" spans="1:53">
      <c r="A639" s="25" t="s">
        <v>317</v>
      </c>
      <c r="C639" s="25">
        <v>1</v>
      </c>
      <c r="D639" s="39" t="s">
        <v>175</v>
      </c>
      <c r="E639" s="39" t="s">
        <v>180</v>
      </c>
      <c r="N639" s="23">
        <f>IFERROR(VLOOKUP($D639&amp;$C639,生产方式定位!$A$2:$E$38,2,FALSE)+VLOOKUP($E639&amp;$C639,生产方式定位!$F$3:$J$38,2,FALSE),0)</f>
        <v>0</v>
      </c>
      <c r="U639" s="23">
        <f>IFERROR(VLOOKUP($D639&amp;$C639,生产方式定位!$A$2:$E$38,3,FALSE)+VLOOKUP($E639&amp;$C639,生产方式定位!$F$3:$J$38,3,FALSE),0)</f>
        <v>25</v>
      </c>
      <c r="Z639" s="23">
        <f>IFERROR(VLOOKUP($D639&amp;$C639,生产方式定位!$A$2:$E$38,5,FALSE)+VLOOKUP($E639&amp;$C639,生产方式定位!$F$3:$J$38,5,FALSE),"错误")</f>
        <v>25</v>
      </c>
      <c r="AA639" s="42" t="str">
        <f t="shared" si="233"/>
        <v/>
      </c>
      <c r="AB639" s="65" t="str">
        <f t="shared" si="228"/>
        <v/>
      </c>
      <c r="AC639" s="65" t="str">
        <f t="shared" si="229"/>
        <v/>
      </c>
      <c r="AD639" s="43" t="str">
        <f t="shared" si="230"/>
        <v/>
      </c>
      <c r="AE639" s="3" t="str">
        <f t="shared" si="231"/>
        <v/>
      </c>
      <c r="AF639" s="66">
        <f t="shared" si="232"/>
        <v>1</v>
      </c>
      <c r="AG639" t="str">
        <f t="shared" si="234"/>
        <v/>
      </c>
      <c r="AH639" t="str">
        <f t="shared" si="219"/>
        <v/>
      </c>
      <c r="AI639" t="str">
        <f t="shared" si="220"/>
        <v/>
      </c>
      <c r="AJ639" t="str">
        <f t="shared" si="235"/>
        <v/>
      </c>
      <c r="AK639" t="str">
        <f t="shared" si="221"/>
        <v/>
      </c>
      <c r="AL639" t="str">
        <f t="shared" si="222"/>
        <v/>
      </c>
      <c r="AM639" t="str">
        <f t="shared" si="223"/>
        <v/>
      </c>
      <c r="AN639" t="str">
        <f t="shared" si="224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25"/>
        <v>0</v>
      </c>
      <c r="AZ639">
        <f t="shared" si="226"/>
        <v>0</v>
      </c>
      <c r="BA639">
        <f t="shared" si="227"/>
        <v>0</v>
      </c>
    </row>
    <row r="640" customHeight="1" spans="1:53">
      <c r="A640" s="25" t="s">
        <v>317</v>
      </c>
      <c r="C640" s="25">
        <v>2</v>
      </c>
      <c r="D640" s="39" t="s">
        <v>175</v>
      </c>
      <c r="E640" s="39" t="s">
        <v>180</v>
      </c>
      <c r="N640" s="23">
        <f>IFERROR(VLOOKUP($D640&amp;$C640,生产方式定位!$A$2:$E$38,2,FALSE)+VLOOKUP($E640&amp;$C640,生产方式定位!$F$3:$J$38,2,FALSE),0)</f>
        <v>0</v>
      </c>
      <c r="U640" s="23">
        <f>IFERROR(VLOOKUP($D640&amp;$C640,生产方式定位!$A$2:$E$38,3,FALSE)+VLOOKUP($E640&amp;$C640,生产方式定位!$F$3:$J$38,3,FALSE),0)</f>
        <v>35</v>
      </c>
      <c r="Z640" s="23">
        <f>IFERROR(VLOOKUP($D640&amp;$C640,生产方式定位!$A$2:$E$38,5,FALSE)+VLOOKUP($E640&amp;$C640,生产方式定位!$F$3:$J$38,5,FALSE),"错误")</f>
        <v>35</v>
      </c>
      <c r="AA640" s="42" t="str">
        <f t="shared" si="233"/>
        <v/>
      </c>
      <c r="AB640" s="65" t="str">
        <f t="shared" si="228"/>
        <v/>
      </c>
      <c r="AC640" s="65" t="str">
        <f t="shared" si="229"/>
        <v/>
      </c>
      <c r="AD640" s="43" t="str">
        <f t="shared" si="230"/>
        <v/>
      </c>
      <c r="AE640" s="3" t="str">
        <f t="shared" si="231"/>
        <v/>
      </c>
      <c r="AF640" s="66">
        <f t="shared" si="232"/>
        <v>2</v>
      </c>
      <c r="AG640" t="str">
        <f t="shared" si="234"/>
        <v/>
      </c>
      <c r="AH640" t="str">
        <f t="shared" si="219"/>
        <v/>
      </c>
      <c r="AI640" t="str">
        <f t="shared" si="220"/>
        <v/>
      </c>
      <c r="AJ640" t="str">
        <f t="shared" si="235"/>
        <v/>
      </c>
      <c r="AK640" t="str">
        <f t="shared" si="221"/>
        <v/>
      </c>
      <c r="AL640" t="str">
        <f t="shared" si="222"/>
        <v/>
      </c>
      <c r="AM640" t="str">
        <f t="shared" si="223"/>
        <v/>
      </c>
      <c r="AN640" t="str">
        <f t="shared" si="224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25"/>
        <v>0</v>
      </c>
      <c r="AZ640">
        <f t="shared" si="226"/>
        <v>0</v>
      </c>
      <c r="BA640">
        <f t="shared" si="227"/>
        <v>0</v>
      </c>
    </row>
    <row r="641" customHeight="1" spans="1:53">
      <c r="A641" s="25" t="s">
        <v>317</v>
      </c>
      <c r="C641" s="25">
        <v>3</v>
      </c>
      <c r="D641" s="39" t="s">
        <v>175</v>
      </c>
      <c r="E641" s="39" t="s">
        <v>180</v>
      </c>
      <c r="N641" s="23">
        <f>IFERROR(VLOOKUP($D641&amp;$C641,生产方式定位!$A$2:$E$38,2,FALSE)+VLOOKUP($E641&amp;$C641,生产方式定位!$F$3:$J$38,2,FALSE),0)</f>
        <v>0</v>
      </c>
      <c r="U641" s="23">
        <f>IFERROR(VLOOKUP($D641&amp;$C641,生产方式定位!$A$2:$E$38,3,FALSE)+VLOOKUP($E641&amp;$C641,生产方式定位!$F$3:$J$38,3,FALSE),0)</f>
        <v>70</v>
      </c>
      <c r="Z641" s="23">
        <f>IFERROR(VLOOKUP($D641&amp;$C641,生产方式定位!$A$2:$E$38,5,FALSE)+VLOOKUP($E641&amp;$C641,生产方式定位!$F$3:$J$38,5,FALSE),"错误")</f>
        <v>70</v>
      </c>
      <c r="AA641" s="42" t="str">
        <f t="shared" si="233"/>
        <v/>
      </c>
      <c r="AB641" s="65" t="str">
        <f t="shared" si="228"/>
        <v/>
      </c>
      <c r="AC641" s="65" t="str">
        <f t="shared" si="229"/>
        <v/>
      </c>
      <c r="AD641" s="43" t="str">
        <f t="shared" si="230"/>
        <v/>
      </c>
      <c r="AE641" s="3" t="str">
        <f t="shared" si="231"/>
        <v/>
      </c>
      <c r="AF641" s="67">
        <f t="shared" si="232"/>
        <v>3</v>
      </c>
      <c r="AG641" t="str">
        <f t="shared" si="234"/>
        <v/>
      </c>
      <c r="AH641" t="str">
        <f t="shared" si="219"/>
        <v/>
      </c>
      <c r="AI641" t="str">
        <f t="shared" si="220"/>
        <v/>
      </c>
      <c r="AJ641" t="str">
        <f t="shared" si="235"/>
        <v/>
      </c>
      <c r="AK641" t="str">
        <f t="shared" si="221"/>
        <v/>
      </c>
      <c r="AL641" t="str">
        <f t="shared" si="222"/>
        <v/>
      </c>
      <c r="AM641" t="str">
        <f t="shared" si="223"/>
        <v/>
      </c>
      <c r="AN641" t="str">
        <f t="shared" si="224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25"/>
        <v>0</v>
      </c>
      <c r="AZ641">
        <f t="shared" si="226"/>
        <v>0</v>
      </c>
      <c r="BA641">
        <f t="shared" si="227"/>
        <v>0</v>
      </c>
    </row>
    <row r="642" customHeight="1" spans="1:53">
      <c r="A642" s="25" t="s">
        <v>317</v>
      </c>
      <c r="C642" s="25">
        <v>4</v>
      </c>
      <c r="D642" s="39" t="s">
        <v>175</v>
      </c>
      <c r="E642" s="39" t="s">
        <v>180</v>
      </c>
      <c r="N642" s="23">
        <f>IFERROR(VLOOKUP($D642&amp;$C642,生产方式定位!$A$2:$E$38,2,FALSE)+VLOOKUP($E642&amp;$C642,生产方式定位!$F$3:$J$38,2,FALSE),0)</f>
        <v>0</v>
      </c>
      <c r="U642" s="23">
        <f>IFERROR(VLOOKUP($D642&amp;$C642,生产方式定位!$A$2:$E$38,3,FALSE)+VLOOKUP($E642&amp;$C642,生产方式定位!$F$3:$J$38,3,FALSE),0)</f>
        <v>35</v>
      </c>
      <c r="Z642" s="23">
        <f>IFERROR(VLOOKUP($D642&amp;$C642,生产方式定位!$A$2:$E$38,5,FALSE)+VLOOKUP($E642&amp;$C642,生产方式定位!$F$3:$J$38,5,FALSE),"错误")</f>
        <v>35</v>
      </c>
      <c r="AA642" s="42" t="str">
        <f t="shared" si="233"/>
        <v/>
      </c>
      <c r="AB642" s="65" t="str">
        <f t="shared" si="228"/>
        <v/>
      </c>
      <c r="AC642" s="65" t="str">
        <f t="shared" si="229"/>
        <v/>
      </c>
      <c r="AD642" s="43" t="str">
        <f t="shared" si="230"/>
        <v/>
      </c>
      <c r="AE642" s="3" t="str">
        <f t="shared" si="231"/>
        <v/>
      </c>
      <c r="AF642" s="67">
        <f t="shared" si="232"/>
        <v>4</v>
      </c>
      <c r="AG642" t="str">
        <f t="shared" si="234"/>
        <v/>
      </c>
      <c r="AH642" t="str">
        <f t="shared" si="219"/>
        <v/>
      </c>
      <c r="AI642" t="str">
        <f t="shared" si="220"/>
        <v/>
      </c>
      <c r="AJ642" t="str">
        <f t="shared" si="235"/>
        <v/>
      </c>
      <c r="AK642" t="str">
        <f t="shared" si="221"/>
        <v/>
      </c>
      <c r="AL642" t="str">
        <f t="shared" si="222"/>
        <v/>
      </c>
      <c r="AM642" t="str">
        <f t="shared" si="223"/>
        <v/>
      </c>
      <c r="AN642" t="str">
        <f t="shared" si="224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25"/>
        <v>0</v>
      </c>
      <c r="AZ642">
        <f t="shared" si="226"/>
        <v>0</v>
      </c>
      <c r="BA642">
        <f t="shared" si="227"/>
        <v>0</v>
      </c>
    </row>
    <row r="643" customHeight="1" spans="1:53">
      <c r="A643" s="25" t="s">
        <v>317</v>
      </c>
      <c r="C643" s="25">
        <v>5</v>
      </c>
      <c r="D643" s="39" t="s">
        <v>175</v>
      </c>
      <c r="E643" s="39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40</v>
      </c>
      <c r="Z643" s="23">
        <f>IFERROR(VLOOKUP($D643&amp;$C643,生产方式定位!$A$2:$E$38,5,FALSE)+VLOOKUP($E643&amp;$C643,生产方式定位!$F$3:$J$38,5,FALSE),"错误")</f>
        <v>40</v>
      </c>
      <c r="AA643" s="42" t="str">
        <f t="shared" si="233"/>
        <v/>
      </c>
      <c r="AB643" s="65" t="str">
        <f t="shared" si="228"/>
        <v/>
      </c>
      <c r="AC643" s="65" t="str">
        <f t="shared" si="229"/>
        <v/>
      </c>
      <c r="AD643" s="43" t="str">
        <f t="shared" si="230"/>
        <v/>
      </c>
      <c r="AE643" s="3" t="str">
        <f t="shared" si="231"/>
        <v/>
      </c>
      <c r="AF643" s="67">
        <f t="shared" si="232"/>
        <v>5</v>
      </c>
      <c r="AG643" t="str">
        <f t="shared" si="234"/>
        <v/>
      </c>
      <c r="AH643" t="str">
        <f t="shared" si="219"/>
        <v/>
      </c>
      <c r="AI643" t="str">
        <f t="shared" si="220"/>
        <v/>
      </c>
      <c r="AJ643" t="str">
        <f t="shared" si="235"/>
        <v/>
      </c>
      <c r="AK643" t="str">
        <f t="shared" si="221"/>
        <v/>
      </c>
      <c r="AL643" t="str">
        <f t="shared" si="222"/>
        <v/>
      </c>
      <c r="AM643" t="str">
        <f t="shared" si="223"/>
        <v/>
      </c>
      <c r="AN643" t="str">
        <f t="shared" si="224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25"/>
        <v>0</v>
      </c>
      <c r="AZ643">
        <f t="shared" si="226"/>
        <v>0</v>
      </c>
      <c r="BA643">
        <f t="shared" si="227"/>
        <v>0</v>
      </c>
    </row>
    <row r="644" customHeight="1" spans="1:53">
      <c r="A644" s="25" t="s">
        <v>317</v>
      </c>
      <c r="C644" s="25">
        <v>6</v>
      </c>
      <c r="D644" s="39" t="s">
        <v>175</v>
      </c>
      <c r="E644" s="39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20</v>
      </c>
      <c r="Z644" s="23">
        <f>IFERROR(VLOOKUP($D644&amp;$C644,生产方式定位!$A$2:$E$38,5,FALSE)+VLOOKUP($E644&amp;$C644,生产方式定位!$F$3:$J$38,5,FALSE),"错误")</f>
        <v>20</v>
      </c>
      <c r="AA644" s="42" t="str">
        <f t="shared" si="233"/>
        <v/>
      </c>
      <c r="AB644" s="65" t="str">
        <f t="shared" si="228"/>
        <v/>
      </c>
      <c r="AC644" s="65" t="str">
        <f t="shared" si="229"/>
        <v/>
      </c>
      <c r="AD644" s="43" t="str">
        <f t="shared" si="230"/>
        <v/>
      </c>
      <c r="AE644" s="3" t="str">
        <f t="shared" si="231"/>
        <v/>
      </c>
      <c r="AF644" s="67">
        <f t="shared" si="232"/>
        <v>6</v>
      </c>
      <c r="AG644" t="str">
        <f t="shared" si="234"/>
        <v/>
      </c>
      <c r="AH644" t="str">
        <f t="shared" si="219"/>
        <v/>
      </c>
      <c r="AI644" t="str">
        <f t="shared" si="220"/>
        <v/>
      </c>
      <c r="AJ644" t="str">
        <f t="shared" si="235"/>
        <v/>
      </c>
      <c r="AK644" t="str">
        <f t="shared" si="221"/>
        <v/>
      </c>
      <c r="AL644" t="str">
        <f t="shared" si="222"/>
        <v/>
      </c>
      <c r="AM644" t="str">
        <f t="shared" si="223"/>
        <v/>
      </c>
      <c r="AN644" t="str">
        <f t="shared" si="224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25"/>
        <v>0</v>
      </c>
      <c r="AZ644">
        <f t="shared" si="226"/>
        <v>0</v>
      </c>
      <c r="BA644">
        <f t="shared" si="227"/>
        <v>0</v>
      </c>
    </row>
    <row r="645" customHeight="1" spans="1:53">
      <c r="A645" s="25" t="s">
        <v>317</v>
      </c>
      <c r="C645" s="25">
        <v>7</v>
      </c>
      <c r="D645" s="39" t="s">
        <v>175</v>
      </c>
      <c r="E645" s="39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20</v>
      </c>
      <c r="Z645" s="23">
        <f>IFERROR(VLOOKUP($D645&amp;$C645,生产方式定位!$A$2:$E$38,5,FALSE)+VLOOKUP($E645&amp;$C645,生产方式定位!$F$3:$J$38,5,FALSE),"错误")</f>
        <v>20</v>
      </c>
      <c r="AA645" s="42" t="str">
        <f t="shared" si="233"/>
        <v/>
      </c>
      <c r="AB645" s="65" t="str">
        <f t="shared" si="228"/>
        <v/>
      </c>
      <c r="AC645" s="65" t="str">
        <f t="shared" si="229"/>
        <v/>
      </c>
      <c r="AD645" s="43" t="str">
        <f t="shared" si="230"/>
        <v/>
      </c>
      <c r="AE645" s="3" t="str">
        <f t="shared" si="231"/>
        <v/>
      </c>
      <c r="AF645" s="67">
        <f t="shared" si="232"/>
        <v>7</v>
      </c>
      <c r="AG645" t="str">
        <f t="shared" si="234"/>
        <v/>
      </c>
      <c r="AH645" t="str">
        <f t="shared" si="219"/>
        <v/>
      </c>
      <c r="AI645" t="str">
        <f t="shared" si="220"/>
        <v/>
      </c>
      <c r="AJ645" t="str">
        <f t="shared" si="235"/>
        <v/>
      </c>
      <c r="AK645" t="str">
        <f t="shared" si="221"/>
        <v/>
      </c>
      <c r="AL645" t="str">
        <f t="shared" si="222"/>
        <v/>
      </c>
      <c r="AM645" t="str">
        <f t="shared" si="223"/>
        <v/>
      </c>
      <c r="AN645" t="str">
        <f t="shared" si="224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25"/>
        <v>0</v>
      </c>
      <c r="AZ645">
        <f t="shared" si="226"/>
        <v>0</v>
      </c>
      <c r="BA645">
        <f t="shared" si="227"/>
        <v>0</v>
      </c>
    </row>
    <row r="646" customHeight="1" spans="1:53">
      <c r="A646" s="25" t="s">
        <v>317</v>
      </c>
      <c r="C646" s="25">
        <v>8</v>
      </c>
      <c r="D646" s="39" t="s">
        <v>175</v>
      </c>
      <c r="E646" s="39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50</v>
      </c>
      <c r="Z646" s="23">
        <f>IFERROR(VLOOKUP($D646&amp;$C646,生产方式定位!$A$2:$E$38,5,FALSE)+VLOOKUP($E646&amp;$C646,生产方式定位!$F$3:$J$38,5,FALSE),"错误")</f>
        <v>50</v>
      </c>
      <c r="AA646" s="42" t="str">
        <f t="shared" si="233"/>
        <v/>
      </c>
      <c r="AB646" s="65" t="str">
        <f t="shared" si="228"/>
        <v/>
      </c>
      <c r="AC646" s="65" t="str">
        <f t="shared" si="229"/>
        <v/>
      </c>
      <c r="AD646" s="43" t="str">
        <f t="shared" si="230"/>
        <v/>
      </c>
      <c r="AE646" s="3" t="str">
        <f t="shared" si="231"/>
        <v/>
      </c>
      <c r="AF646" s="67">
        <f t="shared" si="232"/>
        <v>8</v>
      </c>
      <c r="AG646" t="str">
        <f t="shared" si="234"/>
        <v/>
      </c>
      <c r="AH646" t="str">
        <f t="shared" si="219"/>
        <v/>
      </c>
      <c r="AI646" t="str">
        <f t="shared" si="220"/>
        <v/>
      </c>
      <c r="AJ646" t="str">
        <f t="shared" si="235"/>
        <v/>
      </c>
      <c r="AK646" t="str">
        <f t="shared" si="221"/>
        <v/>
      </c>
      <c r="AL646" t="str">
        <f t="shared" si="222"/>
        <v/>
      </c>
      <c r="AM646" t="str">
        <f t="shared" si="223"/>
        <v/>
      </c>
      <c r="AN646" t="str">
        <f t="shared" si="224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25"/>
        <v>0</v>
      </c>
      <c r="AZ646">
        <f t="shared" si="226"/>
        <v>0</v>
      </c>
      <c r="BA646">
        <f t="shared" si="227"/>
        <v>0</v>
      </c>
    </row>
    <row r="647" customHeight="1" spans="1:53">
      <c r="A647" s="23" t="s">
        <v>319</v>
      </c>
      <c r="C647" s="23">
        <v>1</v>
      </c>
      <c r="D647" s="39" t="s">
        <v>223</v>
      </c>
      <c r="E647" s="39" t="s">
        <v>173</v>
      </c>
      <c r="N647" s="25">
        <f>IFERROR(VLOOKUP($D647&amp;$C647,生产方式定位!$A$2:$E$38,2,FALSE)+VLOOKUP($E647&amp;$C647,生产方式定位!$F$3:$J$38,2,FALSE),0)</f>
        <v>1000</v>
      </c>
      <c r="U647" s="25">
        <f>IFERROR(VLOOKUP($D647&amp;$C647,生产方式定位!$A$2:$E$38,3,FALSE)+VLOOKUP($E647&amp;$C647,生产方式定位!$F$3:$J$38,3,FALSE),0)</f>
        <v>100</v>
      </c>
      <c r="Z647" s="25">
        <f>IFERROR(VLOOKUP($D647&amp;$C647,生产方式定位!$A$2:$E$38,5,FALSE)+VLOOKUP($E647&amp;$C647,生产方式定位!$F$3:$J$38,5,FALSE),"错误")</f>
        <v>1760</v>
      </c>
      <c r="AA647" s="42" t="str">
        <f t="shared" si="233"/>
        <v/>
      </c>
      <c r="AB647" s="65" t="str">
        <f t="shared" si="228"/>
        <v/>
      </c>
      <c r="AC647" s="65" t="str">
        <f t="shared" si="229"/>
        <v/>
      </c>
      <c r="AD647" s="43" t="str">
        <f t="shared" si="230"/>
        <v>76%</v>
      </c>
      <c r="AE647" s="3">
        <f t="shared" si="231"/>
        <v>660</v>
      </c>
      <c r="AF647" s="67">
        <f t="shared" si="232"/>
        <v>1</v>
      </c>
      <c r="AG647" t="str">
        <f t="shared" si="234"/>
        <v/>
      </c>
      <c r="AH647" t="str">
        <f t="shared" si="219"/>
        <v/>
      </c>
      <c r="AI647" t="str">
        <f t="shared" si="220"/>
        <v/>
      </c>
      <c r="AJ647" t="str">
        <f t="shared" si="235"/>
        <v/>
      </c>
      <c r="AK647" t="str">
        <f t="shared" si="221"/>
        <v/>
      </c>
      <c r="AL647" t="str">
        <f t="shared" si="222"/>
        <v/>
      </c>
      <c r="AM647" t="str">
        <f t="shared" si="223"/>
        <v/>
      </c>
      <c r="AN647" t="str">
        <f t="shared" si="224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25"/>
        <v>0</v>
      </c>
      <c r="AZ647">
        <f t="shared" si="226"/>
        <v>0</v>
      </c>
      <c r="BA647">
        <f t="shared" si="227"/>
        <v>0</v>
      </c>
    </row>
    <row r="648" customHeight="1" spans="1:53">
      <c r="A648" s="23" t="s">
        <v>319</v>
      </c>
      <c r="C648" s="23">
        <v>2</v>
      </c>
      <c r="D648" s="39" t="s">
        <v>223</v>
      </c>
      <c r="E648" s="39" t="s">
        <v>173</v>
      </c>
      <c r="N648" s="25">
        <f>IFERROR(VLOOKUP($D648&amp;$C648,生产方式定位!$A$2:$E$38,2,FALSE)+VLOOKUP($E648&amp;$C648,生产方式定位!$F$3:$J$38,2,FALSE),0)</f>
        <v>1600</v>
      </c>
      <c r="U648" s="25">
        <f>IFERROR(VLOOKUP($D648&amp;$C648,生产方式定位!$A$2:$E$38,3,FALSE)+VLOOKUP($E648&amp;$C648,生产方式定位!$F$3:$J$38,3,FALSE),0)</f>
        <v>100</v>
      </c>
      <c r="Z648" s="25">
        <f>IFERROR(VLOOKUP($D648&amp;$C648,生产方式定位!$A$2:$E$38,5,FALSE)+VLOOKUP($E648&amp;$C648,生产方式定位!$F$3:$J$38,5,FALSE),"错误")</f>
        <v>2520</v>
      </c>
      <c r="AA648" s="42" t="str">
        <f t="shared" si="233"/>
        <v/>
      </c>
      <c r="AB648" s="65" t="str">
        <f t="shared" si="228"/>
        <v/>
      </c>
      <c r="AC648" s="65" t="str">
        <f t="shared" si="229"/>
        <v/>
      </c>
      <c r="AD648" s="43" t="str">
        <f t="shared" si="230"/>
        <v>58%</v>
      </c>
      <c r="AE648" s="3">
        <f t="shared" si="231"/>
        <v>820</v>
      </c>
      <c r="AF648" s="67">
        <f t="shared" si="232"/>
        <v>2</v>
      </c>
      <c r="AG648" t="str">
        <f t="shared" si="234"/>
        <v/>
      </c>
      <c r="AH648" t="str">
        <f t="shared" si="219"/>
        <v/>
      </c>
      <c r="AI648" t="str">
        <f t="shared" si="220"/>
        <v/>
      </c>
      <c r="AJ648" t="str">
        <f t="shared" si="235"/>
        <v/>
      </c>
      <c r="AK648" t="str">
        <f t="shared" si="221"/>
        <v/>
      </c>
      <c r="AL648" t="str">
        <f t="shared" si="222"/>
        <v/>
      </c>
      <c r="AM648" t="str">
        <f t="shared" si="223"/>
        <v/>
      </c>
      <c r="AN648" t="str">
        <f t="shared" si="224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25"/>
        <v>0</v>
      </c>
      <c r="AZ648">
        <f t="shared" si="226"/>
        <v>0</v>
      </c>
      <c r="BA648">
        <f t="shared" si="227"/>
        <v>0</v>
      </c>
    </row>
    <row r="649" customHeight="1" spans="1:53">
      <c r="A649" s="23" t="s">
        <v>319</v>
      </c>
      <c r="C649" s="23">
        <v>3</v>
      </c>
      <c r="D649" s="39" t="s">
        <v>223</v>
      </c>
      <c r="E649" s="39" t="s">
        <v>173</v>
      </c>
      <c r="N649" s="25">
        <f>IFERROR(VLOOKUP($D649&amp;$C649,生产方式定位!$A$2:$E$38,2,FALSE)+VLOOKUP($E649&amp;$C649,生产方式定位!$F$3:$J$38,2,FALSE),0)</f>
        <v>1825</v>
      </c>
      <c r="U649" s="25">
        <f>IFERROR(VLOOKUP($D649&amp;$C649,生产方式定位!$A$2:$E$38,3,FALSE)+VLOOKUP($E649&amp;$C649,生产方式定位!$F$3:$J$38,3,FALSE),0)</f>
        <v>100</v>
      </c>
      <c r="Z649" s="25">
        <f>IFERROR(VLOOKUP($D649&amp;$C649,生产方式定位!$A$2:$E$38,5,FALSE)+VLOOKUP($E649&amp;$C649,生产方式定位!$F$3:$J$38,5,FALSE),"错误")</f>
        <v>2830</v>
      </c>
      <c r="AA649" s="42" t="str">
        <f t="shared" si="233"/>
        <v/>
      </c>
      <c r="AB649" s="65" t="str">
        <f t="shared" si="228"/>
        <v/>
      </c>
      <c r="AC649" s="65" t="str">
        <f t="shared" si="229"/>
        <v/>
      </c>
      <c r="AD649" s="43" t="str">
        <f t="shared" si="230"/>
        <v>55%</v>
      </c>
      <c r="AE649" s="3">
        <f t="shared" si="231"/>
        <v>905</v>
      </c>
      <c r="AF649" s="66">
        <f t="shared" si="232"/>
        <v>3</v>
      </c>
      <c r="AG649" t="str">
        <f t="shared" si="234"/>
        <v/>
      </c>
      <c r="AH649" t="str">
        <f t="shared" si="219"/>
        <v/>
      </c>
      <c r="AI649" t="str">
        <f t="shared" si="220"/>
        <v/>
      </c>
      <c r="AJ649" t="str">
        <f t="shared" si="235"/>
        <v/>
      </c>
      <c r="AK649" t="str">
        <f t="shared" si="221"/>
        <v/>
      </c>
      <c r="AL649" t="str">
        <f t="shared" si="222"/>
        <v/>
      </c>
      <c r="AM649" t="str">
        <f t="shared" si="223"/>
        <v/>
      </c>
      <c r="AN649" t="str">
        <f t="shared" si="224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25"/>
        <v>0</v>
      </c>
      <c r="AZ649">
        <f t="shared" si="226"/>
        <v>0</v>
      </c>
      <c r="BA649">
        <f t="shared" si="227"/>
        <v>0</v>
      </c>
    </row>
    <row r="650" customHeight="1" spans="1:53">
      <c r="A650" s="23" t="s">
        <v>319</v>
      </c>
      <c r="C650" s="23">
        <v>4</v>
      </c>
      <c r="D650" s="39" t="s">
        <v>223</v>
      </c>
      <c r="E650" s="39" t="s">
        <v>173</v>
      </c>
      <c r="N650" s="25">
        <f>IFERROR(VLOOKUP($D650&amp;$C650,生产方式定位!$A$2:$E$38,2,FALSE)+VLOOKUP($E650&amp;$C650,生产方式定位!$F$3:$J$38,2,FALSE),0)</f>
        <v>2050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3140</v>
      </c>
      <c r="AA650" s="42" t="str">
        <f t="shared" si="233"/>
        <v/>
      </c>
      <c r="AB650" s="65" t="str">
        <f t="shared" si="228"/>
        <v/>
      </c>
      <c r="AC650" s="65" t="str">
        <f t="shared" si="229"/>
        <v/>
      </c>
      <c r="AD650" s="43" t="str">
        <f t="shared" si="230"/>
        <v>53%</v>
      </c>
      <c r="AE650" s="3">
        <f t="shared" si="231"/>
        <v>990</v>
      </c>
      <c r="AF650" s="66">
        <f t="shared" si="232"/>
        <v>4</v>
      </c>
      <c r="AG650" t="str">
        <f t="shared" si="234"/>
        <v/>
      </c>
      <c r="AH650" t="str">
        <f t="shared" si="219"/>
        <v/>
      </c>
      <c r="AI650" t="str">
        <f t="shared" si="220"/>
        <v/>
      </c>
      <c r="AJ650" t="str">
        <f t="shared" si="235"/>
        <v/>
      </c>
      <c r="AK650" t="str">
        <f t="shared" si="221"/>
        <v/>
      </c>
      <c r="AL650" t="str">
        <f t="shared" si="222"/>
        <v/>
      </c>
      <c r="AM650" t="str">
        <f t="shared" si="223"/>
        <v/>
      </c>
      <c r="AN650" t="str">
        <f t="shared" si="224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25"/>
        <v>0</v>
      </c>
      <c r="AZ650">
        <f t="shared" si="226"/>
        <v>0</v>
      </c>
      <c r="BA650">
        <f t="shared" si="227"/>
        <v>0</v>
      </c>
    </row>
    <row r="651" customHeight="1" spans="1:53">
      <c r="A651" s="23" t="s">
        <v>319</v>
      </c>
      <c r="C651" s="23">
        <v>5</v>
      </c>
      <c r="D651" s="39" t="s">
        <v>223</v>
      </c>
      <c r="E651" s="39" t="s">
        <v>173</v>
      </c>
      <c r="N651" s="25">
        <f>IFERROR(VLOOKUP($D651&amp;$C651,生产方式定位!$A$2:$E$38,2,FALSE)+VLOOKUP($E651&amp;$C651,生产方式定位!$F$3:$J$38,2,FALSE),0)</f>
        <v>2275</v>
      </c>
      <c r="U651" s="25">
        <f>IFERROR(VLOOKUP($D651&amp;$C651,生产方式定位!$A$2:$E$38,3,FALSE)+VLOOKUP($E651&amp;$C651,生产方式定位!$F$3:$J$38,3,FALSE),0)</f>
        <v>100</v>
      </c>
      <c r="Z651" s="25">
        <f>IFERROR(VLOOKUP($D651&amp;$C651,生产方式定位!$A$2:$E$38,5,FALSE)+VLOOKUP($E651&amp;$C651,生产方式定位!$F$3:$J$38,5,FALSE),"错误")</f>
        <v>3450</v>
      </c>
      <c r="AA651" s="42" t="str">
        <f t="shared" si="233"/>
        <v/>
      </c>
      <c r="AB651" s="65" t="str">
        <f t="shared" si="228"/>
        <v/>
      </c>
      <c r="AC651" s="65" t="str">
        <f t="shared" si="229"/>
        <v/>
      </c>
      <c r="AD651" s="43" t="str">
        <f t="shared" si="230"/>
        <v>52%</v>
      </c>
      <c r="AE651" s="3">
        <f t="shared" si="231"/>
        <v>1075</v>
      </c>
      <c r="AF651" s="66">
        <f t="shared" si="232"/>
        <v>5</v>
      </c>
      <c r="AG651" t="str">
        <f t="shared" si="234"/>
        <v/>
      </c>
      <c r="AH651" t="str">
        <f t="shared" si="219"/>
        <v/>
      </c>
      <c r="AI651" t="str">
        <f t="shared" si="220"/>
        <v/>
      </c>
      <c r="AJ651" t="str">
        <f t="shared" si="235"/>
        <v/>
      </c>
      <c r="AK651" t="str">
        <f t="shared" si="221"/>
        <v/>
      </c>
      <c r="AL651" t="str">
        <f t="shared" si="222"/>
        <v/>
      </c>
      <c r="AM651" t="str">
        <f t="shared" si="223"/>
        <v/>
      </c>
      <c r="AN651" t="str">
        <f t="shared" si="224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25"/>
        <v>0</v>
      </c>
      <c r="AZ651">
        <f t="shared" si="226"/>
        <v>0</v>
      </c>
      <c r="BA651">
        <f t="shared" si="227"/>
        <v>0</v>
      </c>
    </row>
    <row r="652" customHeight="1" spans="1:53">
      <c r="A652" s="25" t="s">
        <v>320</v>
      </c>
      <c r="C652" s="25">
        <v>1</v>
      </c>
      <c r="D652" s="39" t="s">
        <v>175</v>
      </c>
      <c r="E652" s="39" t="s">
        <v>180</v>
      </c>
      <c r="N652" s="23">
        <f>IFERROR(VLOOKUP($D652&amp;$C652,生产方式定位!$A$2:$E$38,2,FALSE)+VLOOKUP($E652&amp;$C652,生产方式定位!$F$3:$J$38,2,FALSE),0)</f>
        <v>0</v>
      </c>
      <c r="U652" s="23">
        <f>IFERROR(VLOOKUP($D652&amp;$C652,生产方式定位!$A$2:$E$38,3,FALSE)+VLOOKUP($E652&amp;$C652,生产方式定位!$F$3:$J$38,3,FALSE),0)</f>
        <v>25</v>
      </c>
      <c r="Z652" s="23">
        <f>IFERROR(VLOOKUP($D652&amp;$C652,生产方式定位!$A$2:$E$38,5,FALSE)+VLOOKUP($E652&amp;$C652,生产方式定位!$F$3:$J$38,5,FALSE),"错误")</f>
        <v>25</v>
      </c>
      <c r="AA652" s="42" t="str">
        <f t="shared" si="233"/>
        <v/>
      </c>
      <c r="AB652" s="65" t="str">
        <f t="shared" si="228"/>
        <v/>
      </c>
      <c r="AC652" s="65" t="str">
        <f t="shared" si="229"/>
        <v/>
      </c>
      <c r="AD652" s="43" t="str">
        <f t="shared" si="230"/>
        <v/>
      </c>
      <c r="AE652" s="3" t="str">
        <f t="shared" si="231"/>
        <v/>
      </c>
      <c r="AF652" s="66">
        <f t="shared" si="232"/>
        <v>1</v>
      </c>
      <c r="AG652" t="str">
        <f t="shared" si="234"/>
        <v/>
      </c>
      <c r="AH652" t="str">
        <f t="shared" si="219"/>
        <v/>
      </c>
      <c r="AI652" t="str">
        <f t="shared" si="220"/>
        <v/>
      </c>
      <c r="AJ652" t="str">
        <f t="shared" si="235"/>
        <v/>
      </c>
      <c r="AK652" t="str">
        <f t="shared" si="221"/>
        <v/>
      </c>
      <c r="AL652" t="str">
        <f t="shared" si="222"/>
        <v/>
      </c>
      <c r="AM652" t="str">
        <f t="shared" si="223"/>
        <v/>
      </c>
      <c r="AN652" t="str">
        <f t="shared" si="224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25"/>
        <v>0</v>
      </c>
      <c r="AZ652">
        <f t="shared" si="226"/>
        <v>0</v>
      </c>
      <c r="BA652">
        <f t="shared" si="227"/>
        <v>0</v>
      </c>
    </row>
    <row r="653" customHeight="1" spans="1:53">
      <c r="A653" s="25" t="s">
        <v>320</v>
      </c>
      <c r="C653" s="25">
        <v>2</v>
      </c>
      <c r="D653" s="39" t="s">
        <v>175</v>
      </c>
      <c r="E653" s="39" t="s">
        <v>180</v>
      </c>
      <c r="N653" s="23">
        <f>IFERROR(VLOOKUP($D653&amp;$C653,生产方式定位!$A$2:$E$38,2,FALSE)+VLOOKUP($E653&amp;$C653,生产方式定位!$F$3:$J$38,2,FALSE),0)</f>
        <v>0</v>
      </c>
      <c r="U653" s="23">
        <f>IFERROR(VLOOKUP($D653&amp;$C653,生产方式定位!$A$2:$E$38,3,FALSE)+VLOOKUP($E653&amp;$C653,生产方式定位!$F$3:$J$38,3,FALSE),0)</f>
        <v>35</v>
      </c>
      <c r="Z653" s="23">
        <f>IFERROR(VLOOKUP($D653&amp;$C653,生产方式定位!$A$2:$E$38,5,FALSE)+VLOOKUP($E653&amp;$C653,生产方式定位!$F$3:$J$38,5,FALSE),"错误")</f>
        <v>35</v>
      </c>
      <c r="AA653" s="42" t="str">
        <f t="shared" si="233"/>
        <v/>
      </c>
      <c r="AB653" s="65" t="str">
        <f t="shared" si="228"/>
        <v/>
      </c>
      <c r="AC653" s="65" t="str">
        <f t="shared" si="229"/>
        <v/>
      </c>
      <c r="AD653" s="43" t="str">
        <f t="shared" si="230"/>
        <v/>
      </c>
      <c r="AE653" s="3" t="str">
        <f t="shared" si="231"/>
        <v/>
      </c>
      <c r="AF653" s="66">
        <f t="shared" si="232"/>
        <v>2</v>
      </c>
      <c r="AG653" t="str">
        <f t="shared" si="234"/>
        <v/>
      </c>
      <c r="AH653" t="str">
        <f t="shared" ref="AH653:AH716" si="236">IF(AP653="","",H653&amp;"*"&amp;AP653)</f>
        <v/>
      </c>
      <c r="AI653" t="str">
        <f t="shared" ref="AI653:AI716" si="237">IF(AQ653="","",J653&amp;"*"&amp;AQ653)</f>
        <v/>
      </c>
      <c r="AJ653" t="str">
        <f t="shared" si="235"/>
        <v/>
      </c>
      <c r="AK653" t="str">
        <f t="shared" ref="AK653:AK716" si="238">IF(AU653="","",Q653&amp;"*"&amp;AU653)</f>
        <v/>
      </c>
      <c r="AL653" t="str">
        <f t="shared" ref="AL653:AL716" si="239">IF(AV653="","",S653&amp;"*"&amp;AV653)</f>
        <v/>
      </c>
      <c r="AM653" t="str">
        <f t="shared" ref="AM653:AM716" si="240">IF(AW653="","",V653&amp;"*"&amp;AW653)</f>
        <v/>
      </c>
      <c r="AN653" t="str">
        <f t="shared" ref="AN653:AN716" si="241">IF(AX653="","",X653&amp;"*"&amp;AX653)</f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ref="AY653:AY716" si="242">G653+I653+L653+M653+K653</f>
        <v>0</v>
      </c>
      <c r="AZ653">
        <f t="shared" ref="AZ653:AZ716" si="243">ABS(P653)+ABS(R653)+ABS(T653)</f>
        <v>0</v>
      </c>
      <c r="BA653">
        <f t="shared" ref="BA653:BA716" si="244">W653+Y653</f>
        <v>0</v>
      </c>
    </row>
    <row r="654" customHeight="1" spans="1:53">
      <c r="A654" s="25" t="s">
        <v>320</v>
      </c>
      <c r="C654" s="25">
        <v>3</v>
      </c>
      <c r="D654" s="39" t="s">
        <v>175</v>
      </c>
      <c r="E654" s="39" t="s">
        <v>180</v>
      </c>
      <c r="N654" s="23">
        <f>IFERROR(VLOOKUP($D654&amp;$C654,生产方式定位!$A$2:$E$38,2,FALSE)+VLOOKUP($E654&amp;$C654,生产方式定位!$F$3:$J$38,2,FALSE),0)</f>
        <v>0</v>
      </c>
      <c r="U654" s="23">
        <f>IFERROR(VLOOKUP($D654&amp;$C654,生产方式定位!$A$2:$E$38,3,FALSE)+VLOOKUP($E654&amp;$C654,生产方式定位!$F$3:$J$38,3,FALSE),0)</f>
        <v>70</v>
      </c>
      <c r="Z654" s="23">
        <f>IFERROR(VLOOKUP($D654&amp;$C654,生产方式定位!$A$2:$E$38,5,FALSE)+VLOOKUP($E654&amp;$C654,生产方式定位!$F$3:$J$38,5,FALSE),"错误")</f>
        <v>70</v>
      </c>
      <c r="AA654" s="42" t="str">
        <f t="shared" si="233"/>
        <v/>
      </c>
      <c r="AB654" s="65" t="str">
        <f t="shared" si="228"/>
        <v/>
      </c>
      <c r="AC654" s="65" t="str">
        <f t="shared" si="229"/>
        <v/>
      </c>
      <c r="AD654" s="43" t="str">
        <f t="shared" si="230"/>
        <v/>
      </c>
      <c r="AE654" s="3" t="str">
        <f t="shared" si="231"/>
        <v/>
      </c>
      <c r="AF654" s="66">
        <f t="shared" si="232"/>
        <v>3</v>
      </c>
      <c r="AG654" t="str">
        <f t="shared" si="234"/>
        <v/>
      </c>
      <c r="AH654" t="str">
        <f t="shared" si="236"/>
        <v/>
      </c>
      <c r="AI654" t="str">
        <f t="shared" si="237"/>
        <v/>
      </c>
      <c r="AJ654" t="str">
        <f t="shared" si="235"/>
        <v/>
      </c>
      <c r="AK654" t="str">
        <f t="shared" si="238"/>
        <v/>
      </c>
      <c r="AL654" t="str">
        <f t="shared" si="239"/>
        <v/>
      </c>
      <c r="AM654" t="str">
        <f t="shared" si="240"/>
        <v/>
      </c>
      <c r="AN654" t="str">
        <f t="shared" si="241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42"/>
        <v>0</v>
      </c>
      <c r="AZ654">
        <f t="shared" si="243"/>
        <v>0</v>
      </c>
      <c r="BA654">
        <f t="shared" si="244"/>
        <v>0</v>
      </c>
    </row>
    <row r="655" customHeight="1" spans="1:53">
      <c r="A655" s="25" t="s">
        <v>320</v>
      </c>
      <c r="C655" s="25">
        <v>4</v>
      </c>
      <c r="D655" s="39" t="s">
        <v>175</v>
      </c>
      <c r="E655" s="39" t="s">
        <v>180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35</v>
      </c>
      <c r="Z655" s="23">
        <f>IFERROR(VLOOKUP($D655&amp;$C655,生产方式定位!$A$2:$E$38,5,FALSE)+VLOOKUP($E655&amp;$C655,生产方式定位!$F$3:$J$38,5,FALSE),"错误")</f>
        <v>35</v>
      </c>
      <c r="AA655" s="42" t="str">
        <f t="shared" si="233"/>
        <v/>
      </c>
      <c r="AB655" s="65" t="str">
        <f t="shared" si="228"/>
        <v/>
      </c>
      <c r="AC655" s="65" t="str">
        <f t="shared" si="229"/>
        <v/>
      </c>
      <c r="AD655" s="43" t="str">
        <f t="shared" si="230"/>
        <v/>
      </c>
      <c r="AE655" s="3" t="str">
        <f t="shared" si="231"/>
        <v/>
      </c>
      <c r="AF655" s="66">
        <f t="shared" si="232"/>
        <v>4</v>
      </c>
      <c r="AG655" t="str">
        <f t="shared" si="234"/>
        <v/>
      </c>
      <c r="AH655" t="str">
        <f t="shared" si="236"/>
        <v/>
      </c>
      <c r="AI655" t="str">
        <f t="shared" si="237"/>
        <v/>
      </c>
      <c r="AJ655" t="str">
        <f t="shared" si="235"/>
        <v/>
      </c>
      <c r="AK655" t="str">
        <f t="shared" si="238"/>
        <v/>
      </c>
      <c r="AL655" t="str">
        <f t="shared" si="239"/>
        <v/>
      </c>
      <c r="AM655" t="str">
        <f t="shared" si="240"/>
        <v/>
      </c>
      <c r="AN655" t="str">
        <f t="shared" si="241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42"/>
        <v>0</v>
      </c>
      <c r="AZ655">
        <f t="shared" si="243"/>
        <v>0</v>
      </c>
      <c r="BA655">
        <f t="shared" si="244"/>
        <v>0</v>
      </c>
    </row>
    <row r="656" customHeight="1" spans="1:53">
      <c r="A656" s="25" t="s">
        <v>320</v>
      </c>
      <c r="C656" s="25">
        <v>5</v>
      </c>
      <c r="D656" s="39" t="s">
        <v>175</v>
      </c>
      <c r="E656" s="39" t="s">
        <v>180</v>
      </c>
      <c r="N656" s="23">
        <f>IFERROR(VLOOKUP($D656&amp;$C656,生产方式定位!$A$2:$E$38,2,FALSE)+VLOOKUP($E656&amp;$C656,生产方式定位!$F$3:$J$38,2,FALSE),0)</f>
        <v>0</v>
      </c>
      <c r="U656" s="23">
        <f>IFERROR(VLOOKUP($D656&amp;$C656,生产方式定位!$A$2:$E$38,3,FALSE)+VLOOKUP($E656&amp;$C656,生产方式定位!$F$3:$J$38,3,FALSE),0)</f>
        <v>40</v>
      </c>
      <c r="Z656" s="23">
        <f>IFERROR(VLOOKUP($D656&amp;$C656,生产方式定位!$A$2:$E$38,5,FALSE)+VLOOKUP($E656&amp;$C656,生产方式定位!$F$3:$J$38,5,FALSE),"错误")</f>
        <v>40</v>
      </c>
      <c r="AA656" s="42" t="str">
        <f t="shared" si="233"/>
        <v/>
      </c>
      <c r="AB656" s="65" t="str">
        <f t="shared" si="228"/>
        <v/>
      </c>
      <c r="AC656" s="65" t="str">
        <f t="shared" si="229"/>
        <v/>
      </c>
      <c r="AD656" s="43" t="str">
        <f t="shared" si="230"/>
        <v/>
      </c>
      <c r="AE656" s="3" t="str">
        <f t="shared" si="231"/>
        <v/>
      </c>
      <c r="AF656" s="66">
        <f t="shared" si="232"/>
        <v>5</v>
      </c>
      <c r="AG656" t="str">
        <f t="shared" si="234"/>
        <v/>
      </c>
      <c r="AH656" t="str">
        <f t="shared" si="236"/>
        <v/>
      </c>
      <c r="AI656" t="str">
        <f t="shared" si="237"/>
        <v/>
      </c>
      <c r="AJ656" t="str">
        <f t="shared" si="235"/>
        <v/>
      </c>
      <c r="AK656" t="str">
        <f t="shared" si="238"/>
        <v/>
      </c>
      <c r="AL656" t="str">
        <f t="shared" si="239"/>
        <v/>
      </c>
      <c r="AM656" t="str">
        <f t="shared" si="240"/>
        <v/>
      </c>
      <c r="AN656" t="str">
        <f t="shared" si="241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42"/>
        <v>0</v>
      </c>
      <c r="AZ656">
        <f t="shared" si="243"/>
        <v>0</v>
      </c>
      <c r="BA656">
        <f t="shared" si="244"/>
        <v>0</v>
      </c>
    </row>
    <row r="657" customHeight="1" spans="1:53">
      <c r="A657" s="25" t="s">
        <v>320</v>
      </c>
      <c r="C657" s="25">
        <v>6</v>
      </c>
      <c r="D657" s="39" t="s">
        <v>175</v>
      </c>
      <c r="E657" s="39" t="s">
        <v>180</v>
      </c>
      <c r="N657" s="23">
        <f>IFERROR(VLOOKUP($D657&amp;$C657,生产方式定位!$A$2:$E$38,2,FALSE)+VLOOKUP($E657&amp;$C657,生产方式定位!$F$3:$J$38,2,FALSE),0)</f>
        <v>0</v>
      </c>
      <c r="U657" s="23">
        <f>IFERROR(VLOOKUP($D657&amp;$C657,生产方式定位!$A$2:$E$38,3,FALSE)+VLOOKUP($E657&amp;$C657,生产方式定位!$F$3:$J$38,3,FALSE),0)</f>
        <v>20</v>
      </c>
      <c r="Z657" s="23">
        <f>IFERROR(VLOOKUP($D657&amp;$C657,生产方式定位!$A$2:$E$38,5,FALSE)+VLOOKUP($E657&amp;$C657,生产方式定位!$F$3:$J$38,5,FALSE),"错误")</f>
        <v>20</v>
      </c>
      <c r="AA657" s="42" t="str">
        <f t="shared" si="233"/>
        <v/>
      </c>
      <c r="AB657" s="65" t="str">
        <f t="shared" si="228"/>
        <v/>
      </c>
      <c r="AC657" s="65" t="str">
        <f t="shared" si="229"/>
        <v/>
      </c>
      <c r="AD657" s="43" t="str">
        <f t="shared" si="230"/>
        <v/>
      </c>
      <c r="AE657" s="3" t="str">
        <f t="shared" si="231"/>
        <v/>
      </c>
      <c r="AF657" s="67">
        <f t="shared" si="232"/>
        <v>6</v>
      </c>
      <c r="AG657" t="str">
        <f t="shared" si="234"/>
        <v/>
      </c>
      <c r="AH657" t="str">
        <f t="shared" si="236"/>
        <v/>
      </c>
      <c r="AI657" t="str">
        <f t="shared" si="237"/>
        <v/>
      </c>
      <c r="AJ657" t="str">
        <f t="shared" si="235"/>
        <v/>
      </c>
      <c r="AK657" t="str">
        <f t="shared" si="238"/>
        <v/>
      </c>
      <c r="AL657" t="str">
        <f t="shared" si="239"/>
        <v/>
      </c>
      <c r="AM657" t="str">
        <f t="shared" si="240"/>
        <v/>
      </c>
      <c r="AN657" t="str">
        <f t="shared" si="241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42"/>
        <v>0</v>
      </c>
      <c r="AZ657">
        <f t="shared" si="243"/>
        <v>0</v>
      </c>
      <c r="BA657">
        <f t="shared" si="244"/>
        <v>0</v>
      </c>
    </row>
    <row r="658" customHeight="1" spans="1:53">
      <c r="A658" s="25" t="s">
        <v>320</v>
      </c>
      <c r="C658" s="25">
        <v>7</v>
      </c>
      <c r="D658" s="39" t="s">
        <v>175</v>
      </c>
      <c r="E658" s="39" t="s">
        <v>180</v>
      </c>
      <c r="N658" s="23">
        <f>IFERROR(VLOOKUP($D658&amp;$C658,生产方式定位!$A$2:$E$38,2,FALSE)+VLOOKUP($E658&amp;$C658,生产方式定位!$F$3:$J$38,2,FALSE),0)</f>
        <v>0</v>
      </c>
      <c r="U658" s="23">
        <f>IFERROR(VLOOKUP($D658&amp;$C658,生产方式定位!$A$2:$E$38,3,FALSE)+VLOOKUP($E658&amp;$C658,生产方式定位!$F$3:$J$38,3,FALSE),0)</f>
        <v>20</v>
      </c>
      <c r="Z658" s="23">
        <f>IFERROR(VLOOKUP($D658&amp;$C658,生产方式定位!$A$2:$E$38,5,FALSE)+VLOOKUP($E658&amp;$C658,生产方式定位!$F$3:$J$38,5,FALSE),"错误")</f>
        <v>20</v>
      </c>
      <c r="AA658" s="42" t="str">
        <f t="shared" si="233"/>
        <v/>
      </c>
      <c r="AB658" s="65" t="str">
        <f t="shared" si="228"/>
        <v/>
      </c>
      <c r="AC658" s="65" t="str">
        <f t="shared" si="229"/>
        <v/>
      </c>
      <c r="AD658" s="43" t="str">
        <f t="shared" si="230"/>
        <v/>
      </c>
      <c r="AE658" s="3" t="str">
        <f t="shared" si="231"/>
        <v/>
      </c>
      <c r="AF658" s="67">
        <f t="shared" si="232"/>
        <v>7</v>
      </c>
      <c r="AG658" t="str">
        <f t="shared" si="234"/>
        <v/>
      </c>
      <c r="AH658" t="str">
        <f t="shared" si="236"/>
        <v/>
      </c>
      <c r="AI658" t="str">
        <f t="shared" si="237"/>
        <v/>
      </c>
      <c r="AJ658" t="str">
        <f t="shared" si="235"/>
        <v/>
      </c>
      <c r="AK658" t="str">
        <f t="shared" si="238"/>
        <v/>
      </c>
      <c r="AL658" t="str">
        <f t="shared" si="239"/>
        <v/>
      </c>
      <c r="AM658" t="str">
        <f t="shared" si="240"/>
        <v/>
      </c>
      <c r="AN658" t="str">
        <f t="shared" si="241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42"/>
        <v>0</v>
      </c>
      <c r="AZ658">
        <f t="shared" si="243"/>
        <v>0</v>
      </c>
      <c r="BA658">
        <f t="shared" si="244"/>
        <v>0</v>
      </c>
    </row>
    <row r="659" customHeight="1" spans="1:53">
      <c r="A659" s="25" t="s">
        <v>320</v>
      </c>
      <c r="C659" s="25">
        <v>8</v>
      </c>
      <c r="D659" s="39" t="s">
        <v>175</v>
      </c>
      <c r="E659" s="39" t="s">
        <v>180</v>
      </c>
      <c r="N659" s="23">
        <f>IFERROR(VLOOKUP($D659&amp;$C659,生产方式定位!$A$2:$E$38,2,FALSE)+VLOOKUP($E659&amp;$C659,生产方式定位!$F$3:$J$38,2,FALSE),0)</f>
        <v>0</v>
      </c>
      <c r="U659" s="23">
        <f>IFERROR(VLOOKUP($D659&amp;$C659,生产方式定位!$A$2:$E$38,3,FALSE)+VLOOKUP($E659&amp;$C659,生产方式定位!$F$3:$J$38,3,FALSE),0)</f>
        <v>50</v>
      </c>
      <c r="Z659" s="23">
        <f>IFERROR(VLOOKUP($D659&amp;$C659,生产方式定位!$A$2:$E$38,5,FALSE)+VLOOKUP($E659&amp;$C659,生产方式定位!$F$3:$J$38,5,FALSE),"错误")</f>
        <v>50</v>
      </c>
      <c r="AA659" s="42" t="str">
        <f t="shared" si="233"/>
        <v/>
      </c>
      <c r="AB659" s="65" t="str">
        <f t="shared" si="228"/>
        <v/>
      </c>
      <c r="AC659" s="65" t="str">
        <f t="shared" si="229"/>
        <v/>
      </c>
      <c r="AD659" s="43" t="str">
        <f t="shared" si="230"/>
        <v/>
      </c>
      <c r="AE659" s="3" t="str">
        <f t="shared" si="231"/>
        <v/>
      </c>
      <c r="AF659" s="67">
        <f t="shared" si="232"/>
        <v>8</v>
      </c>
      <c r="AG659" t="str">
        <f t="shared" si="234"/>
        <v/>
      </c>
      <c r="AH659" t="str">
        <f t="shared" si="236"/>
        <v/>
      </c>
      <c r="AI659" t="str">
        <f t="shared" si="237"/>
        <v/>
      </c>
      <c r="AJ659" t="str">
        <f t="shared" si="235"/>
        <v/>
      </c>
      <c r="AK659" t="str">
        <f t="shared" si="238"/>
        <v/>
      </c>
      <c r="AL659" t="str">
        <f t="shared" si="239"/>
        <v/>
      </c>
      <c r="AM659" t="str">
        <f t="shared" si="240"/>
        <v/>
      </c>
      <c r="AN659" t="str">
        <f t="shared" si="241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42"/>
        <v>0</v>
      </c>
      <c r="AZ659">
        <f t="shared" si="243"/>
        <v>0</v>
      </c>
      <c r="BA659">
        <f t="shared" si="244"/>
        <v>0</v>
      </c>
    </row>
    <row r="660" customHeight="1" spans="1:53">
      <c r="A660" s="23" t="s">
        <v>320</v>
      </c>
      <c r="C660" s="23">
        <v>1</v>
      </c>
      <c r="D660" s="39" t="s">
        <v>175</v>
      </c>
      <c r="E660" s="39" t="s">
        <v>180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25</v>
      </c>
      <c r="Z660" s="25">
        <f>IFERROR(VLOOKUP($D660&amp;$C660,生产方式定位!$A$2:$E$38,5,FALSE)+VLOOKUP($E660&amp;$C660,生产方式定位!$F$3:$J$38,5,FALSE),"错误")</f>
        <v>25</v>
      </c>
      <c r="AA660" s="42" t="str">
        <f t="shared" si="233"/>
        <v/>
      </c>
      <c r="AB660" s="65" t="str">
        <f t="shared" si="228"/>
        <v/>
      </c>
      <c r="AC660" s="65" t="str">
        <f t="shared" si="229"/>
        <v/>
      </c>
      <c r="AD660" s="43" t="str">
        <f t="shared" si="230"/>
        <v/>
      </c>
      <c r="AE660" s="3" t="str">
        <f t="shared" si="231"/>
        <v/>
      </c>
      <c r="AF660" s="67">
        <f t="shared" si="232"/>
        <v>1</v>
      </c>
      <c r="AG660" t="str">
        <f t="shared" si="234"/>
        <v/>
      </c>
      <c r="AH660" t="str">
        <f t="shared" si="236"/>
        <v/>
      </c>
      <c r="AI660" t="str">
        <f t="shared" si="237"/>
        <v/>
      </c>
      <c r="AJ660" t="str">
        <f t="shared" si="235"/>
        <v/>
      </c>
      <c r="AK660" t="str">
        <f t="shared" si="238"/>
        <v/>
      </c>
      <c r="AL660" t="str">
        <f t="shared" si="239"/>
        <v/>
      </c>
      <c r="AM660" t="str">
        <f t="shared" si="240"/>
        <v/>
      </c>
      <c r="AN660" t="str">
        <f t="shared" si="241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42"/>
        <v>0</v>
      </c>
      <c r="AZ660">
        <f t="shared" si="243"/>
        <v>0</v>
      </c>
      <c r="BA660">
        <f t="shared" si="244"/>
        <v>0</v>
      </c>
    </row>
    <row r="661" customHeight="1" spans="1:53">
      <c r="A661" s="23" t="s">
        <v>320</v>
      </c>
      <c r="C661" s="23">
        <v>2</v>
      </c>
      <c r="D661" s="39" t="s">
        <v>175</v>
      </c>
      <c r="E661" s="39" t="s">
        <v>180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35</v>
      </c>
      <c r="Z661" s="25">
        <f>IFERROR(VLOOKUP($D661&amp;$C661,生产方式定位!$A$2:$E$38,5,FALSE)+VLOOKUP($E661&amp;$C661,生产方式定位!$F$3:$J$38,5,FALSE),"错误")</f>
        <v>35</v>
      </c>
      <c r="AA661" s="42" t="str">
        <f t="shared" si="233"/>
        <v/>
      </c>
      <c r="AB661" s="65" t="str">
        <f t="shared" si="228"/>
        <v/>
      </c>
      <c r="AC661" s="65" t="str">
        <f t="shared" si="229"/>
        <v/>
      </c>
      <c r="AD661" s="43" t="str">
        <f t="shared" si="230"/>
        <v/>
      </c>
      <c r="AE661" s="3" t="str">
        <f t="shared" si="231"/>
        <v/>
      </c>
      <c r="AF661" s="67">
        <f t="shared" si="232"/>
        <v>2</v>
      </c>
      <c r="AG661" t="str">
        <f t="shared" si="234"/>
        <v/>
      </c>
      <c r="AH661" t="str">
        <f t="shared" si="236"/>
        <v/>
      </c>
      <c r="AI661" t="str">
        <f t="shared" si="237"/>
        <v/>
      </c>
      <c r="AJ661" t="str">
        <f t="shared" si="235"/>
        <v/>
      </c>
      <c r="AK661" t="str">
        <f t="shared" si="238"/>
        <v/>
      </c>
      <c r="AL661" t="str">
        <f t="shared" si="239"/>
        <v/>
      </c>
      <c r="AM661" t="str">
        <f t="shared" si="240"/>
        <v/>
      </c>
      <c r="AN661" t="str">
        <f t="shared" si="241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42"/>
        <v>0</v>
      </c>
      <c r="AZ661">
        <f t="shared" si="243"/>
        <v>0</v>
      </c>
      <c r="BA661">
        <f t="shared" si="244"/>
        <v>0</v>
      </c>
    </row>
    <row r="662" customHeight="1" spans="1:53">
      <c r="A662" s="23" t="s">
        <v>320</v>
      </c>
      <c r="C662" s="23">
        <v>3</v>
      </c>
      <c r="D662" s="39" t="s">
        <v>175</v>
      </c>
      <c r="E662" s="39" t="s">
        <v>180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70</v>
      </c>
      <c r="Z662" s="25">
        <f>IFERROR(VLOOKUP($D662&amp;$C662,生产方式定位!$A$2:$E$38,5,FALSE)+VLOOKUP($E662&amp;$C662,生产方式定位!$F$3:$J$38,5,FALSE),"错误")</f>
        <v>70</v>
      </c>
      <c r="AA662" s="42" t="str">
        <f t="shared" si="233"/>
        <v/>
      </c>
      <c r="AB662" s="65" t="str">
        <f t="shared" si="228"/>
        <v/>
      </c>
      <c r="AC662" s="65" t="str">
        <f t="shared" si="229"/>
        <v/>
      </c>
      <c r="AD662" s="43" t="str">
        <f t="shared" si="230"/>
        <v/>
      </c>
      <c r="AE662" s="3" t="str">
        <f t="shared" si="231"/>
        <v/>
      </c>
      <c r="AF662" s="66">
        <f t="shared" si="232"/>
        <v>3</v>
      </c>
      <c r="AG662" t="str">
        <f t="shared" si="234"/>
        <v/>
      </c>
      <c r="AH662" t="str">
        <f t="shared" si="236"/>
        <v/>
      </c>
      <c r="AI662" t="str">
        <f t="shared" si="237"/>
        <v/>
      </c>
      <c r="AJ662" t="str">
        <f t="shared" si="235"/>
        <v/>
      </c>
      <c r="AK662" t="str">
        <f t="shared" si="238"/>
        <v/>
      </c>
      <c r="AL662" t="str">
        <f t="shared" si="239"/>
        <v/>
      </c>
      <c r="AM662" t="str">
        <f t="shared" si="240"/>
        <v/>
      </c>
      <c r="AN662" t="str">
        <f t="shared" si="241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42"/>
        <v>0</v>
      </c>
      <c r="AZ662">
        <f t="shared" si="243"/>
        <v>0</v>
      </c>
      <c r="BA662">
        <f t="shared" si="244"/>
        <v>0</v>
      </c>
    </row>
    <row r="663" customHeight="1" spans="1:53">
      <c r="A663" s="23" t="s">
        <v>320</v>
      </c>
      <c r="C663" s="23">
        <v>4</v>
      </c>
      <c r="D663" s="39" t="s">
        <v>175</v>
      </c>
      <c r="E663" s="39" t="s">
        <v>180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35</v>
      </c>
      <c r="Z663" s="25">
        <f>IFERROR(VLOOKUP($D663&amp;$C663,生产方式定位!$A$2:$E$38,5,FALSE)+VLOOKUP($E663&amp;$C663,生产方式定位!$F$3:$J$38,5,FALSE),"错误")</f>
        <v>35</v>
      </c>
      <c r="AA663" s="42" t="str">
        <f t="shared" si="233"/>
        <v/>
      </c>
      <c r="AB663" s="65" t="str">
        <f t="shared" si="228"/>
        <v/>
      </c>
      <c r="AC663" s="65" t="str">
        <f t="shared" si="229"/>
        <v/>
      </c>
      <c r="AD663" s="43" t="str">
        <f t="shared" si="230"/>
        <v/>
      </c>
      <c r="AE663" s="3" t="str">
        <f t="shared" si="231"/>
        <v/>
      </c>
      <c r="AF663" s="66">
        <f t="shared" si="232"/>
        <v>4</v>
      </c>
      <c r="AG663" t="str">
        <f t="shared" si="234"/>
        <v/>
      </c>
      <c r="AH663" t="str">
        <f t="shared" si="236"/>
        <v/>
      </c>
      <c r="AI663" t="str">
        <f t="shared" si="237"/>
        <v/>
      </c>
      <c r="AJ663" t="str">
        <f t="shared" si="235"/>
        <v/>
      </c>
      <c r="AK663" t="str">
        <f t="shared" si="238"/>
        <v/>
      </c>
      <c r="AL663" t="str">
        <f t="shared" si="239"/>
        <v/>
      </c>
      <c r="AM663" t="str">
        <f t="shared" si="240"/>
        <v/>
      </c>
      <c r="AN663" t="str">
        <f t="shared" si="241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42"/>
        <v>0</v>
      </c>
      <c r="AZ663">
        <f t="shared" si="243"/>
        <v>0</v>
      </c>
      <c r="BA663">
        <f t="shared" si="244"/>
        <v>0</v>
      </c>
    </row>
    <row r="664" customHeight="1" spans="1:53">
      <c r="A664" s="23" t="s">
        <v>320</v>
      </c>
      <c r="C664" s="23">
        <v>5</v>
      </c>
      <c r="D664" s="39" t="s">
        <v>175</v>
      </c>
      <c r="E664" s="39" t="s">
        <v>180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40</v>
      </c>
      <c r="Z664" s="25">
        <f>IFERROR(VLOOKUP($D664&amp;$C664,生产方式定位!$A$2:$E$38,5,FALSE)+VLOOKUP($E664&amp;$C664,生产方式定位!$F$3:$J$38,5,FALSE),"错误")</f>
        <v>40</v>
      </c>
      <c r="AA664" s="42" t="str">
        <f t="shared" si="233"/>
        <v/>
      </c>
      <c r="AB664" s="65" t="str">
        <f t="shared" si="228"/>
        <v/>
      </c>
      <c r="AC664" s="65" t="str">
        <f t="shared" si="229"/>
        <v/>
      </c>
      <c r="AD664" s="43" t="str">
        <f t="shared" si="230"/>
        <v/>
      </c>
      <c r="AE664" s="3" t="str">
        <f t="shared" si="231"/>
        <v/>
      </c>
      <c r="AF664" s="66">
        <f t="shared" si="232"/>
        <v>5</v>
      </c>
      <c r="AG664" t="str">
        <f t="shared" si="234"/>
        <v/>
      </c>
      <c r="AH664" t="str">
        <f t="shared" si="236"/>
        <v/>
      </c>
      <c r="AI664" t="str">
        <f t="shared" si="237"/>
        <v/>
      </c>
      <c r="AJ664" t="str">
        <f t="shared" si="235"/>
        <v/>
      </c>
      <c r="AK664" t="str">
        <f t="shared" si="238"/>
        <v/>
      </c>
      <c r="AL664" t="str">
        <f t="shared" si="239"/>
        <v/>
      </c>
      <c r="AM664" t="str">
        <f t="shared" si="240"/>
        <v/>
      </c>
      <c r="AN664" t="str">
        <f t="shared" si="241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42"/>
        <v>0</v>
      </c>
      <c r="AZ664">
        <f t="shared" si="243"/>
        <v>0</v>
      </c>
      <c r="BA664">
        <f t="shared" si="244"/>
        <v>0</v>
      </c>
    </row>
    <row r="665" customHeight="1" spans="1:53">
      <c r="A665" s="23" t="s">
        <v>320</v>
      </c>
      <c r="C665" s="23">
        <v>6</v>
      </c>
      <c r="D665" s="39" t="s">
        <v>175</v>
      </c>
      <c r="E665" s="39" t="s">
        <v>180</v>
      </c>
      <c r="N665" s="25">
        <f>IFERROR(VLOOKUP($D665&amp;$C665,生产方式定位!$A$2:$E$38,2,FALSE)+VLOOKUP($E665&amp;$C665,生产方式定位!$F$3:$J$38,2,FALSE),0)</f>
        <v>0</v>
      </c>
      <c r="U665" s="25">
        <f>IFERROR(VLOOKUP($D665&amp;$C665,生产方式定位!$A$2:$E$38,3,FALSE)+VLOOKUP($E665&amp;$C665,生产方式定位!$F$3:$J$38,3,FALSE),0)</f>
        <v>20</v>
      </c>
      <c r="Z665" s="25">
        <f>IFERROR(VLOOKUP($D665&amp;$C665,生产方式定位!$A$2:$E$38,5,FALSE)+VLOOKUP($E665&amp;$C665,生产方式定位!$F$3:$J$38,5,FALSE),"错误")</f>
        <v>20</v>
      </c>
      <c r="AA665" s="42" t="str">
        <f t="shared" si="233"/>
        <v/>
      </c>
      <c r="AB665" s="65" t="str">
        <f t="shared" si="228"/>
        <v/>
      </c>
      <c r="AC665" s="65" t="str">
        <f t="shared" si="229"/>
        <v/>
      </c>
      <c r="AD665" s="43" t="str">
        <f t="shared" si="230"/>
        <v/>
      </c>
      <c r="AE665" s="3" t="str">
        <f t="shared" si="231"/>
        <v/>
      </c>
      <c r="AF665" s="66">
        <f t="shared" si="232"/>
        <v>6</v>
      </c>
      <c r="AG665" t="str">
        <f t="shared" si="234"/>
        <v/>
      </c>
      <c r="AH665" t="str">
        <f t="shared" si="236"/>
        <v/>
      </c>
      <c r="AI665" t="str">
        <f t="shared" si="237"/>
        <v/>
      </c>
      <c r="AJ665" t="str">
        <f t="shared" si="235"/>
        <v/>
      </c>
      <c r="AK665" t="str">
        <f t="shared" si="238"/>
        <v/>
      </c>
      <c r="AL665" t="str">
        <f t="shared" si="239"/>
        <v/>
      </c>
      <c r="AM665" t="str">
        <f t="shared" si="240"/>
        <v/>
      </c>
      <c r="AN665" t="str">
        <f t="shared" si="241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42"/>
        <v>0</v>
      </c>
      <c r="AZ665">
        <f t="shared" si="243"/>
        <v>0</v>
      </c>
      <c r="BA665">
        <f t="shared" si="244"/>
        <v>0</v>
      </c>
    </row>
    <row r="666" customHeight="1" spans="1:53">
      <c r="A666" s="23" t="s">
        <v>320</v>
      </c>
      <c r="C666" s="23">
        <v>7</v>
      </c>
      <c r="D666" s="39" t="s">
        <v>175</v>
      </c>
      <c r="E666" s="39" t="s">
        <v>180</v>
      </c>
      <c r="N666" s="25">
        <f>IFERROR(VLOOKUP($D666&amp;$C666,生产方式定位!$A$2:$E$38,2,FALSE)+VLOOKUP($E666&amp;$C666,生产方式定位!$F$3:$J$38,2,FALSE),0)</f>
        <v>0</v>
      </c>
      <c r="U666" s="25">
        <f>IFERROR(VLOOKUP($D666&amp;$C666,生产方式定位!$A$2:$E$38,3,FALSE)+VLOOKUP($E666&amp;$C666,生产方式定位!$F$3:$J$38,3,FALSE),0)</f>
        <v>20</v>
      </c>
      <c r="Z666" s="25">
        <f>IFERROR(VLOOKUP($D666&amp;$C666,生产方式定位!$A$2:$E$38,5,FALSE)+VLOOKUP($E666&amp;$C666,生产方式定位!$F$3:$J$38,5,FALSE),"错误")</f>
        <v>20</v>
      </c>
      <c r="AA666" s="42" t="str">
        <f t="shared" si="233"/>
        <v/>
      </c>
      <c r="AB666" s="65" t="str">
        <f t="shared" si="228"/>
        <v/>
      </c>
      <c r="AC666" s="65" t="str">
        <f t="shared" si="229"/>
        <v/>
      </c>
      <c r="AD666" s="43" t="str">
        <f t="shared" si="230"/>
        <v/>
      </c>
      <c r="AE666" s="3" t="str">
        <f t="shared" si="231"/>
        <v/>
      </c>
      <c r="AF666" s="66">
        <f t="shared" si="232"/>
        <v>7</v>
      </c>
      <c r="AG666" t="str">
        <f t="shared" si="234"/>
        <v/>
      </c>
      <c r="AH666" t="str">
        <f t="shared" si="236"/>
        <v/>
      </c>
      <c r="AI666" t="str">
        <f t="shared" si="237"/>
        <v/>
      </c>
      <c r="AJ666" t="str">
        <f t="shared" si="235"/>
        <v/>
      </c>
      <c r="AK666" t="str">
        <f t="shared" si="238"/>
        <v/>
      </c>
      <c r="AL666" t="str">
        <f t="shared" si="239"/>
        <v/>
      </c>
      <c r="AM666" t="str">
        <f t="shared" si="240"/>
        <v/>
      </c>
      <c r="AN666" t="str">
        <f t="shared" si="241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42"/>
        <v>0</v>
      </c>
      <c r="AZ666">
        <f t="shared" si="243"/>
        <v>0</v>
      </c>
      <c r="BA666">
        <f t="shared" si="244"/>
        <v>0</v>
      </c>
    </row>
    <row r="667" customHeight="1" spans="1:53">
      <c r="A667" s="23" t="s">
        <v>320</v>
      </c>
      <c r="C667" s="23">
        <v>8</v>
      </c>
      <c r="D667" s="39" t="s">
        <v>175</v>
      </c>
      <c r="E667" s="39" t="s">
        <v>180</v>
      </c>
      <c r="N667" s="25">
        <f>IFERROR(VLOOKUP($D667&amp;$C667,生产方式定位!$A$2:$E$38,2,FALSE)+VLOOKUP($E667&amp;$C667,生产方式定位!$F$3:$J$38,2,FALSE),0)</f>
        <v>0</v>
      </c>
      <c r="U667" s="25">
        <f>IFERROR(VLOOKUP($D667&amp;$C667,生产方式定位!$A$2:$E$38,3,FALSE)+VLOOKUP($E667&amp;$C667,生产方式定位!$F$3:$J$38,3,FALSE),0)</f>
        <v>50</v>
      </c>
      <c r="Z667" s="25">
        <f>IFERROR(VLOOKUP($D667&amp;$C667,生产方式定位!$A$2:$E$38,5,FALSE)+VLOOKUP($E667&amp;$C667,生产方式定位!$F$3:$J$38,5,FALSE),"错误")</f>
        <v>50</v>
      </c>
      <c r="AA667" s="42" t="str">
        <f t="shared" si="233"/>
        <v/>
      </c>
      <c r="AB667" s="65" t="str">
        <f t="shared" ref="AB667:AB730" si="245">IF(AJ667="","",AJ667)&amp;IF(AK667="","",","&amp;AK667)&amp;IF(AL667="","",","&amp;AL667)</f>
        <v/>
      </c>
      <c r="AC667" s="65" t="str">
        <f t="shared" ref="AC667:AC730" si="246">IF(AM667="","",AM667)&amp;IF(AN667="","",","&amp;AN667)</f>
        <v/>
      </c>
      <c r="AD667" s="43" t="str">
        <f t="shared" ref="AD667:AD730" si="247">IFERROR(ROUND(((Z667/N667)-1)*100,0)&amp;"%","")</f>
        <v/>
      </c>
      <c r="AE667" s="3" t="str">
        <f t="shared" ref="AE667:AE730" si="248">IF(Z667-U667-N667=0,"",Z667-U667-N667)</f>
        <v/>
      </c>
      <c r="AF667" s="66">
        <f t="shared" ref="AF667:AF730" si="249">C667</f>
        <v>8</v>
      </c>
      <c r="AG667" t="str">
        <f t="shared" si="234"/>
        <v/>
      </c>
      <c r="AH667" t="str">
        <f t="shared" si="236"/>
        <v/>
      </c>
      <c r="AI667" t="str">
        <f t="shared" si="237"/>
        <v/>
      </c>
      <c r="AJ667" t="str">
        <f t="shared" si="235"/>
        <v/>
      </c>
      <c r="AK667" t="str">
        <f t="shared" si="238"/>
        <v/>
      </c>
      <c r="AL667" t="str">
        <f t="shared" si="239"/>
        <v/>
      </c>
      <c r="AM667" t="str">
        <f t="shared" si="240"/>
        <v/>
      </c>
      <c r="AN667" t="str">
        <f t="shared" si="241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42"/>
        <v>0</v>
      </c>
      <c r="AZ667">
        <f t="shared" si="243"/>
        <v>0</v>
      </c>
      <c r="BA667">
        <f t="shared" si="244"/>
        <v>0</v>
      </c>
    </row>
    <row r="668" customHeight="1" spans="1:53">
      <c r="A668" s="25" t="s">
        <v>322</v>
      </c>
      <c r="C668" s="25">
        <v>1</v>
      </c>
      <c r="D668" s="39" t="s">
        <v>323</v>
      </c>
      <c r="E668" s="39" t="s">
        <v>173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100</v>
      </c>
      <c r="Z668" s="23">
        <f>IFERROR(VLOOKUP($D668&amp;$C668,生产方式定位!$A$2:$E$38,5,FALSE)+VLOOKUP($E668&amp;$C668,生产方式定位!$F$3:$J$38,5,FALSE),"错误")</f>
        <v>500</v>
      </c>
      <c r="AA668" s="42" t="str">
        <f t="shared" si="233"/>
        <v/>
      </c>
      <c r="AB668" s="65" t="str">
        <f t="shared" si="245"/>
        <v/>
      </c>
      <c r="AC668" s="65" t="str">
        <f t="shared" si="246"/>
        <v/>
      </c>
      <c r="AD668" s="43" t="str">
        <f t="shared" si="247"/>
        <v/>
      </c>
      <c r="AE668" s="3">
        <f t="shared" si="248"/>
        <v>400</v>
      </c>
      <c r="AF668" s="66">
        <f t="shared" si="249"/>
        <v>1</v>
      </c>
      <c r="AG668" t="str">
        <f t="shared" si="234"/>
        <v/>
      </c>
      <c r="AH668" t="str">
        <f t="shared" si="236"/>
        <v/>
      </c>
      <c r="AI668" t="str">
        <f t="shared" si="237"/>
        <v/>
      </c>
      <c r="AJ668" t="str">
        <f t="shared" si="235"/>
        <v/>
      </c>
      <c r="AK668" t="str">
        <f t="shared" si="238"/>
        <v/>
      </c>
      <c r="AL668" t="str">
        <f t="shared" si="239"/>
        <v/>
      </c>
      <c r="AM668" t="str">
        <f t="shared" si="240"/>
        <v/>
      </c>
      <c r="AN668" t="str">
        <f t="shared" si="241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42"/>
        <v>0</v>
      </c>
      <c r="AZ668">
        <f t="shared" si="243"/>
        <v>0</v>
      </c>
      <c r="BA668">
        <f t="shared" si="244"/>
        <v>0</v>
      </c>
    </row>
    <row r="669" customHeight="1" spans="1:53">
      <c r="A669" s="25" t="s">
        <v>322</v>
      </c>
      <c r="C669" s="25">
        <v>2</v>
      </c>
      <c r="D669" s="39" t="s">
        <v>323</v>
      </c>
      <c r="E669" s="39" t="s">
        <v>173</v>
      </c>
      <c r="N669" s="23">
        <f>IFERROR(VLOOKUP($D669&amp;$C669,生产方式定位!$A$2:$E$38,2,FALSE)+VLOOKUP($E669&amp;$C669,生产方式定位!$F$3:$J$38,2,FALSE),0)</f>
        <v>1300</v>
      </c>
      <c r="U669" s="23">
        <f>IFERROR(VLOOKUP($D669&amp;$C669,生产方式定位!$A$2:$E$38,3,FALSE)+VLOOKUP($E669&amp;$C669,生产方式定位!$F$3:$J$38,3,FALSE),0)</f>
        <v>100</v>
      </c>
      <c r="Z669" s="23">
        <f>IFERROR(VLOOKUP($D669&amp;$C669,生产方式定位!$A$2:$E$38,5,FALSE)+VLOOKUP($E669&amp;$C669,生产方式定位!$F$3:$J$38,5,FALSE),"错误")</f>
        <v>1860</v>
      </c>
      <c r="AA669" s="42" t="str">
        <f t="shared" si="233"/>
        <v/>
      </c>
      <c r="AB669" s="65" t="str">
        <f t="shared" si="245"/>
        <v/>
      </c>
      <c r="AC669" s="65" t="str">
        <f t="shared" si="246"/>
        <v/>
      </c>
      <c r="AD669" s="43" t="str">
        <f t="shared" si="247"/>
        <v>43%</v>
      </c>
      <c r="AE669" s="3">
        <f t="shared" si="248"/>
        <v>460</v>
      </c>
      <c r="AF669" s="66">
        <f t="shared" si="249"/>
        <v>2</v>
      </c>
      <c r="AG669" t="str">
        <f t="shared" si="234"/>
        <v/>
      </c>
      <c r="AH669" t="str">
        <f t="shared" si="236"/>
        <v/>
      </c>
      <c r="AI669" t="str">
        <f t="shared" si="237"/>
        <v/>
      </c>
      <c r="AJ669" t="str">
        <f t="shared" si="235"/>
        <v/>
      </c>
      <c r="AK669" t="str">
        <f t="shared" si="238"/>
        <v/>
      </c>
      <c r="AL669" t="str">
        <f t="shared" si="239"/>
        <v/>
      </c>
      <c r="AM669" t="str">
        <f t="shared" si="240"/>
        <v/>
      </c>
      <c r="AN669" t="str">
        <f t="shared" si="241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42"/>
        <v>0</v>
      </c>
      <c r="AZ669">
        <f t="shared" si="243"/>
        <v>0</v>
      </c>
      <c r="BA669">
        <f t="shared" si="244"/>
        <v>0</v>
      </c>
    </row>
    <row r="670" customHeight="1" spans="1:53">
      <c r="A670" s="25" t="s">
        <v>322</v>
      </c>
      <c r="C670" s="25">
        <v>3</v>
      </c>
      <c r="D670" s="39" t="s">
        <v>323</v>
      </c>
      <c r="E670" s="39" t="s">
        <v>173</v>
      </c>
      <c r="N670" s="23">
        <f>IFERROR(VLOOKUP($D670&amp;$C670,生产方式定位!$A$2:$E$38,2,FALSE)+VLOOKUP($E670&amp;$C670,生产方式定位!$F$3:$J$38,2,FALSE),0)</f>
        <v>2225</v>
      </c>
      <c r="U670" s="23">
        <f>IFERROR(VLOOKUP($D670&amp;$C670,生产方式定位!$A$2:$E$38,3,FALSE)+VLOOKUP($E670&amp;$C670,生产方式定位!$F$3:$J$38,3,FALSE),0)</f>
        <v>100</v>
      </c>
      <c r="Z670" s="23">
        <f>IFERROR(VLOOKUP($D670&amp;$C670,生产方式定位!$A$2:$E$38,5,FALSE)+VLOOKUP($E670&amp;$C670,生产方式定位!$F$3:$J$38,5,FALSE),"错误")</f>
        <v>3130</v>
      </c>
      <c r="AA670" s="42" t="str">
        <f t="shared" si="233"/>
        <v/>
      </c>
      <c r="AB670" s="65" t="str">
        <f t="shared" si="245"/>
        <v/>
      </c>
      <c r="AC670" s="65" t="str">
        <f t="shared" si="246"/>
        <v/>
      </c>
      <c r="AD670" s="43" t="str">
        <f t="shared" si="247"/>
        <v>41%</v>
      </c>
      <c r="AE670" s="3">
        <f t="shared" si="248"/>
        <v>805</v>
      </c>
      <c r="AF670" s="67">
        <f t="shared" si="249"/>
        <v>3</v>
      </c>
      <c r="AG670" t="str">
        <f t="shared" si="234"/>
        <v/>
      </c>
      <c r="AH670" t="str">
        <f t="shared" si="236"/>
        <v/>
      </c>
      <c r="AI670" t="str">
        <f t="shared" si="237"/>
        <v/>
      </c>
      <c r="AJ670" t="str">
        <f t="shared" si="235"/>
        <v/>
      </c>
      <c r="AK670" t="str">
        <f t="shared" si="238"/>
        <v/>
      </c>
      <c r="AL670" t="str">
        <f t="shared" si="239"/>
        <v/>
      </c>
      <c r="AM670" t="str">
        <f t="shared" si="240"/>
        <v/>
      </c>
      <c r="AN670" t="str">
        <f t="shared" si="241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42"/>
        <v>0</v>
      </c>
      <c r="AZ670">
        <f t="shared" si="243"/>
        <v>0</v>
      </c>
      <c r="BA670">
        <f t="shared" si="244"/>
        <v>0</v>
      </c>
    </row>
    <row r="671" customHeight="1" spans="1:53">
      <c r="A671" s="25" t="s">
        <v>322</v>
      </c>
      <c r="C671" s="25">
        <v>4</v>
      </c>
      <c r="D671" s="39" t="s">
        <v>323</v>
      </c>
      <c r="E671" s="39" t="s">
        <v>173</v>
      </c>
      <c r="N671" s="23">
        <f>IFERROR(VLOOKUP($D671&amp;$C671,生产方式定位!$A$2:$E$38,2,FALSE)+VLOOKUP($E671&amp;$C671,生产方式定位!$F$3:$J$38,2,FALSE),0)</f>
        <v>3150</v>
      </c>
      <c r="U671" s="23">
        <f>IFERROR(VLOOKUP($D671&amp;$C671,生产方式定位!$A$2:$E$38,3,FALSE)+VLOOKUP($E671&amp;$C671,生产方式定位!$F$3:$J$38,3,FALSE),0)</f>
        <v>100</v>
      </c>
      <c r="Z671" s="23">
        <f>IFERROR(VLOOKUP($D671&amp;$C671,生产方式定位!$A$2:$E$38,5,FALSE)+VLOOKUP($E671&amp;$C671,生产方式定位!$F$3:$J$38,5,FALSE),"错误")</f>
        <v>4400</v>
      </c>
      <c r="AA671" s="42" t="str">
        <f t="shared" si="233"/>
        <v/>
      </c>
      <c r="AB671" s="65" t="str">
        <f t="shared" si="245"/>
        <v/>
      </c>
      <c r="AC671" s="65" t="str">
        <f t="shared" si="246"/>
        <v/>
      </c>
      <c r="AD671" s="43" t="str">
        <f t="shared" si="247"/>
        <v>40%</v>
      </c>
      <c r="AE671" s="3">
        <f t="shared" si="248"/>
        <v>1150</v>
      </c>
      <c r="AF671" s="67">
        <f t="shared" si="249"/>
        <v>4</v>
      </c>
      <c r="AG671" t="str">
        <f t="shared" si="234"/>
        <v/>
      </c>
      <c r="AH671" t="str">
        <f t="shared" si="236"/>
        <v/>
      </c>
      <c r="AI671" t="str">
        <f t="shared" si="237"/>
        <v/>
      </c>
      <c r="AJ671" t="str">
        <f t="shared" si="235"/>
        <v/>
      </c>
      <c r="AK671" t="str">
        <f t="shared" si="238"/>
        <v/>
      </c>
      <c r="AL671" t="str">
        <f t="shared" si="239"/>
        <v/>
      </c>
      <c r="AM671" t="str">
        <f t="shared" si="240"/>
        <v/>
      </c>
      <c r="AN671" t="str">
        <f t="shared" si="241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42"/>
        <v>0</v>
      </c>
      <c r="AZ671">
        <f t="shared" si="243"/>
        <v>0</v>
      </c>
      <c r="BA671">
        <f t="shared" si="244"/>
        <v>0</v>
      </c>
    </row>
    <row r="672" customHeight="1" spans="1:53">
      <c r="A672" s="25" t="s">
        <v>322</v>
      </c>
      <c r="C672" s="25">
        <v>5</v>
      </c>
      <c r="D672" s="39" t="s">
        <v>323</v>
      </c>
      <c r="E672" s="39" t="s">
        <v>173</v>
      </c>
      <c r="N672" s="23">
        <f>IFERROR(VLOOKUP($D672&amp;$C672,生产方式定位!$A$2:$E$38,2,FALSE)+VLOOKUP($E672&amp;$C672,生产方式定位!$F$3:$J$38,2,FALSE),0)</f>
        <v>4075</v>
      </c>
      <c r="U672" s="23">
        <f>IFERROR(VLOOKUP($D672&amp;$C672,生产方式定位!$A$2:$E$38,3,FALSE)+VLOOKUP($E672&amp;$C672,生产方式定位!$F$3:$J$38,3,FALSE),0)</f>
        <v>100</v>
      </c>
      <c r="Z672" s="23">
        <f>IFERROR(VLOOKUP($D672&amp;$C672,生产方式定位!$A$2:$E$38,5,FALSE)+VLOOKUP($E672&amp;$C672,生产方式定位!$F$3:$J$38,5,FALSE),"错误")</f>
        <v>5670</v>
      </c>
      <c r="AA672" s="42" t="str">
        <f t="shared" si="233"/>
        <v/>
      </c>
      <c r="AB672" s="65" t="str">
        <f t="shared" si="245"/>
        <v/>
      </c>
      <c r="AC672" s="65" t="str">
        <f t="shared" si="246"/>
        <v/>
      </c>
      <c r="AD672" s="43" t="str">
        <f t="shared" si="247"/>
        <v>39%</v>
      </c>
      <c r="AE672" s="3">
        <f t="shared" si="248"/>
        <v>1495</v>
      </c>
      <c r="AF672" s="67">
        <f t="shared" si="249"/>
        <v>5</v>
      </c>
      <c r="AG672" t="str">
        <f t="shared" si="234"/>
        <v/>
      </c>
      <c r="AH672" t="str">
        <f t="shared" si="236"/>
        <v/>
      </c>
      <c r="AI672" t="str">
        <f t="shared" si="237"/>
        <v/>
      </c>
      <c r="AJ672" t="str">
        <f t="shared" si="235"/>
        <v/>
      </c>
      <c r="AK672" t="str">
        <f t="shared" si="238"/>
        <v/>
      </c>
      <c r="AL672" t="str">
        <f t="shared" si="239"/>
        <v/>
      </c>
      <c r="AM672" t="str">
        <f t="shared" si="240"/>
        <v/>
      </c>
      <c r="AN672" t="str">
        <f t="shared" si="241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42"/>
        <v>0</v>
      </c>
      <c r="AZ672">
        <f t="shared" si="243"/>
        <v>0</v>
      </c>
      <c r="BA672">
        <f t="shared" si="244"/>
        <v>0</v>
      </c>
    </row>
    <row r="673" customHeight="1" spans="1:53">
      <c r="A673" s="23" t="s">
        <v>324</v>
      </c>
      <c r="C673" s="23">
        <v>1</v>
      </c>
      <c r="D673" s="39" t="s">
        <v>323</v>
      </c>
      <c r="E673" s="39" t="s">
        <v>194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100</v>
      </c>
      <c r="Z673" s="25">
        <f>IFERROR(VLOOKUP($D673&amp;$C673,生产方式定位!$A$2:$E$38,5,FALSE)+VLOOKUP($E673&amp;$C673,生产方式定位!$F$3:$J$38,5,FALSE),"错误")</f>
        <v>500</v>
      </c>
      <c r="AA673" s="42" t="str">
        <f t="shared" si="233"/>
        <v/>
      </c>
      <c r="AB673" s="65" t="str">
        <f t="shared" si="245"/>
        <v/>
      </c>
      <c r="AC673" s="65" t="str">
        <f t="shared" si="246"/>
        <v/>
      </c>
      <c r="AD673" s="43" t="str">
        <f t="shared" si="247"/>
        <v/>
      </c>
      <c r="AE673" s="3">
        <f t="shared" si="248"/>
        <v>400</v>
      </c>
      <c r="AF673" s="67">
        <f t="shared" si="249"/>
        <v>1</v>
      </c>
      <c r="AG673" t="str">
        <f t="shared" si="234"/>
        <v/>
      </c>
      <c r="AH673" t="str">
        <f t="shared" si="236"/>
        <v/>
      </c>
      <c r="AI673" t="str">
        <f t="shared" si="237"/>
        <v/>
      </c>
      <c r="AJ673" t="str">
        <f t="shared" si="235"/>
        <v/>
      </c>
      <c r="AK673" t="str">
        <f t="shared" si="238"/>
        <v/>
      </c>
      <c r="AL673" t="str">
        <f t="shared" si="239"/>
        <v/>
      </c>
      <c r="AM673" t="str">
        <f t="shared" si="240"/>
        <v/>
      </c>
      <c r="AN673" t="str">
        <f t="shared" si="241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42"/>
        <v>0</v>
      </c>
      <c r="AZ673">
        <f t="shared" si="243"/>
        <v>0</v>
      </c>
      <c r="BA673">
        <f t="shared" si="244"/>
        <v>0</v>
      </c>
    </row>
    <row r="674" customHeight="1" spans="1:53">
      <c r="A674" s="23" t="s">
        <v>324</v>
      </c>
      <c r="C674" s="23">
        <v>2</v>
      </c>
      <c r="D674" s="39" t="s">
        <v>323</v>
      </c>
      <c r="E674" s="39" t="s">
        <v>194</v>
      </c>
      <c r="N674" s="25">
        <f>IFERROR(VLOOKUP($D674&amp;$C674,生产方式定位!$A$2:$E$38,2,FALSE)+VLOOKUP($E674&amp;$C674,生产方式定位!$F$3:$J$38,2,FALSE),0)</f>
        <v>1200</v>
      </c>
      <c r="U674" s="25">
        <f>IFERROR(VLOOKUP($D674&amp;$C674,生产方式定位!$A$2:$E$38,3,FALSE)+VLOOKUP($E674&amp;$C674,生产方式定位!$F$3:$J$38,3,FALSE),0)</f>
        <v>30</v>
      </c>
      <c r="Z674" s="25">
        <f>IFERROR(VLOOKUP($D674&amp;$C674,生产方式定位!$A$2:$E$38,5,FALSE)+VLOOKUP($E674&amp;$C674,生产方式定位!$F$3:$J$38,5,FALSE),"错误")</f>
        <v>1623</v>
      </c>
      <c r="AA674" s="42" t="str">
        <f t="shared" si="233"/>
        <v/>
      </c>
      <c r="AB674" s="65" t="str">
        <f t="shared" si="245"/>
        <v/>
      </c>
      <c r="AC674" s="65" t="str">
        <f t="shared" si="246"/>
        <v/>
      </c>
      <c r="AD674" s="43" t="str">
        <f t="shared" si="247"/>
        <v>35%</v>
      </c>
      <c r="AE674" s="3">
        <f t="shared" si="248"/>
        <v>393</v>
      </c>
      <c r="AF674" s="67">
        <f t="shared" si="249"/>
        <v>2</v>
      </c>
      <c r="AG674" t="str">
        <f t="shared" si="234"/>
        <v/>
      </c>
      <c r="AH674" t="str">
        <f t="shared" si="236"/>
        <v/>
      </c>
      <c r="AI674" t="str">
        <f t="shared" si="237"/>
        <v/>
      </c>
      <c r="AJ674" t="str">
        <f t="shared" si="235"/>
        <v/>
      </c>
      <c r="AK674" t="str">
        <f t="shared" si="238"/>
        <v/>
      </c>
      <c r="AL674" t="str">
        <f t="shared" si="239"/>
        <v/>
      </c>
      <c r="AM674" t="str">
        <f t="shared" si="240"/>
        <v/>
      </c>
      <c r="AN674" t="str">
        <f t="shared" si="241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42"/>
        <v>0</v>
      </c>
      <c r="AZ674">
        <f t="shared" si="243"/>
        <v>0</v>
      </c>
      <c r="BA674">
        <f t="shared" si="244"/>
        <v>0</v>
      </c>
    </row>
    <row r="675" customHeight="1" spans="1:53">
      <c r="A675" s="23" t="s">
        <v>324</v>
      </c>
      <c r="C675" s="23">
        <v>3</v>
      </c>
      <c r="D675" s="39" t="s">
        <v>323</v>
      </c>
      <c r="E675" s="39" t="s">
        <v>194</v>
      </c>
      <c r="N675" s="25">
        <f>IFERROR(VLOOKUP($D675&amp;$C675,生产方式定位!$A$2:$E$38,2,FALSE)+VLOOKUP($E675&amp;$C675,生产方式定位!$F$3:$J$38,2,FALSE),0)</f>
        <v>2100</v>
      </c>
      <c r="U675" s="25">
        <f>IFERROR(VLOOKUP($D675&amp;$C675,生产方式定位!$A$2:$E$38,3,FALSE)+VLOOKUP($E675&amp;$C675,生产方式定位!$F$3:$J$38,3,FALSE),0)</f>
        <v>35</v>
      </c>
      <c r="Z675" s="25">
        <f>IFERROR(VLOOKUP($D675&amp;$C675,生产方式定位!$A$2:$E$38,5,FALSE)+VLOOKUP($E675&amp;$C675,生产方式定位!$F$3:$J$38,5,FALSE),"错误")</f>
        <v>2859</v>
      </c>
      <c r="AA675" s="42" t="str">
        <f t="shared" si="233"/>
        <v/>
      </c>
      <c r="AB675" s="65" t="str">
        <f t="shared" si="245"/>
        <v/>
      </c>
      <c r="AC675" s="65" t="str">
        <f t="shared" si="246"/>
        <v/>
      </c>
      <c r="AD675" s="43" t="str">
        <f t="shared" si="247"/>
        <v>36%</v>
      </c>
      <c r="AE675" s="3">
        <f t="shared" si="248"/>
        <v>724</v>
      </c>
      <c r="AF675" s="67">
        <f t="shared" si="249"/>
        <v>3</v>
      </c>
      <c r="AG675" t="str">
        <f t="shared" si="234"/>
        <v/>
      </c>
      <c r="AH675" t="str">
        <f t="shared" si="236"/>
        <v/>
      </c>
      <c r="AI675" t="str">
        <f t="shared" si="237"/>
        <v/>
      </c>
      <c r="AJ675" t="str">
        <f t="shared" si="235"/>
        <v/>
      </c>
      <c r="AK675" t="str">
        <f t="shared" si="238"/>
        <v/>
      </c>
      <c r="AL675" t="str">
        <f t="shared" si="239"/>
        <v/>
      </c>
      <c r="AM675" t="str">
        <f t="shared" si="240"/>
        <v/>
      </c>
      <c r="AN675" t="str">
        <f t="shared" si="241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42"/>
        <v>0</v>
      </c>
      <c r="AZ675">
        <f t="shared" si="243"/>
        <v>0</v>
      </c>
      <c r="BA675">
        <f t="shared" si="244"/>
        <v>0</v>
      </c>
    </row>
    <row r="676" customHeight="1" spans="1:53">
      <c r="A676" s="23" t="s">
        <v>324</v>
      </c>
      <c r="C676" s="23">
        <v>4</v>
      </c>
      <c r="D676" s="39" t="s">
        <v>323</v>
      </c>
      <c r="E676" s="39" t="s">
        <v>194</v>
      </c>
      <c r="N676" s="25">
        <f>IFERROR(VLOOKUP($D676&amp;$C676,生产方式定位!$A$2:$E$38,2,FALSE)+VLOOKUP($E676&amp;$C676,生产方式定位!$F$3:$J$38,2,FALSE),0)</f>
        <v>3000</v>
      </c>
      <c r="U676" s="25">
        <f>IFERROR(VLOOKUP($D676&amp;$C676,生产方式定位!$A$2:$E$38,3,FALSE)+VLOOKUP($E676&amp;$C676,生产方式定位!$F$3:$J$38,3,FALSE),0)</f>
        <v>40</v>
      </c>
      <c r="Z676" s="25">
        <f>IFERROR(VLOOKUP($D676&amp;$C676,生产方式定位!$A$2:$E$38,5,FALSE)+VLOOKUP($E676&amp;$C676,生产方式定位!$F$3:$J$38,5,FALSE),"错误")</f>
        <v>4094</v>
      </c>
      <c r="AA676" s="42" t="str">
        <f t="shared" si="233"/>
        <v/>
      </c>
      <c r="AB676" s="65" t="str">
        <f t="shared" si="245"/>
        <v/>
      </c>
      <c r="AC676" s="65" t="str">
        <f t="shared" si="246"/>
        <v/>
      </c>
      <c r="AD676" s="43" t="str">
        <f t="shared" si="247"/>
        <v>36%</v>
      </c>
      <c r="AE676" s="3">
        <f t="shared" si="248"/>
        <v>1054</v>
      </c>
      <c r="AF676" s="67">
        <f t="shared" si="249"/>
        <v>4</v>
      </c>
      <c r="AG676" t="str">
        <f t="shared" si="234"/>
        <v/>
      </c>
      <c r="AH676" t="str">
        <f t="shared" si="236"/>
        <v/>
      </c>
      <c r="AI676" t="str">
        <f t="shared" si="237"/>
        <v/>
      </c>
      <c r="AJ676" t="str">
        <f t="shared" si="235"/>
        <v/>
      </c>
      <c r="AK676" t="str">
        <f t="shared" si="238"/>
        <v/>
      </c>
      <c r="AL676" t="str">
        <f t="shared" si="239"/>
        <v/>
      </c>
      <c r="AM676" t="str">
        <f t="shared" si="240"/>
        <v/>
      </c>
      <c r="AN676" t="str">
        <f t="shared" si="241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42"/>
        <v>0</v>
      </c>
      <c r="AZ676">
        <f t="shared" si="243"/>
        <v>0</v>
      </c>
      <c r="BA676">
        <f t="shared" si="244"/>
        <v>0</v>
      </c>
    </row>
    <row r="677" customHeight="1" spans="1:53">
      <c r="A677" s="23" t="s">
        <v>324</v>
      </c>
      <c r="C677" s="23">
        <v>5</v>
      </c>
      <c r="D677" s="39" t="s">
        <v>323</v>
      </c>
      <c r="E677" s="39" t="s">
        <v>194</v>
      </c>
      <c r="N677" s="25">
        <f>IFERROR(VLOOKUP($D677&amp;$C677,生产方式定位!$A$2:$E$38,2,FALSE)+VLOOKUP($E677&amp;$C677,生产方式定位!$F$3:$J$38,2,FALSE),0)</f>
        <v>3900</v>
      </c>
      <c r="U677" s="25">
        <f>IFERROR(VLOOKUP($D677&amp;$C677,生产方式定位!$A$2:$E$38,3,FALSE)+VLOOKUP($E677&amp;$C677,生产方式定位!$F$3:$J$38,3,FALSE),0)</f>
        <v>45</v>
      </c>
      <c r="Z677" s="25">
        <f>IFERROR(VLOOKUP($D677&amp;$C677,生产方式定位!$A$2:$E$38,5,FALSE)+VLOOKUP($E677&amp;$C677,生产方式定位!$F$3:$J$38,5,FALSE),"错误")</f>
        <v>5330</v>
      </c>
      <c r="AA677" s="42" t="str">
        <f t="shared" si="233"/>
        <v/>
      </c>
      <c r="AB677" s="65" t="str">
        <f t="shared" si="245"/>
        <v/>
      </c>
      <c r="AC677" s="65" t="str">
        <f t="shared" si="246"/>
        <v/>
      </c>
      <c r="AD677" s="43" t="str">
        <f t="shared" si="247"/>
        <v>37%</v>
      </c>
      <c r="AE677" s="3">
        <f t="shared" si="248"/>
        <v>1385</v>
      </c>
      <c r="AF677" s="67">
        <f t="shared" si="249"/>
        <v>5</v>
      </c>
      <c r="AG677" t="str">
        <f t="shared" si="234"/>
        <v/>
      </c>
      <c r="AH677" t="str">
        <f t="shared" si="236"/>
        <v/>
      </c>
      <c r="AI677" t="str">
        <f t="shared" si="237"/>
        <v/>
      </c>
      <c r="AJ677" t="str">
        <f t="shared" si="235"/>
        <v/>
      </c>
      <c r="AK677" t="str">
        <f t="shared" si="238"/>
        <v/>
      </c>
      <c r="AL677" t="str">
        <f t="shared" si="239"/>
        <v/>
      </c>
      <c r="AM677" t="str">
        <f t="shared" si="240"/>
        <v/>
      </c>
      <c r="AN677" t="str">
        <f t="shared" si="241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42"/>
        <v>0</v>
      </c>
      <c r="AZ677">
        <f t="shared" si="243"/>
        <v>0</v>
      </c>
      <c r="BA677">
        <f t="shared" si="244"/>
        <v>0</v>
      </c>
    </row>
    <row r="678" customHeight="1" spans="1:53">
      <c r="A678" s="25" t="s">
        <v>325</v>
      </c>
      <c r="C678" s="25">
        <v>1</v>
      </c>
      <c r="D678" s="39" t="s">
        <v>323</v>
      </c>
      <c r="E678" s="39" t="s">
        <v>809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0</v>
      </c>
      <c r="Z678" s="23" t="str">
        <f>IFERROR(VLOOKUP($D678&amp;$C678,生产方式定位!$A$2:$E$38,5,FALSE)+VLOOKUP($E678&amp;$C678,生产方式定位!$F$3:$J$38,5,FALSE),"错误")</f>
        <v>错误</v>
      </c>
      <c r="AA678" s="42" t="str">
        <f t="shared" si="233"/>
        <v/>
      </c>
      <c r="AB678" s="65" t="str">
        <f t="shared" si="245"/>
        <v/>
      </c>
      <c r="AC678" s="65" t="str">
        <f t="shared" si="246"/>
        <v/>
      </c>
      <c r="AD678" s="43" t="str">
        <f t="shared" si="247"/>
        <v/>
      </c>
      <c r="AE678" s="3" t="e">
        <f t="shared" si="248"/>
        <v>#VALUE!</v>
      </c>
      <c r="AF678" s="66">
        <f t="shared" si="249"/>
        <v>1</v>
      </c>
      <c r="AG678" t="str">
        <f t="shared" si="234"/>
        <v/>
      </c>
      <c r="AH678" t="str">
        <f t="shared" si="236"/>
        <v/>
      </c>
      <c r="AI678" t="str">
        <f t="shared" si="237"/>
        <v/>
      </c>
      <c r="AJ678" t="str">
        <f t="shared" si="235"/>
        <v/>
      </c>
      <c r="AK678" t="str">
        <f t="shared" si="238"/>
        <v/>
      </c>
      <c r="AL678" t="str">
        <f t="shared" si="239"/>
        <v/>
      </c>
      <c r="AM678" t="str">
        <f t="shared" si="240"/>
        <v/>
      </c>
      <c r="AN678" t="str">
        <f t="shared" si="241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42"/>
        <v>0</v>
      </c>
      <c r="AZ678">
        <f t="shared" si="243"/>
        <v>0</v>
      </c>
      <c r="BA678">
        <f t="shared" si="244"/>
        <v>0</v>
      </c>
    </row>
    <row r="679" customHeight="1" spans="1:53">
      <c r="A679" s="25" t="s">
        <v>325</v>
      </c>
      <c r="C679" s="25">
        <v>2</v>
      </c>
      <c r="D679" s="39" t="s">
        <v>323</v>
      </c>
      <c r="E679" s="39" t="s">
        <v>809</v>
      </c>
      <c r="N679" s="23">
        <f>IFERROR(VLOOKUP($D679&amp;$C679,生产方式定位!$A$2:$E$38,2,FALSE)+VLOOKUP($E679&amp;$C679,生产方式定位!$F$3:$J$38,2,FALSE),0)</f>
        <v>0</v>
      </c>
      <c r="U679" s="23">
        <f>IFERROR(VLOOKUP($D679&amp;$C679,生产方式定位!$A$2:$E$38,3,FALSE)+VLOOKUP($E679&amp;$C679,生产方式定位!$F$3:$J$38,3,FALSE),0)</f>
        <v>0</v>
      </c>
      <c r="Z679" s="23" t="str">
        <f>IFERROR(VLOOKUP($D679&amp;$C679,生产方式定位!$A$2:$E$38,5,FALSE)+VLOOKUP($E679&amp;$C679,生产方式定位!$F$3:$J$38,5,FALSE),"错误")</f>
        <v>错误</v>
      </c>
      <c r="AA679" s="42" t="str">
        <f t="shared" si="233"/>
        <v/>
      </c>
      <c r="AB679" s="65" t="str">
        <f t="shared" si="245"/>
        <v/>
      </c>
      <c r="AC679" s="65" t="str">
        <f t="shared" si="246"/>
        <v/>
      </c>
      <c r="AD679" s="43" t="str">
        <f t="shared" si="247"/>
        <v/>
      </c>
      <c r="AE679" s="3" t="e">
        <f t="shared" si="248"/>
        <v>#VALUE!</v>
      </c>
      <c r="AF679" s="66">
        <f t="shared" si="249"/>
        <v>2</v>
      </c>
      <c r="AG679" t="str">
        <f t="shared" si="234"/>
        <v/>
      </c>
      <c r="AH679" t="str">
        <f t="shared" si="236"/>
        <v/>
      </c>
      <c r="AI679" t="str">
        <f t="shared" si="237"/>
        <v/>
      </c>
      <c r="AJ679" t="str">
        <f t="shared" si="235"/>
        <v/>
      </c>
      <c r="AK679" t="str">
        <f t="shared" si="238"/>
        <v/>
      </c>
      <c r="AL679" t="str">
        <f t="shared" si="239"/>
        <v/>
      </c>
      <c r="AM679" t="str">
        <f t="shared" si="240"/>
        <v/>
      </c>
      <c r="AN679" t="str">
        <f t="shared" si="241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42"/>
        <v>0</v>
      </c>
      <c r="AZ679">
        <f t="shared" si="243"/>
        <v>0</v>
      </c>
      <c r="BA679">
        <f t="shared" si="244"/>
        <v>0</v>
      </c>
    </row>
    <row r="680" customHeight="1" spans="1:53">
      <c r="A680" s="25" t="s">
        <v>325</v>
      </c>
      <c r="C680" s="25">
        <v>3</v>
      </c>
      <c r="D680" s="39" t="s">
        <v>323</v>
      </c>
      <c r="E680" s="39" t="s">
        <v>809</v>
      </c>
      <c r="N680" s="23">
        <f>IFERROR(VLOOKUP($D680&amp;$C680,生产方式定位!$A$2:$E$38,2,FALSE)+VLOOKUP($E680&amp;$C680,生产方式定位!$F$3:$J$38,2,FALSE),0)</f>
        <v>0</v>
      </c>
      <c r="U680" s="23">
        <f>IFERROR(VLOOKUP($D680&amp;$C680,生产方式定位!$A$2:$E$38,3,FALSE)+VLOOKUP($E680&amp;$C680,生产方式定位!$F$3:$J$38,3,FALSE),0)</f>
        <v>0</v>
      </c>
      <c r="Z680" s="23" t="str">
        <f>IFERROR(VLOOKUP($D680&amp;$C680,生产方式定位!$A$2:$E$38,5,FALSE)+VLOOKUP($E680&amp;$C680,生产方式定位!$F$3:$J$38,5,FALSE),"错误")</f>
        <v>错误</v>
      </c>
      <c r="AA680" s="42" t="str">
        <f t="shared" si="233"/>
        <v/>
      </c>
      <c r="AB680" s="65" t="str">
        <f t="shared" si="245"/>
        <v/>
      </c>
      <c r="AC680" s="65" t="str">
        <f t="shared" si="246"/>
        <v/>
      </c>
      <c r="AD680" s="43" t="str">
        <f t="shared" si="247"/>
        <v/>
      </c>
      <c r="AE680" s="3" t="e">
        <f t="shared" si="248"/>
        <v>#VALUE!</v>
      </c>
      <c r="AF680" s="66">
        <f t="shared" si="249"/>
        <v>3</v>
      </c>
      <c r="AG680" t="str">
        <f t="shared" si="234"/>
        <v/>
      </c>
      <c r="AH680" t="str">
        <f t="shared" si="236"/>
        <v/>
      </c>
      <c r="AI680" t="str">
        <f t="shared" si="237"/>
        <v/>
      </c>
      <c r="AJ680" t="str">
        <f t="shared" si="235"/>
        <v/>
      </c>
      <c r="AK680" t="str">
        <f t="shared" si="238"/>
        <v/>
      </c>
      <c r="AL680" t="str">
        <f t="shared" si="239"/>
        <v/>
      </c>
      <c r="AM680" t="str">
        <f t="shared" si="240"/>
        <v/>
      </c>
      <c r="AN680" t="str">
        <f t="shared" si="241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42"/>
        <v>0</v>
      </c>
      <c r="AZ680">
        <f t="shared" si="243"/>
        <v>0</v>
      </c>
      <c r="BA680">
        <f t="shared" si="244"/>
        <v>0</v>
      </c>
    </row>
    <row r="681" customHeight="1" spans="1:53">
      <c r="A681" s="25" t="s">
        <v>325</v>
      </c>
      <c r="C681" s="25">
        <v>4</v>
      </c>
      <c r="D681" s="39" t="s">
        <v>323</v>
      </c>
      <c r="E681" s="39" t="s">
        <v>809</v>
      </c>
      <c r="N681" s="23">
        <f>IFERROR(VLOOKUP($D681&amp;$C681,生产方式定位!$A$2:$E$38,2,FALSE)+VLOOKUP($E681&amp;$C681,生产方式定位!$F$3:$J$38,2,FALSE),0)</f>
        <v>0</v>
      </c>
      <c r="U681" s="23">
        <f>IFERROR(VLOOKUP($D681&amp;$C681,生产方式定位!$A$2:$E$38,3,FALSE)+VLOOKUP($E681&amp;$C681,生产方式定位!$F$3:$J$38,3,FALSE),0)</f>
        <v>0</v>
      </c>
      <c r="Z681" s="23" t="str">
        <f>IFERROR(VLOOKUP($D681&amp;$C681,生产方式定位!$A$2:$E$38,5,FALSE)+VLOOKUP($E681&amp;$C681,生产方式定位!$F$3:$J$38,5,FALSE),"错误")</f>
        <v>错误</v>
      </c>
      <c r="AA681" s="42" t="str">
        <f t="shared" si="233"/>
        <v/>
      </c>
      <c r="AB681" s="65" t="str">
        <f t="shared" si="245"/>
        <v/>
      </c>
      <c r="AC681" s="65" t="str">
        <f t="shared" si="246"/>
        <v/>
      </c>
      <c r="AD681" s="43" t="str">
        <f t="shared" si="247"/>
        <v/>
      </c>
      <c r="AE681" s="3" t="e">
        <f t="shared" si="248"/>
        <v>#VALUE!</v>
      </c>
      <c r="AF681" s="66">
        <f t="shared" si="249"/>
        <v>4</v>
      </c>
      <c r="AG681" t="str">
        <f t="shared" si="234"/>
        <v/>
      </c>
      <c r="AH681" t="str">
        <f t="shared" si="236"/>
        <v/>
      </c>
      <c r="AI681" t="str">
        <f t="shared" si="237"/>
        <v/>
      </c>
      <c r="AJ681" t="str">
        <f t="shared" si="235"/>
        <v/>
      </c>
      <c r="AK681" t="str">
        <f t="shared" si="238"/>
        <v/>
      </c>
      <c r="AL681" t="str">
        <f t="shared" si="239"/>
        <v/>
      </c>
      <c r="AM681" t="str">
        <f t="shared" si="240"/>
        <v/>
      </c>
      <c r="AN681" t="str">
        <f t="shared" si="241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42"/>
        <v>0</v>
      </c>
      <c r="AZ681">
        <f t="shared" si="243"/>
        <v>0</v>
      </c>
      <c r="BA681">
        <f t="shared" si="244"/>
        <v>0</v>
      </c>
    </row>
    <row r="682" customHeight="1" spans="1:53">
      <c r="A682" s="25" t="s">
        <v>325</v>
      </c>
      <c r="C682" s="25">
        <v>5</v>
      </c>
      <c r="D682" s="39" t="s">
        <v>323</v>
      </c>
      <c r="E682" s="39" t="s">
        <v>809</v>
      </c>
      <c r="N682" s="23">
        <f>IFERROR(VLOOKUP($D682&amp;$C682,生产方式定位!$A$2:$E$38,2,FALSE)+VLOOKUP($E682&amp;$C682,生产方式定位!$F$3:$J$38,2,FALSE),0)</f>
        <v>0</v>
      </c>
      <c r="U682" s="23">
        <f>IFERROR(VLOOKUP($D682&amp;$C682,生产方式定位!$A$2:$E$38,3,FALSE)+VLOOKUP($E682&amp;$C682,生产方式定位!$F$3:$J$38,3,FALSE),0)</f>
        <v>0</v>
      </c>
      <c r="Z682" s="23" t="str">
        <f>IFERROR(VLOOKUP($D682&amp;$C682,生产方式定位!$A$2:$E$38,5,FALSE)+VLOOKUP($E682&amp;$C682,生产方式定位!$F$3:$J$38,5,FALSE),"错误")</f>
        <v>错误</v>
      </c>
      <c r="AA682" s="42" t="str">
        <f t="shared" si="233"/>
        <v/>
      </c>
      <c r="AB682" s="65" t="str">
        <f t="shared" si="245"/>
        <v/>
      </c>
      <c r="AC682" s="65" t="str">
        <f t="shared" si="246"/>
        <v/>
      </c>
      <c r="AD682" s="43" t="str">
        <f t="shared" si="247"/>
        <v/>
      </c>
      <c r="AE682" s="3" t="e">
        <f t="shared" si="248"/>
        <v>#VALUE!</v>
      </c>
      <c r="AF682" s="66">
        <f t="shared" si="249"/>
        <v>5</v>
      </c>
      <c r="AG682" t="str">
        <f t="shared" si="234"/>
        <v/>
      </c>
      <c r="AH682" t="str">
        <f t="shared" si="236"/>
        <v/>
      </c>
      <c r="AI682" t="str">
        <f t="shared" si="237"/>
        <v/>
      </c>
      <c r="AJ682" t="str">
        <f t="shared" si="235"/>
        <v/>
      </c>
      <c r="AK682" t="str">
        <f t="shared" si="238"/>
        <v/>
      </c>
      <c r="AL682" t="str">
        <f t="shared" si="239"/>
        <v/>
      </c>
      <c r="AM682" t="str">
        <f t="shared" si="240"/>
        <v/>
      </c>
      <c r="AN682" t="str">
        <f t="shared" si="241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42"/>
        <v>0</v>
      </c>
      <c r="AZ682">
        <f t="shared" si="243"/>
        <v>0</v>
      </c>
      <c r="BA682">
        <f t="shared" si="244"/>
        <v>0</v>
      </c>
    </row>
    <row r="683" customHeight="1" spans="1:53">
      <c r="A683" s="23" t="s">
        <v>326</v>
      </c>
      <c r="C683" s="23">
        <v>1</v>
      </c>
      <c r="D683" s="39" t="s">
        <v>323</v>
      </c>
      <c r="E683" s="39" t="s">
        <v>809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0</v>
      </c>
      <c r="Z683" s="25" t="str">
        <f>IFERROR(VLOOKUP($D683&amp;$C683,生产方式定位!$A$2:$E$38,5,FALSE)+VLOOKUP($E683&amp;$C683,生产方式定位!$F$3:$J$38,5,FALSE),"错误")</f>
        <v>错误</v>
      </c>
      <c r="AA683" s="42" t="str">
        <f t="shared" si="233"/>
        <v/>
      </c>
      <c r="AB683" s="65" t="str">
        <f t="shared" si="245"/>
        <v/>
      </c>
      <c r="AC683" s="65" t="str">
        <f t="shared" si="246"/>
        <v/>
      </c>
      <c r="AD683" s="43" t="str">
        <f t="shared" si="247"/>
        <v/>
      </c>
      <c r="AE683" s="3" t="e">
        <f t="shared" si="248"/>
        <v>#VALUE!</v>
      </c>
      <c r="AF683" s="67">
        <f t="shared" si="249"/>
        <v>1</v>
      </c>
      <c r="AG683" t="str">
        <f t="shared" si="234"/>
        <v/>
      </c>
      <c r="AH683" t="str">
        <f t="shared" si="236"/>
        <v/>
      </c>
      <c r="AI683" t="str">
        <f t="shared" si="237"/>
        <v/>
      </c>
      <c r="AJ683" t="str">
        <f t="shared" si="235"/>
        <v/>
      </c>
      <c r="AK683" t="str">
        <f t="shared" si="238"/>
        <v/>
      </c>
      <c r="AL683" t="str">
        <f t="shared" si="239"/>
        <v/>
      </c>
      <c r="AM683" t="str">
        <f t="shared" si="240"/>
        <v/>
      </c>
      <c r="AN683" t="str">
        <f t="shared" si="241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42"/>
        <v>0</v>
      </c>
      <c r="AZ683">
        <f t="shared" si="243"/>
        <v>0</v>
      </c>
      <c r="BA683">
        <f t="shared" si="244"/>
        <v>0</v>
      </c>
    </row>
    <row r="684" customHeight="1" spans="1:53">
      <c r="A684" s="23" t="s">
        <v>326</v>
      </c>
      <c r="C684" s="23">
        <v>2</v>
      </c>
      <c r="D684" s="39" t="s">
        <v>323</v>
      </c>
      <c r="E684" s="39" t="s">
        <v>809</v>
      </c>
      <c r="N684" s="25">
        <f>IFERROR(VLOOKUP($D684&amp;$C684,生产方式定位!$A$2:$E$38,2,FALSE)+VLOOKUP($E684&amp;$C684,生产方式定位!$F$3:$J$38,2,FALSE),0)</f>
        <v>0</v>
      </c>
      <c r="U684" s="25">
        <f>IFERROR(VLOOKUP($D684&amp;$C684,生产方式定位!$A$2:$E$38,3,FALSE)+VLOOKUP($E684&amp;$C684,生产方式定位!$F$3:$J$38,3,FALSE),0)</f>
        <v>0</v>
      </c>
      <c r="Z684" s="25" t="str">
        <f>IFERROR(VLOOKUP($D684&amp;$C684,生产方式定位!$A$2:$E$38,5,FALSE)+VLOOKUP($E684&amp;$C684,生产方式定位!$F$3:$J$38,5,FALSE),"错误")</f>
        <v>错误</v>
      </c>
      <c r="AA684" s="42" t="str">
        <f t="shared" ref="AA684:AA747" si="250">IF(AG684="","",AG684)&amp;IF(AH684="","",","&amp;AH684)&amp;IF(AI684="","",","&amp;AI684)&amp;IF(AR684=0,"",",运力*"&amp;AR684)&amp;IF(AS684=0,"",",交易*"&amp;AS684)</f>
        <v/>
      </c>
      <c r="AB684" s="65" t="str">
        <f t="shared" si="245"/>
        <v/>
      </c>
      <c r="AC684" s="65" t="str">
        <f t="shared" si="246"/>
        <v/>
      </c>
      <c r="AD684" s="43" t="str">
        <f t="shared" si="247"/>
        <v/>
      </c>
      <c r="AE684" s="3" t="e">
        <f t="shared" si="248"/>
        <v>#VALUE!</v>
      </c>
      <c r="AF684" s="67">
        <f t="shared" si="249"/>
        <v>2</v>
      </c>
      <c r="AG684" t="str">
        <f t="shared" si="234"/>
        <v/>
      </c>
      <c r="AH684" t="str">
        <f t="shared" si="236"/>
        <v/>
      </c>
      <c r="AI684" t="str">
        <f t="shared" si="237"/>
        <v/>
      </c>
      <c r="AJ684" t="str">
        <f t="shared" si="235"/>
        <v/>
      </c>
      <c r="AK684" t="str">
        <f t="shared" si="238"/>
        <v/>
      </c>
      <c r="AL684" t="str">
        <f t="shared" si="239"/>
        <v/>
      </c>
      <c r="AM684" t="str">
        <f t="shared" si="240"/>
        <v/>
      </c>
      <c r="AN684" t="str">
        <f t="shared" si="241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42"/>
        <v>0</v>
      </c>
      <c r="AZ684">
        <f t="shared" si="243"/>
        <v>0</v>
      </c>
      <c r="BA684">
        <f t="shared" si="244"/>
        <v>0</v>
      </c>
    </row>
    <row r="685" customHeight="1" spans="1:53">
      <c r="A685" s="23" t="s">
        <v>326</v>
      </c>
      <c r="C685" s="23">
        <v>3</v>
      </c>
      <c r="D685" s="39" t="s">
        <v>323</v>
      </c>
      <c r="E685" s="39" t="s">
        <v>809</v>
      </c>
      <c r="N685" s="25">
        <f>IFERROR(VLOOKUP($D685&amp;$C685,生产方式定位!$A$2:$E$38,2,FALSE)+VLOOKUP($E685&amp;$C685,生产方式定位!$F$3:$J$38,2,FALSE),0)</f>
        <v>0</v>
      </c>
      <c r="U685" s="25">
        <f>IFERROR(VLOOKUP($D685&amp;$C685,生产方式定位!$A$2:$E$38,3,FALSE)+VLOOKUP($E685&amp;$C685,生产方式定位!$F$3:$J$38,3,FALSE),0)</f>
        <v>0</v>
      </c>
      <c r="Z685" s="25" t="str">
        <f>IFERROR(VLOOKUP($D685&amp;$C685,生产方式定位!$A$2:$E$38,5,FALSE)+VLOOKUP($E685&amp;$C685,生产方式定位!$F$3:$J$38,5,FALSE),"错误")</f>
        <v>错误</v>
      </c>
      <c r="AA685" s="42" t="str">
        <f t="shared" si="250"/>
        <v/>
      </c>
      <c r="AB685" s="65" t="str">
        <f t="shared" si="245"/>
        <v/>
      </c>
      <c r="AC685" s="65" t="str">
        <f t="shared" si="246"/>
        <v/>
      </c>
      <c r="AD685" s="43" t="str">
        <f t="shared" si="247"/>
        <v/>
      </c>
      <c r="AE685" s="3" t="e">
        <f t="shared" si="248"/>
        <v>#VALUE!</v>
      </c>
      <c r="AF685" s="67">
        <f t="shared" si="249"/>
        <v>3</v>
      </c>
      <c r="AG685" t="str">
        <f t="shared" ref="AG685:AG748" si="251">IF(AO685="","",F685&amp;"*"&amp;AO685)</f>
        <v/>
      </c>
      <c r="AH685" t="str">
        <f t="shared" si="236"/>
        <v/>
      </c>
      <c r="AI685" t="str">
        <f t="shared" si="237"/>
        <v/>
      </c>
      <c r="AJ685" t="str">
        <f t="shared" si="235"/>
        <v/>
      </c>
      <c r="AK685" t="str">
        <f t="shared" si="238"/>
        <v/>
      </c>
      <c r="AL685" t="str">
        <f t="shared" si="239"/>
        <v/>
      </c>
      <c r="AM685" t="str">
        <f t="shared" si="240"/>
        <v/>
      </c>
      <c r="AN685" t="str">
        <f t="shared" si="241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42"/>
        <v>0</v>
      </c>
      <c r="AZ685">
        <f t="shared" si="243"/>
        <v>0</v>
      </c>
      <c r="BA685">
        <f t="shared" si="244"/>
        <v>0</v>
      </c>
    </row>
    <row r="686" customHeight="1" spans="1:53">
      <c r="A686" s="23" t="s">
        <v>326</v>
      </c>
      <c r="C686" s="23">
        <v>4</v>
      </c>
      <c r="D686" s="39" t="s">
        <v>323</v>
      </c>
      <c r="E686" s="39" t="s">
        <v>809</v>
      </c>
      <c r="N686" s="25">
        <f>IFERROR(VLOOKUP($D686&amp;$C686,生产方式定位!$A$2:$E$38,2,FALSE)+VLOOKUP($E686&amp;$C686,生产方式定位!$F$3:$J$38,2,FALSE),0)</f>
        <v>0</v>
      </c>
      <c r="U686" s="25">
        <f>IFERROR(VLOOKUP($D686&amp;$C686,生产方式定位!$A$2:$E$38,3,FALSE)+VLOOKUP($E686&amp;$C686,生产方式定位!$F$3:$J$38,3,FALSE),0)</f>
        <v>0</v>
      </c>
      <c r="Z686" s="25" t="str">
        <f>IFERROR(VLOOKUP($D686&amp;$C686,生产方式定位!$A$2:$E$38,5,FALSE)+VLOOKUP($E686&amp;$C686,生产方式定位!$F$3:$J$38,5,FALSE),"错误")</f>
        <v>错误</v>
      </c>
      <c r="AA686" s="42" t="str">
        <f t="shared" si="250"/>
        <v/>
      </c>
      <c r="AB686" s="65" t="str">
        <f t="shared" si="245"/>
        <v/>
      </c>
      <c r="AC686" s="65" t="str">
        <f t="shared" si="246"/>
        <v/>
      </c>
      <c r="AD686" s="43" t="str">
        <f t="shared" si="247"/>
        <v/>
      </c>
      <c r="AE686" s="3" t="e">
        <f t="shared" si="248"/>
        <v>#VALUE!</v>
      </c>
      <c r="AF686" s="67">
        <f t="shared" si="249"/>
        <v>4</v>
      </c>
      <c r="AG686" t="str">
        <f t="shared" si="251"/>
        <v/>
      </c>
      <c r="AH686" t="str">
        <f t="shared" si="236"/>
        <v/>
      </c>
      <c r="AI686" t="str">
        <f t="shared" si="237"/>
        <v/>
      </c>
      <c r="AJ686" t="str">
        <f t="shared" ref="AJ686:AJ749" si="252">IF(AT686="","",O686&amp;"*"&amp;AT686)</f>
        <v/>
      </c>
      <c r="AK686" t="str">
        <f t="shared" si="238"/>
        <v/>
      </c>
      <c r="AL686" t="str">
        <f t="shared" si="239"/>
        <v/>
      </c>
      <c r="AM686" t="str">
        <f t="shared" si="240"/>
        <v/>
      </c>
      <c r="AN686" t="str">
        <f t="shared" si="241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42"/>
        <v>0</v>
      </c>
      <c r="AZ686">
        <f t="shared" si="243"/>
        <v>0</v>
      </c>
      <c r="BA686">
        <f t="shared" si="244"/>
        <v>0</v>
      </c>
    </row>
    <row r="687" customHeight="1" spans="1:53">
      <c r="A687" s="23" t="s">
        <v>326</v>
      </c>
      <c r="C687" s="23">
        <v>5</v>
      </c>
      <c r="D687" s="39" t="s">
        <v>323</v>
      </c>
      <c r="E687" s="39" t="s">
        <v>809</v>
      </c>
      <c r="N687" s="25">
        <f>IFERROR(VLOOKUP($D687&amp;$C687,生产方式定位!$A$2:$E$38,2,FALSE)+VLOOKUP($E687&amp;$C687,生产方式定位!$F$3:$J$38,2,FALSE),0)</f>
        <v>0</v>
      </c>
      <c r="U687" s="25">
        <f>IFERROR(VLOOKUP($D687&amp;$C687,生产方式定位!$A$2:$E$38,3,FALSE)+VLOOKUP($E687&amp;$C687,生产方式定位!$F$3:$J$38,3,FALSE),0)</f>
        <v>0</v>
      </c>
      <c r="Z687" s="25" t="str">
        <f>IFERROR(VLOOKUP($D687&amp;$C687,生产方式定位!$A$2:$E$38,5,FALSE)+VLOOKUP($E687&amp;$C687,生产方式定位!$F$3:$J$38,5,FALSE),"错误")</f>
        <v>错误</v>
      </c>
      <c r="AA687" s="42" t="str">
        <f t="shared" si="250"/>
        <v/>
      </c>
      <c r="AB687" s="65" t="str">
        <f t="shared" si="245"/>
        <v/>
      </c>
      <c r="AC687" s="65" t="str">
        <f t="shared" si="246"/>
        <v/>
      </c>
      <c r="AD687" s="43" t="str">
        <f t="shared" si="247"/>
        <v/>
      </c>
      <c r="AE687" s="3" t="e">
        <f t="shared" si="248"/>
        <v>#VALUE!</v>
      </c>
      <c r="AF687" s="67">
        <f t="shared" si="249"/>
        <v>5</v>
      </c>
      <c r="AG687" t="str">
        <f t="shared" si="251"/>
        <v/>
      </c>
      <c r="AH687" t="str">
        <f t="shared" si="236"/>
        <v/>
      </c>
      <c r="AI687" t="str">
        <f t="shared" si="237"/>
        <v/>
      </c>
      <c r="AJ687" t="str">
        <f t="shared" si="252"/>
        <v/>
      </c>
      <c r="AK687" t="str">
        <f t="shared" si="238"/>
        <v/>
      </c>
      <c r="AL687" t="str">
        <f t="shared" si="239"/>
        <v/>
      </c>
      <c r="AM687" t="str">
        <f t="shared" si="240"/>
        <v/>
      </c>
      <c r="AN687" t="str">
        <f t="shared" si="241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42"/>
        <v>0</v>
      </c>
      <c r="AZ687">
        <f t="shared" si="243"/>
        <v>0</v>
      </c>
      <c r="BA687">
        <f t="shared" si="244"/>
        <v>0</v>
      </c>
    </row>
    <row r="688" customHeight="1" spans="1:53">
      <c r="A688" s="25" t="s">
        <v>327</v>
      </c>
      <c r="B688" s="71" t="s">
        <v>519</v>
      </c>
      <c r="C688" s="25">
        <v>1</v>
      </c>
      <c r="D688" s="39" t="s">
        <v>175</v>
      </c>
      <c r="E688" s="39" t="s">
        <v>180</v>
      </c>
      <c r="N688" s="23">
        <f>IFERROR(VLOOKUP($D688&amp;$C688,生产方式定位!$A$2:$E$38,2,FALSE)+VLOOKUP($E688&amp;$C688,生产方式定位!$F$3:$J$38,2,FALSE),0)</f>
        <v>0</v>
      </c>
      <c r="O688" s="55"/>
      <c r="U688" s="23">
        <f>IFERROR(VLOOKUP($D688&amp;$C688,生产方式定位!$A$2:$E$38,3,FALSE)+VLOOKUP($E688&amp;$C688,生产方式定位!$F$3:$J$38,3,FALSE),0)</f>
        <v>25</v>
      </c>
      <c r="Z688" s="23">
        <f>IFERROR(VLOOKUP($D688&amp;$C688,生产方式定位!$A$2:$E$38,5,FALSE)+VLOOKUP($E688&amp;$C688,生产方式定位!$F$3:$J$38,5,FALSE),"错误")</f>
        <v>25</v>
      </c>
      <c r="AA688" s="42" t="str">
        <f t="shared" si="250"/>
        <v/>
      </c>
      <c r="AB688" s="65" t="str">
        <f t="shared" si="245"/>
        <v/>
      </c>
      <c r="AC688" s="65" t="str">
        <f t="shared" si="246"/>
        <v/>
      </c>
      <c r="AD688" s="43" t="str">
        <f t="shared" si="247"/>
        <v/>
      </c>
      <c r="AE688" s="3" t="str">
        <f t="shared" si="248"/>
        <v/>
      </c>
      <c r="AF688" s="66">
        <f t="shared" si="249"/>
        <v>1</v>
      </c>
      <c r="AG688" t="str">
        <f t="shared" si="251"/>
        <v/>
      </c>
      <c r="AH688" t="str">
        <f t="shared" si="236"/>
        <v/>
      </c>
      <c r="AI688" t="str">
        <f t="shared" si="237"/>
        <v/>
      </c>
      <c r="AJ688" t="str">
        <f t="shared" si="252"/>
        <v/>
      </c>
      <c r="AK688" t="str">
        <f t="shared" si="238"/>
        <v/>
      </c>
      <c r="AL688" t="str">
        <f t="shared" si="239"/>
        <v/>
      </c>
      <c r="AM688" t="str">
        <f t="shared" si="240"/>
        <v/>
      </c>
      <c r="AN688" t="str">
        <f t="shared" si="241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42"/>
        <v>0</v>
      </c>
      <c r="AZ688">
        <f t="shared" si="243"/>
        <v>0</v>
      </c>
      <c r="BA688">
        <f t="shared" si="244"/>
        <v>0</v>
      </c>
    </row>
    <row r="689" customHeight="1" spans="1:53">
      <c r="A689" s="25" t="s">
        <v>327</v>
      </c>
      <c r="B689" s="71" t="s">
        <v>520</v>
      </c>
      <c r="C689" s="25">
        <v>2</v>
      </c>
      <c r="D689" s="39" t="s">
        <v>175</v>
      </c>
      <c r="E689" s="39" t="s">
        <v>180</v>
      </c>
      <c r="N689" s="23">
        <f>IFERROR(VLOOKUP($D689&amp;$C689,生产方式定位!$A$2:$E$38,2,FALSE)+VLOOKUP($E689&amp;$C689,生产方式定位!$F$3:$J$38,2,FALSE),0)</f>
        <v>0</v>
      </c>
      <c r="U689" s="23">
        <f>IFERROR(VLOOKUP($D689&amp;$C689,生产方式定位!$A$2:$E$38,3,FALSE)+VLOOKUP($E689&amp;$C689,生产方式定位!$F$3:$J$38,3,FALSE),0)</f>
        <v>35</v>
      </c>
      <c r="Z689" s="23">
        <f>IFERROR(VLOOKUP($D689&amp;$C689,生产方式定位!$A$2:$E$38,5,FALSE)+VLOOKUP($E689&amp;$C689,生产方式定位!$F$3:$J$38,5,FALSE),"错误")</f>
        <v>35</v>
      </c>
      <c r="AA689" s="42" t="str">
        <f t="shared" si="250"/>
        <v/>
      </c>
      <c r="AB689" s="65" t="str">
        <f t="shared" si="245"/>
        <v/>
      </c>
      <c r="AC689" s="65" t="str">
        <f t="shared" si="246"/>
        <v/>
      </c>
      <c r="AD689" s="43" t="str">
        <f t="shared" si="247"/>
        <v/>
      </c>
      <c r="AE689" s="3" t="str">
        <f t="shared" si="248"/>
        <v/>
      </c>
      <c r="AF689" s="66">
        <f t="shared" si="249"/>
        <v>2</v>
      </c>
      <c r="AG689" t="str">
        <f t="shared" si="251"/>
        <v/>
      </c>
      <c r="AH689" t="str">
        <f t="shared" si="236"/>
        <v/>
      </c>
      <c r="AI689" t="str">
        <f t="shared" si="237"/>
        <v/>
      </c>
      <c r="AJ689" t="str">
        <f t="shared" si="252"/>
        <v/>
      </c>
      <c r="AK689" t="str">
        <f t="shared" si="238"/>
        <v/>
      </c>
      <c r="AL689" t="str">
        <f t="shared" si="239"/>
        <v/>
      </c>
      <c r="AM689" t="str">
        <f t="shared" si="240"/>
        <v/>
      </c>
      <c r="AN689" t="str">
        <f t="shared" si="241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42"/>
        <v>0</v>
      </c>
      <c r="AZ689">
        <f t="shared" si="243"/>
        <v>0</v>
      </c>
      <c r="BA689">
        <f t="shared" si="244"/>
        <v>0</v>
      </c>
    </row>
    <row r="690" customHeight="1" spans="1:53">
      <c r="A690" s="25" t="s">
        <v>327</v>
      </c>
      <c r="B690" s="71" t="s">
        <v>521</v>
      </c>
      <c r="C690" s="25">
        <v>3</v>
      </c>
      <c r="D690" s="39" t="s">
        <v>175</v>
      </c>
      <c r="E690" s="39" t="s">
        <v>180</v>
      </c>
      <c r="N690" s="23">
        <f>IFERROR(VLOOKUP($D690&amp;$C690,生产方式定位!$A$2:$E$38,2,FALSE)+VLOOKUP($E690&amp;$C690,生产方式定位!$F$3:$J$38,2,FALSE),0)</f>
        <v>0</v>
      </c>
      <c r="U690" s="23">
        <f>IFERROR(VLOOKUP($D690&amp;$C690,生产方式定位!$A$2:$E$38,3,FALSE)+VLOOKUP($E690&amp;$C690,生产方式定位!$F$3:$J$38,3,FALSE),0)</f>
        <v>70</v>
      </c>
      <c r="Z690" s="23">
        <f>IFERROR(VLOOKUP($D690&amp;$C690,生产方式定位!$A$2:$E$38,5,FALSE)+VLOOKUP($E690&amp;$C690,生产方式定位!$F$3:$J$38,5,FALSE),"错误")</f>
        <v>70</v>
      </c>
      <c r="AA690" s="42" t="str">
        <f t="shared" si="250"/>
        <v/>
      </c>
      <c r="AB690" s="65" t="str">
        <f t="shared" si="245"/>
        <v/>
      </c>
      <c r="AC690" s="65" t="str">
        <f t="shared" si="246"/>
        <v/>
      </c>
      <c r="AD690" s="43" t="str">
        <f t="shared" si="247"/>
        <v/>
      </c>
      <c r="AE690" s="3" t="str">
        <f t="shared" si="248"/>
        <v/>
      </c>
      <c r="AF690" s="66">
        <f t="shared" si="249"/>
        <v>3</v>
      </c>
      <c r="AG690" t="str">
        <f t="shared" si="251"/>
        <v/>
      </c>
      <c r="AH690" t="str">
        <f t="shared" si="236"/>
        <v/>
      </c>
      <c r="AI690" t="str">
        <f t="shared" si="237"/>
        <v/>
      </c>
      <c r="AJ690" t="str">
        <f t="shared" si="252"/>
        <v/>
      </c>
      <c r="AK690" t="str">
        <f t="shared" si="238"/>
        <v/>
      </c>
      <c r="AL690" t="str">
        <f t="shared" si="239"/>
        <v/>
      </c>
      <c r="AM690" t="str">
        <f t="shared" si="240"/>
        <v/>
      </c>
      <c r="AN690" t="str">
        <f t="shared" si="241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42"/>
        <v>0</v>
      </c>
      <c r="AZ690">
        <f t="shared" si="243"/>
        <v>0</v>
      </c>
      <c r="BA690">
        <f t="shared" si="244"/>
        <v>0</v>
      </c>
    </row>
    <row r="691" customHeight="1" spans="1:53">
      <c r="A691" s="25" t="s">
        <v>327</v>
      </c>
      <c r="B691" s="71" t="s">
        <v>522</v>
      </c>
      <c r="C691" s="25">
        <v>4</v>
      </c>
      <c r="D691" s="39" t="s">
        <v>175</v>
      </c>
      <c r="E691" s="39" t="s">
        <v>180</v>
      </c>
      <c r="N691" s="23">
        <f>IFERROR(VLOOKUP($D691&amp;$C691,生产方式定位!$A$2:$E$38,2,FALSE)+VLOOKUP($E691&amp;$C691,生产方式定位!$F$3:$J$38,2,FALSE),0)</f>
        <v>0</v>
      </c>
      <c r="U691" s="23">
        <f>IFERROR(VLOOKUP($D691&amp;$C691,生产方式定位!$A$2:$E$38,3,FALSE)+VLOOKUP($E691&amp;$C691,生产方式定位!$F$3:$J$38,3,FALSE),0)</f>
        <v>35</v>
      </c>
      <c r="Z691" s="23">
        <f>IFERROR(VLOOKUP($D691&amp;$C691,生产方式定位!$A$2:$E$38,5,FALSE)+VLOOKUP($E691&amp;$C691,生产方式定位!$F$3:$J$38,5,FALSE),"错误")</f>
        <v>35</v>
      </c>
      <c r="AA691" s="42" t="str">
        <f t="shared" si="250"/>
        <v/>
      </c>
      <c r="AB691" s="65" t="str">
        <f t="shared" si="245"/>
        <v/>
      </c>
      <c r="AC691" s="65" t="str">
        <f t="shared" si="246"/>
        <v/>
      </c>
      <c r="AD691" s="43" t="str">
        <f t="shared" si="247"/>
        <v/>
      </c>
      <c r="AE691" s="3" t="str">
        <f t="shared" si="248"/>
        <v/>
      </c>
      <c r="AF691" s="66">
        <f t="shared" si="249"/>
        <v>4</v>
      </c>
      <c r="AG691" t="str">
        <f t="shared" si="251"/>
        <v/>
      </c>
      <c r="AH691" t="str">
        <f t="shared" si="236"/>
        <v/>
      </c>
      <c r="AI691" t="str">
        <f t="shared" si="237"/>
        <v/>
      </c>
      <c r="AJ691" t="str">
        <f t="shared" si="252"/>
        <v/>
      </c>
      <c r="AK691" t="str">
        <f t="shared" si="238"/>
        <v/>
      </c>
      <c r="AL691" t="str">
        <f t="shared" si="239"/>
        <v/>
      </c>
      <c r="AM691" t="str">
        <f t="shared" si="240"/>
        <v/>
      </c>
      <c r="AN691" t="str">
        <f t="shared" si="241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42"/>
        <v>0</v>
      </c>
      <c r="AZ691">
        <f t="shared" si="243"/>
        <v>0</v>
      </c>
      <c r="BA691">
        <f t="shared" si="244"/>
        <v>0</v>
      </c>
    </row>
    <row r="692" customHeight="1" spans="1:53">
      <c r="A692" s="25" t="s">
        <v>327</v>
      </c>
      <c r="B692" s="71" t="s">
        <v>523</v>
      </c>
      <c r="C692" s="25">
        <v>5</v>
      </c>
      <c r="D692" s="39" t="s">
        <v>175</v>
      </c>
      <c r="E692" s="39" t="s">
        <v>180</v>
      </c>
      <c r="N692" s="23">
        <f>IFERROR(VLOOKUP($D692&amp;$C692,生产方式定位!$A$2:$E$38,2,FALSE)+VLOOKUP($E692&amp;$C692,生产方式定位!$F$3:$J$38,2,FALSE),0)</f>
        <v>0</v>
      </c>
      <c r="U692" s="23">
        <f>IFERROR(VLOOKUP($D692&amp;$C692,生产方式定位!$A$2:$E$38,3,FALSE)+VLOOKUP($E692&amp;$C692,生产方式定位!$F$3:$J$38,3,FALSE),0)</f>
        <v>40</v>
      </c>
      <c r="Z692" s="23">
        <f>IFERROR(VLOOKUP($D692&amp;$C692,生产方式定位!$A$2:$E$38,5,FALSE)+VLOOKUP($E692&amp;$C692,生产方式定位!$F$3:$J$38,5,FALSE),"错误")</f>
        <v>40</v>
      </c>
      <c r="AA692" s="42" t="str">
        <f t="shared" si="250"/>
        <v/>
      </c>
      <c r="AB692" s="65" t="str">
        <f t="shared" si="245"/>
        <v/>
      </c>
      <c r="AC692" s="65" t="str">
        <f t="shared" si="246"/>
        <v/>
      </c>
      <c r="AD692" s="43" t="str">
        <f t="shared" si="247"/>
        <v/>
      </c>
      <c r="AE692" s="3" t="str">
        <f t="shared" si="248"/>
        <v/>
      </c>
      <c r="AF692" s="66">
        <f t="shared" si="249"/>
        <v>5</v>
      </c>
      <c r="AG692" t="str">
        <f t="shared" si="251"/>
        <v/>
      </c>
      <c r="AH692" t="str">
        <f t="shared" si="236"/>
        <v/>
      </c>
      <c r="AI692" t="str">
        <f t="shared" si="237"/>
        <v/>
      </c>
      <c r="AJ692" t="str">
        <f t="shared" si="252"/>
        <v/>
      </c>
      <c r="AK692" t="str">
        <f t="shared" si="238"/>
        <v/>
      </c>
      <c r="AL692" t="str">
        <f t="shared" si="239"/>
        <v/>
      </c>
      <c r="AM692" t="str">
        <f t="shared" si="240"/>
        <v/>
      </c>
      <c r="AN692" t="str">
        <f t="shared" si="241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42"/>
        <v>0</v>
      </c>
      <c r="AZ692">
        <f t="shared" si="243"/>
        <v>0</v>
      </c>
      <c r="BA692">
        <f t="shared" si="244"/>
        <v>0</v>
      </c>
    </row>
    <row r="693" customHeight="1" spans="1:53">
      <c r="A693" s="25" t="s">
        <v>327</v>
      </c>
      <c r="B693" s="71" t="s">
        <v>524</v>
      </c>
      <c r="C693" s="25">
        <v>6</v>
      </c>
      <c r="D693" s="39" t="s">
        <v>175</v>
      </c>
      <c r="E693" s="39" t="s">
        <v>180</v>
      </c>
      <c r="N693" s="23">
        <f>IFERROR(VLOOKUP($D693&amp;$C693,生产方式定位!$A$2:$E$38,2,FALSE)+VLOOKUP($E693&amp;$C693,生产方式定位!$F$3:$J$38,2,FALSE),0)</f>
        <v>0</v>
      </c>
      <c r="U693" s="23">
        <f>IFERROR(VLOOKUP($D693&amp;$C693,生产方式定位!$A$2:$E$38,3,FALSE)+VLOOKUP($E693&amp;$C693,生产方式定位!$F$3:$J$38,3,FALSE),0)</f>
        <v>20</v>
      </c>
      <c r="Z693" s="23">
        <f>IFERROR(VLOOKUP($D693&amp;$C693,生产方式定位!$A$2:$E$38,5,FALSE)+VLOOKUP($E693&amp;$C693,生产方式定位!$F$3:$J$38,5,FALSE),"错误")</f>
        <v>20</v>
      </c>
      <c r="AA693" s="42" t="str">
        <f t="shared" si="250"/>
        <v/>
      </c>
      <c r="AB693" s="65" t="str">
        <f t="shared" si="245"/>
        <v/>
      </c>
      <c r="AC693" s="65" t="str">
        <f t="shared" si="246"/>
        <v/>
      </c>
      <c r="AD693" s="43" t="str">
        <f t="shared" si="247"/>
        <v/>
      </c>
      <c r="AE693" s="3" t="str">
        <f t="shared" si="248"/>
        <v/>
      </c>
      <c r="AF693" s="67">
        <f t="shared" si="249"/>
        <v>6</v>
      </c>
      <c r="AG693" t="str">
        <f t="shared" si="251"/>
        <v/>
      </c>
      <c r="AH693" t="str">
        <f t="shared" si="236"/>
        <v/>
      </c>
      <c r="AI693" t="str">
        <f t="shared" si="237"/>
        <v/>
      </c>
      <c r="AJ693" t="str">
        <f t="shared" si="252"/>
        <v/>
      </c>
      <c r="AK693" t="str">
        <f t="shared" si="238"/>
        <v/>
      </c>
      <c r="AL693" t="str">
        <f t="shared" si="239"/>
        <v/>
      </c>
      <c r="AM693" t="str">
        <f t="shared" si="240"/>
        <v/>
      </c>
      <c r="AN693" t="str">
        <f t="shared" si="241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42"/>
        <v>0</v>
      </c>
      <c r="AZ693">
        <f t="shared" si="243"/>
        <v>0</v>
      </c>
      <c r="BA693">
        <f t="shared" si="244"/>
        <v>0</v>
      </c>
    </row>
    <row r="694" customHeight="1" spans="1:53">
      <c r="A694" s="25" t="s">
        <v>327</v>
      </c>
      <c r="B694" s="71" t="s">
        <v>525</v>
      </c>
      <c r="C694" s="25">
        <v>7</v>
      </c>
      <c r="D694" s="39" t="s">
        <v>175</v>
      </c>
      <c r="E694" s="39" t="s">
        <v>180</v>
      </c>
      <c r="N694" s="23">
        <f>IFERROR(VLOOKUP($D694&amp;$C694,生产方式定位!$A$2:$E$38,2,FALSE)+VLOOKUP($E694&amp;$C694,生产方式定位!$F$3:$J$38,2,FALSE),0)</f>
        <v>0</v>
      </c>
      <c r="U694" s="23">
        <f>IFERROR(VLOOKUP($D694&amp;$C694,生产方式定位!$A$2:$E$38,3,FALSE)+VLOOKUP($E694&amp;$C694,生产方式定位!$F$3:$J$38,3,FALSE),0)</f>
        <v>20</v>
      </c>
      <c r="Z694" s="23">
        <f>IFERROR(VLOOKUP($D694&amp;$C694,生产方式定位!$A$2:$E$38,5,FALSE)+VLOOKUP($E694&amp;$C694,生产方式定位!$F$3:$J$38,5,FALSE),"错误")</f>
        <v>20</v>
      </c>
      <c r="AA694" s="42" t="str">
        <f t="shared" si="250"/>
        <v/>
      </c>
      <c r="AB694" s="65" t="str">
        <f t="shared" si="245"/>
        <v/>
      </c>
      <c r="AC694" s="65" t="str">
        <f t="shared" si="246"/>
        <v/>
      </c>
      <c r="AD694" s="43" t="str">
        <f t="shared" si="247"/>
        <v/>
      </c>
      <c r="AE694" s="3" t="str">
        <f t="shared" si="248"/>
        <v/>
      </c>
      <c r="AF694" s="67">
        <f t="shared" si="249"/>
        <v>7</v>
      </c>
      <c r="AG694" t="str">
        <f t="shared" si="251"/>
        <v/>
      </c>
      <c r="AH694" t="str">
        <f t="shared" si="236"/>
        <v/>
      </c>
      <c r="AI694" t="str">
        <f t="shared" si="237"/>
        <v/>
      </c>
      <c r="AJ694" t="str">
        <f t="shared" si="252"/>
        <v/>
      </c>
      <c r="AK694" t="str">
        <f t="shared" si="238"/>
        <v/>
      </c>
      <c r="AL694" t="str">
        <f t="shared" si="239"/>
        <v/>
      </c>
      <c r="AM694" t="str">
        <f t="shared" si="240"/>
        <v/>
      </c>
      <c r="AN694" t="str">
        <f t="shared" si="241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42"/>
        <v>0</v>
      </c>
      <c r="AZ694">
        <f t="shared" si="243"/>
        <v>0</v>
      </c>
      <c r="BA694">
        <f t="shared" si="244"/>
        <v>0</v>
      </c>
    </row>
    <row r="695" customHeight="1" spans="1:53">
      <c r="A695" s="25" t="s">
        <v>327</v>
      </c>
      <c r="B695" s="71" t="s">
        <v>526</v>
      </c>
      <c r="C695" s="25">
        <v>8</v>
      </c>
      <c r="D695" s="39" t="s">
        <v>175</v>
      </c>
      <c r="E695" s="39" t="s">
        <v>180</v>
      </c>
      <c r="N695" s="23">
        <f>IFERROR(VLOOKUP($D695&amp;$C695,生产方式定位!$A$2:$E$38,2,FALSE)+VLOOKUP($E695&amp;$C695,生产方式定位!$F$3:$J$38,2,FALSE),0)</f>
        <v>0</v>
      </c>
      <c r="O695" s="55"/>
      <c r="U695" s="23">
        <f>IFERROR(VLOOKUP($D695&amp;$C695,生产方式定位!$A$2:$E$38,3,FALSE)+VLOOKUP($E695&amp;$C695,生产方式定位!$F$3:$J$38,3,FALSE),0)</f>
        <v>50</v>
      </c>
      <c r="Z695" s="23">
        <f>IFERROR(VLOOKUP($D695&amp;$C695,生产方式定位!$A$2:$E$38,5,FALSE)+VLOOKUP($E695&amp;$C695,生产方式定位!$F$3:$J$38,5,FALSE),"错误")</f>
        <v>50</v>
      </c>
      <c r="AA695" s="42" t="str">
        <f t="shared" si="250"/>
        <v/>
      </c>
      <c r="AB695" s="65" t="str">
        <f t="shared" si="245"/>
        <v/>
      </c>
      <c r="AC695" s="65" t="str">
        <f t="shared" si="246"/>
        <v/>
      </c>
      <c r="AD695" s="43" t="str">
        <f t="shared" si="247"/>
        <v/>
      </c>
      <c r="AE695" s="3" t="str">
        <f t="shared" si="248"/>
        <v/>
      </c>
      <c r="AF695" s="67">
        <f t="shared" si="249"/>
        <v>8</v>
      </c>
      <c r="AG695" t="str">
        <f t="shared" si="251"/>
        <v/>
      </c>
      <c r="AH695" t="str">
        <f t="shared" si="236"/>
        <v/>
      </c>
      <c r="AI695" t="str">
        <f t="shared" si="237"/>
        <v/>
      </c>
      <c r="AJ695" t="str">
        <f t="shared" si="252"/>
        <v/>
      </c>
      <c r="AK695" t="str">
        <f t="shared" si="238"/>
        <v/>
      </c>
      <c r="AL695" t="str">
        <f t="shared" si="239"/>
        <v/>
      </c>
      <c r="AM695" t="str">
        <f t="shared" si="240"/>
        <v/>
      </c>
      <c r="AN695" t="str">
        <f t="shared" si="241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42"/>
        <v>0</v>
      </c>
      <c r="AZ695">
        <f t="shared" si="243"/>
        <v>0</v>
      </c>
      <c r="BA695">
        <f t="shared" si="244"/>
        <v>0</v>
      </c>
    </row>
    <row r="696" customHeight="1" spans="1:53">
      <c r="A696" s="23" t="s">
        <v>329</v>
      </c>
      <c r="C696" s="23">
        <v>1</v>
      </c>
      <c r="D696" s="39" t="s">
        <v>323</v>
      </c>
      <c r="E696" s="39" t="s">
        <v>173</v>
      </c>
      <c r="N696" s="25">
        <f>IFERROR(VLOOKUP($D696&amp;$C696,生产方式定位!$A$2:$E$38,2,FALSE)+VLOOKUP($E696&amp;$C696,生产方式定位!$F$3:$J$38,2,FALSE),0)</f>
        <v>0</v>
      </c>
      <c r="U696" s="25">
        <f>IFERROR(VLOOKUP($D696&amp;$C696,生产方式定位!$A$2:$E$38,3,FALSE)+VLOOKUP($E696&amp;$C696,生产方式定位!$F$3:$J$38,3,FALSE),0)</f>
        <v>100</v>
      </c>
      <c r="Z696" s="25">
        <f>IFERROR(VLOOKUP($D696&amp;$C696,生产方式定位!$A$2:$E$38,5,FALSE)+VLOOKUP($E696&amp;$C696,生产方式定位!$F$3:$J$38,5,FALSE),"错误")</f>
        <v>500</v>
      </c>
      <c r="AA696" s="42" t="str">
        <f t="shared" si="250"/>
        <v/>
      </c>
      <c r="AB696" s="65" t="str">
        <f t="shared" si="245"/>
        <v/>
      </c>
      <c r="AC696" s="65" t="str">
        <f t="shared" si="246"/>
        <v/>
      </c>
      <c r="AD696" s="43" t="str">
        <f t="shared" si="247"/>
        <v/>
      </c>
      <c r="AE696" s="3">
        <f t="shared" si="248"/>
        <v>400</v>
      </c>
      <c r="AF696" s="67">
        <f t="shared" si="249"/>
        <v>1</v>
      </c>
      <c r="AG696" t="str">
        <f t="shared" si="251"/>
        <v/>
      </c>
      <c r="AH696" t="str">
        <f t="shared" si="236"/>
        <v/>
      </c>
      <c r="AI696" t="str">
        <f t="shared" si="237"/>
        <v/>
      </c>
      <c r="AJ696" t="str">
        <f t="shared" si="252"/>
        <v/>
      </c>
      <c r="AK696" t="str">
        <f t="shared" si="238"/>
        <v/>
      </c>
      <c r="AL696" t="str">
        <f t="shared" si="239"/>
        <v/>
      </c>
      <c r="AM696" t="str">
        <f t="shared" si="240"/>
        <v/>
      </c>
      <c r="AN696" t="str">
        <f t="shared" si="241"/>
        <v/>
      </c>
      <c r="AO696" t="str">
        <f>IFERROR(ROUND(N696*(G696/$AY696)/VLOOKUP(F696,商品!$A$4:$B$58,2,FALSE),0),"")</f>
        <v/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42"/>
        <v>0</v>
      </c>
      <c r="AZ696">
        <f t="shared" si="243"/>
        <v>0</v>
      </c>
      <c r="BA696">
        <f t="shared" si="244"/>
        <v>0</v>
      </c>
    </row>
    <row r="697" customHeight="1" spans="1:53">
      <c r="A697" s="23" t="s">
        <v>329</v>
      </c>
      <c r="C697" s="23">
        <v>2</v>
      </c>
      <c r="D697" s="39" t="s">
        <v>323</v>
      </c>
      <c r="E697" s="39" t="s">
        <v>173</v>
      </c>
      <c r="N697" s="25">
        <f>IFERROR(VLOOKUP($D697&amp;$C697,生产方式定位!$A$2:$E$38,2,FALSE)+VLOOKUP($E697&amp;$C697,生产方式定位!$F$3:$J$38,2,FALSE),0)</f>
        <v>1300</v>
      </c>
      <c r="U697" s="25">
        <f>IFERROR(VLOOKUP($D697&amp;$C697,生产方式定位!$A$2:$E$38,3,FALSE)+VLOOKUP($E697&amp;$C697,生产方式定位!$F$3:$J$38,3,FALSE),0)</f>
        <v>100</v>
      </c>
      <c r="Z697" s="25">
        <f>IFERROR(VLOOKUP($D697&amp;$C697,生产方式定位!$A$2:$E$38,5,FALSE)+VLOOKUP($E697&amp;$C697,生产方式定位!$F$3:$J$38,5,FALSE),"错误")</f>
        <v>1860</v>
      </c>
      <c r="AA697" s="42" t="str">
        <f t="shared" si="250"/>
        <v/>
      </c>
      <c r="AB697" s="65" t="str">
        <f t="shared" si="245"/>
        <v/>
      </c>
      <c r="AC697" s="65" t="str">
        <f t="shared" si="246"/>
        <v/>
      </c>
      <c r="AD697" s="43" t="str">
        <f t="shared" si="247"/>
        <v>43%</v>
      </c>
      <c r="AE697" s="3">
        <f t="shared" si="248"/>
        <v>460</v>
      </c>
      <c r="AF697" s="67">
        <f t="shared" si="249"/>
        <v>2</v>
      </c>
      <c r="AG697" t="str">
        <f t="shared" si="251"/>
        <v/>
      </c>
      <c r="AH697" t="str">
        <f t="shared" si="236"/>
        <v/>
      </c>
      <c r="AI697" t="str">
        <f t="shared" si="237"/>
        <v/>
      </c>
      <c r="AJ697" t="str">
        <f t="shared" si="252"/>
        <v/>
      </c>
      <c r="AK697" t="str">
        <f t="shared" si="238"/>
        <v/>
      </c>
      <c r="AL697" t="str">
        <f t="shared" si="239"/>
        <v/>
      </c>
      <c r="AM697" t="str">
        <f t="shared" si="240"/>
        <v/>
      </c>
      <c r="AN697" t="str">
        <f t="shared" si="241"/>
        <v/>
      </c>
      <c r="AO697" t="str">
        <f>IFERROR(ROUND(N697*(G697/$AY697)/VLOOKUP(F697,商品!$A$4:$B$58,2,FALSE),0),"")</f>
        <v/>
      </c>
      <c r="AP697" t="str">
        <f>IFERROR(ROUND(N697*(I697/$AY697)/VLOOKUP(H697,商品!$A$4:$B$58,2,FALSE),0),"")</f>
        <v/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42"/>
        <v>0</v>
      </c>
      <c r="AZ697">
        <f t="shared" si="243"/>
        <v>0</v>
      </c>
      <c r="BA697">
        <f t="shared" si="244"/>
        <v>0</v>
      </c>
    </row>
    <row r="698" customHeight="1" spans="1:53">
      <c r="A698" s="23" t="s">
        <v>329</v>
      </c>
      <c r="C698" s="23">
        <v>3</v>
      </c>
      <c r="D698" s="39" t="s">
        <v>323</v>
      </c>
      <c r="E698" s="39" t="s">
        <v>173</v>
      </c>
      <c r="N698" s="25">
        <f>IFERROR(VLOOKUP($D698&amp;$C698,生产方式定位!$A$2:$E$38,2,FALSE)+VLOOKUP($E698&amp;$C698,生产方式定位!$F$3:$J$38,2,FALSE),0)</f>
        <v>2225</v>
      </c>
      <c r="U698" s="25">
        <f>IFERROR(VLOOKUP($D698&amp;$C698,生产方式定位!$A$2:$E$38,3,FALSE)+VLOOKUP($E698&amp;$C698,生产方式定位!$F$3:$J$38,3,FALSE),0)</f>
        <v>100</v>
      </c>
      <c r="Z698" s="25">
        <f>IFERROR(VLOOKUP($D698&amp;$C698,生产方式定位!$A$2:$E$38,5,FALSE)+VLOOKUP($E698&amp;$C698,生产方式定位!$F$3:$J$38,5,FALSE),"错误")</f>
        <v>3130</v>
      </c>
      <c r="AA698" s="42" t="str">
        <f t="shared" si="250"/>
        <v/>
      </c>
      <c r="AB698" s="65" t="str">
        <f t="shared" si="245"/>
        <v/>
      </c>
      <c r="AC698" s="65" t="str">
        <f t="shared" si="246"/>
        <v/>
      </c>
      <c r="AD698" s="43" t="str">
        <f t="shared" si="247"/>
        <v>41%</v>
      </c>
      <c r="AE698" s="3">
        <f t="shared" si="248"/>
        <v>805</v>
      </c>
      <c r="AF698" s="66">
        <f t="shared" si="249"/>
        <v>3</v>
      </c>
      <c r="AG698" t="str">
        <f t="shared" si="251"/>
        <v/>
      </c>
      <c r="AH698" t="str">
        <f t="shared" si="236"/>
        <v/>
      </c>
      <c r="AI698" t="str">
        <f t="shared" si="237"/>
        <v/>
      </c>
      <c r="AJ698" t="str">
        <f t="shared" si="252"/>
        <v/>
      </c>
      <c r="AK698" t="str">
        <f t="shared" si="238"/>
        <v/>
      </c>
      <c r="AL698" t="str">
        <f t="shared" si="239"/>
        <v/>
      </c>
      <c r="AM698" t="str">
        <f t="shared" si="240"/>
        <v/>
      </c>
      <c r="AN698" t="str">
        <f t="shared" si="241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42"/>
        <v>0</v>
      </c>
      <c r="AZ698">
        <f t="shared" si="243"/>
        <v>0</v>
      </c>
      <c r="BA698">
        <f t="shared" si="244"/>
        <v>0</v>
      </c>
    </row>
    <row r="699" customHeight="1" spans="1:53">
      <c r="A699" s="23" t="s">
        <v>329</v>
      </c>
      <c r="C699" s="23">
        <v>4</v>
      </c>
      <c r="D699" s="39" t="s">
        <v>323</v>
      </c>
      <c r="E699" s="39" t="s">
        <v>173</v>
      </c>
      <c r="N699" s="25">
        <f>IFERROR(VLOOKUP($D699&amp;$C699,生产方式定位!$A$2:$E$38,2,FALSE)+VLOOKUP($E699&amp;$C699,生产方式定位!$F$3:$J$38,2,FALSE),0)</f>
        <v>3150</v>
      </c>
      <c r="U699" s="25">
        <f>IFERROR(VLOOKUP($D699&amp;$C699,生产方式定位!$A$2:$E$38,3,FALSE)+VLOOKUP($E699&amp;$C699,生产方式定位!$F$3:$J$38,3,FALSE),0)</f>
        <v>100</v>
      </c>
      <c r="Z699" s="25">
        <f>IFERROR(VLOOKUP($D699&amp;$C699,生产方式定位!$A$2:$E$38,5,FALSE)+VLOOKUP($E699&amp;$C699,生产方式定位!$F$3:$J$38,5,FALSE),"错误")</f>
        <v>4400</v>
      </c>
      <c r="AA699" s="42" t="str">
        <f t="shared" si="250"/>
        <v/>
      </c>
      <c r="AB699" s="65" t="str">
        <f t="shared" si="245"/>
        <v/>
      </c>
      <c r="AC699" s="65" t="str">
        <f t="shared" si="246"/>
        <v/>
      </c>
      <c r="AD699" s="43" t="str">
        <f t="shared" si="247"/>
        <v>40%</v>
      </c>
      <c r="AE699" s="3">
        <f t="shared" si="248"/>
        <v>1150</v>
      </c>
      <c r="AF699" s="66">
        <f t="shared" si="249"/>
        <v>4</v>
      </c>
      <c r="AG699" t="str">
        <f t="shared" si="251"/>
        <v/>
      </c>
      <c r="AH699" t="str">
        <f t="shared" si="236"/>
        <v/>
      </c>
      <c r="AI699" t="str">
        <f t="shared" si="237"/>
        <v/>
      </c>
      <c r="AJ699" t="str">
        <f t="shared" si="252"/>
        <v/>
      </c>
      <c r="AK699" t="str">
        <f t="shared" si="238"/>
        <v/>
      </c>
      <c r="AL699" t="str">
        <f t="shared" si="239"/>
        <v/>
      </c>
      <c r="AM699" t="str">
        <f t="shared" si="240"/>
        <v/>
      </c>
      <c r="AN699" t="str">
        <f t="shared" si="241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42"/>
        <v>0</v>
      </c>
      <c r="AZ699">
        <f t="shared" si="243"/>
        <v>0</v>
      </c>
      <c r="BA699">
        <f t="shared" si="244"/>
        <v>0</v>
      </c>
    </row>
    <row r="700" customHeight="1" spans="1:53">
      <c r="A700" s="23" t="s">
        <v>329</v>
      </c>
      <c r="C700" s="23">
        <v>5</v>
      </c>
      <c r="D700" s="39" t="s">
        <v>323</v>
      </c>
      <c r="E700" s="39" t="s">
        <v>173</v>
      </c>
      <c r="N700" s="25">
        <f>IFERROR(VLOOKUP($D700&amp;$C700,生产方式定位!$A$2:$E$38,2,FALSE)+VLOOKUP($E700&amp;$C700,生产方式定位!$F$3:$J$38,2,FALSE),0)</f>
        <v>4075</v>
      </c>
      <c r="U700" s="25">
        <f>IFERROR(VLOOKUP($D700&amp;$C700,生产方式定位!$A$2:$E$38,3,FALSE)+VLOOKUP($E700&amp;$C700,生产方式定位!$F$3:$J$38,3,FALSE),0)</f>
        <v>100</v>
      </c>
      <c r="Z700" s="25">
        <f>IFERROR(VLOOKUP($D700&amp;$C700,生产方式定位!$A$2:$E$38,5,FALSE)+VLOOKUP($E700&amp;$C700,生产方式定位!$F$3:$J$38,5,FALSE),"错误")</f>
        <v>5670</v>
      </c>
      <c r="AA700" s="42" t="str">
        <f t="shared" si="250"/>
        <v/>
      </c>
      <c r="AB700" s="65" t="str">
        <f t="shared" si="245"/>
        <v/>
      </c>
      <c r="AC700" s="65" t="str">
        <f t="shared" si="246"/>
        <v/>
      </c>
      <c r="AD700" s="43" t="str">
        <f t="shared" si="247"/>
        <v>39%</v>
      </c>
      <c r="AE700" s="3">
        <f t="shared" si="248"/>
        <v>1495</v>
      </c>
      <c r="AF700" s="66">
        <f t="shared" si="249"/>
        <v>5</v>
      </c>
      <c r="AG700" t="str">
        <f t="shared" si="251"/>
        <v/>
      </c>
      <c r="AH700" t="str">
        <f t="shared" si="236"/>
        <v/>
      </c>
      <c r="AI700" t="str">
        <f t="shared" si="237"/>
        <v/>
      </c>
      <c r="AJ700" t="str">
        <f t="shared" si="252"/>
        <v/>
      </c>
      <c r="AK700" t="str">
        <f t="shared" si="238"/>
        <v/>
      </c>
      <c r="AL700" t="str">
        <f t="shared" si="239"/>
        <v/>
      </c>
      <c r="AM700" t="str">
        <f t="shared" si="240"/>
        <v/>
      </c>
      <c r="AN700" t="str">
        <f t="shared" si="241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42"/>
        <v>0</v>
      </c>
      <c r="AZ700">
        <f t="shared" si="243"/>
        <v>0</v>
      </c>
      <c r="BA700">
        <f t="shared" si="244"/>
        <v>0</v>
      </c>
    </row>
    <row r="701" customHeight="1" spans="1:53">
      <c r="A701" s="25" t="s">
        <v>330</v>
      </c>
      <c r="C701" s="25">
        <v>1</v>
      </c>
      <c r="D701" s="39" t="s">
        <v>323</v>
      </c>
      <c r="E701" s="39" t="s">
        <v>194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100</v>
      </c>
      <c r="Z701" s="23">
        <f>IFERROR(VLOOKUP($D701&amp;$C701,生产方式定位!$A$2:$E$38,5,FALSE)+VLOOKUP($E701&amp;$C701,生产方式定位!$F$3:$J$38,5,FALSE),"错误")</f>
        <v>500</v>
      </c>
      <c r="AA701" s="42" t="str">
        <f t="shared" si="250"/>
        <v/>
      </c>
      <c r="AB701" s="65" t="str">
        <f t="shared" si="245"/>
        <v/>
      </c>
      <c r="AC701" s="65" t="str">
        <f t="shared" si="246"/>
        <v/>
      </c>
      <c r="AD701" s="43" t="str">
        <f t="shared" si="247"/>
        <v/>
      </c>
      <c r="AE701" s="3">
        <f t="shared" si="248"/>
        <v>400</v>
      </c>
      <c r="AF701" s="66">
        <f t="shared" si="249"/>
        <v>1</v>
      </c>
      <c r="AG701" t="str">
        <f t="shared" si="251"/>
        <v/>
      </c>
      <c r="AH701" t="str">
        <f t="shared" si="236"/>
        <v/>
      </c>
      <c r="AI701" t="str">
        <f t="shared" si="237"/>
        <v/>
      </c>
      <c r="AJ701" t="str">
        <f t="shared" si="252"/>
        <v/>
      </c>
      <c r="AK701" t="str">
        <f t="shared" si="238"/>
        <v/>
      </c>
      <c r="AL701" t="str">
        <f t="shared" si="239"/>
        <v/>
      </c>
      <c r="AM701" t="str">
        <f t="shared" si="240"/>
        <v/>
      </c>
      <c r="AN701" t="str">
        <f t="shared" si="241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42"/>
        <v>0</v>
      </c>
      <c r="AZ701">
        <f t="shared" si="243"/>
        <v>0</v>
      </c>
      <c r="BA701">
        <f t="shared" si="244"/>
        <v>0</v>
      </c>
    </row>
    <row r="702" customHeight="1" spans="1:53">
      <c r="A702" s="25" t="s">
        <v>330</v>
      </c>
      <c r="C702" s="25">
        <v>2</v>
      </c>
      <c r="D702" s="39" t="s">
        <v>323</v>
      </c>
      <c r="E702" s="39" t="s">
        <v>194</v>
      </c>
      <c r="N702" s="23">
        <f>IFERROR(VLOOKUP($D702&amp;$C702,生产方式定位!$A$2:$E$38,2,FALSE)+VLOOKUP($E702&amp;$C702,生产方式定位!$F$3:$J$38,2,FALSE),0)</f>
        <v>1200</v>
      </c>
      <c r="U702" s="23">
        <f>IFERROR(VLOOKUP($D702&amp;$C702,生产方式定位!$A$2:$E$38,3,FALSE)+VLOOKUP($E702&amp;$C702,生产方式定位!$F$3:$J$38,3,FALSE),0)</f>
        <v>30</v>
      </c>
      <c r="Z702" s="23">
        <f>IFERROR(VLOOKUP($D702&amp;$C702,生产方式定位!$A$2:$E$38,5,FALSE)+VLOOKUP($E702&amp;$C702,生产方式定位!$F$3:$J$38,5,FALSE),"错误")</f>
        <v>1623</v>
      </c>
      <c r="AA702" s="42" t="str">
        <f t="shared" si="250"/>
        <v/>
      </c>
      <c r="AB702" s="65" t="str">
        <f t="shared" si="245"/>
        <v/>
      </c>
      <c r="AC702" s="65" t="str">
        <f t="shared" si="246"/>
        <v/>
      </c>
      <c r="AD702" s="43" t="str">
        <f t="shared" si="247"/>
        <v>35%</v>
      </c>
      <c r="AE702" s="3">
        <f t="shared" si="248"/>
        <v>393</v>
      </c>
      <c r="AF702" s="66">
        <f t="shared" si="249"/>
        <v>2</v>
      </c>
      <c r="AG702" t="str">
        <f t="shared" si="251"/>
        <v/>
      </c>
      <c r="AH702" t="str">
        <f t="shared" si="236"/>
        <v/>
      </c>
      <c r="AI702" t="str">
        <f t="shared" si="237"/>
        <v/>
      </c>
      <c r="AJ702" t="str">
        <f t="shared" si="252"/>
        <v/>
      </c>
      <c r="AK702" t="str">
        <f t="shared" si="238"/>
        <v/>
      </c>
      <c r="AL702" t="str">
        <f t="shared" si="239"/>
        <v/>
      </c>
      <c r="AM702" t="str">
        <f t="shared" si="240"/>
        <v/>
      </c>
      <c r="AN702" t="str">
        <f t="shared" si="241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si="242"/>
        <v>0</v>
      </c>
      <c r="AZ702">
        <f t="shared" si="243"/>
        <v>0</v>
      </c>
      <c r="BA702">
        <f t="shared" si="244"/>
        <v>0</v>
      </c>
    </row>
    <row r="703" customHeight="1" spans="1:53">
      <c r="A703" s="25" t="s">
        <v>330</v>
      </c>
      <c r="C703" s="25">
        <v>3</v>
      </c>
      <c r="D703" s="39" t="s">
        <v>323</v>
      </c>
      <c r="E703" s="39" t="s">
        <v>194</v>
      </c>
      <c r="N703" s="23">
        <f>IFERROR(VLOOKUP($D703&amp;$C703,生产方式定位!$A$2:$E$38,2,FALSE)+VLOOKUP($E703&amp;$C703,生产方式定位!$F$3:$J$38,2,FALSE),0)</f>
        <v>2100</v>
      </c>
      <c r="U703" s="23">
        <f>IFERROR(VLOOKUP($D703&amp;$C703,生产方式定位!$A$2:$E$38,3,FALSE)+VLOOKUP($E703&amp;$C703,生产方式定位!$F$3:$J$38,3,FALSE),0)</f>
        <v>35</v>
      </c>
      <c r="Z703" s="23">
        <f>IFERROR(VLOOKUP($D703&amp;$C703,生产方式定位!$A$2:$E$38,5,FALSE)+VLOOKUP($E703&amp;$C703,生产方式定位!$F$3:$J$38,5,FALSE),"错误")</f>
        <v>2859</v>
      </c>
      <c r="AA703" s="42" t="str">
        <f t="shared" si="250"/>
        <v/>
      </c>
      <c r="AB703" s="65" t="str">
        <f t="shared" si="245"/>
        <v/>
      </c>
      <c r="AC703" s="65" t="str">
        <f t="shared" si="246"/>
        <v/>
      </c>
      <c r="AD703" s="43" t="str">
        <f t="shared" si="247"/>
        <v>36%</v>
      </c>
      <c r="AE703" s="3">
        <f t="shared" si="248"/>
        <v>724</v>
      </c>
      <c r="AF703" s="66">
        <f t="shared" si="249"/>
        <v>3</v>
      </c>
      <c r="AG703" t="str">
        <f t="shared" si="251"/>
        <v/>
      </c>
      <c r="AH703" t="str">
        <f t="shared" si="236"/>
        <v/>
      </c>
      <c r="AI703" t="str">
        <f t="shared" si="237"/>
        <v/>
      </c>
      <c r="AJ703" t="str">
        <f t="shared" si="252"/>
        <v/>
      </c>
      <c r="AK703" t="str">
        <f t="shared" si="238"/>
        <v/>
      </c>
      <c r="AL703" t="str">
        <f t="shared" si="239"/>
        <v/>
      </c>
      <c r="AM703" t="str">
        <f t="shared" si="240"/>
        <v/>
      </c>
      <c r="AN703" t="str">
        <f t="shared" si="241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42"/>
        <v>0</v>
      </c>
      <c r="AZ703">
        <f t="shared" si="243"/>
        <v>0</v>
      </c>
      <c r="BA703">
        <f t="shared" si="244"/>
        <v>0</v>
      </c>
    </row>
    <row r="704" customHeight="1" spans="1:53">
      <c r="A704" s="25" t="s">
        <v>330</v>
      </c>
      <c r="C704" s="25">
        <v>4</v>
      </c>
      <c r="D704" s="39" t="s">
        <v>323</v>
      </c>
      <c r="E704" s="39" t="s">
        <v>194</v>
      </c>
      <c r="N704" s="23">
        <f>IFERROR(VLOOKUP($D704&amp;$C704,生产方式定位!$A$2:$E$38,2,FALSE)+VLOOKUP($E704&amp;$C704,生产方式定位!$F$3:$J$38,2,FALSE),0)</f>
        <v>3000</v>
      </c>
      <c r="U704" s="23">
        <f>IFERROR(VLOOKUP($D704&amp;$C704,生产方式定位!$A$2:$E$38,3,FALSE)+VLOOKUP($E704&amp;$C704,生产方式定位!$F$3:$J$38,3,FALSE),0)</f>
        <v>40</v>
      </c>
      <c r="Z704" s="23">
        <f>IFERROR(VLOOKUP($D704&amp;$C704,生产方式定位!$A$2:$E$38,5,FALSE)+VLOOKUP($E704&amp;$C704,生产方式定位!$F$3:$J$38,5,FALSE),"错误")</f>
        <v>4094</v>
      </c>
      <c r="AA704" s="42" t="str">
        <f t="shared" si="250"/>
        <v/>
      </c>
      <c r="AB704" s="65" t="str">
        <f t="shared" si="245"/>
        <v/>
      </c>
      <c r="AC704" s="65" t="str">
        <f t="shared" si="246"/>
        <v/>
      </c>
      <c r="AD704" s="43" t="str">
        <f t="shared" si="247"/>
        <v>36%</v>
      </c>
      <c r="AE704" s="3">
        <f t="shared" si="248"/>
        <v>1054</v>
      </c>
      <c r="AF704" s="66">
        <f t="shared" si="249"/>
        <v>4</v>
      </c>
      <c r="AG704" t="str">
        <f t="shared" si="251"/>
        <v/>
      </c>
      <c r="AH704" t="str">
        <f t="shared" si="236"/>
        <v/>
      </c>
      <c r="AI704" t="str">
        <f t="shared" si="237"/>
        <v/>
      </c>
      <c r="AJ704" t="str">
        <f t="shared" si="252"/>
        <v/>
      </c>
      <c r="AK704" t="str">
        <f t="shared" si="238"/>
        <v/>
      </c>
      <c r="AL704" t="str">
        <f t="shared" si="239"/>
        <v/>
      </c>
      <c r="AM704" t="str">
        <f t="shared" si="240"/>
        <v/>
      </c>
      <c r="AN704" t="str">
        <f t="shared" si="241"/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42"/>
        <v>0</v>
      </c>
      <c r="AZ704">
        <f t="shared" si="243"/>
        <v>0</v>
      </c>
      <c r="BA704">
        <f t="shared" si="244"/>
        <v>0</v>
      </c>
    </row>
    <row r="705" customHeight="1" spans="1:53">
      <c r="A705" s="25" t="s">
        <v>330</v>
      </c>
      <c r="C705" s="25">
        <v>5</v>
      </c>
      <c r="D705" s="39" t="s">
        <v>323</v>
      </c>
      <c r="E705" s="39" t="s">
        <v>194</v>
      </c>
      <c r="N705" s="23">
        <f>IFERROR(VLOOKUP($D705&amp;$C705,生产方式定位!$A$2:$E$38,2,FALSE)+VLOOKUP($E705&amp;$C705,生产方式定位!$F$3:$J$38,2,FALSE),0)</f>
        <v>3900</v>
      </c>
      <c r="U705" s="23">
        <f>IFERROR(VLOOKUP($D705&amp;$C705,生产方式定位!$A$2:$E$38,3,FALSE)+VLOOKUP($E705&amp;$C705,生产方式定位!$F$3:$J$38,3,FALSE),0)</f>
        <v>45</v>
      </c>
      <c r="Z705" s="23">
        <f>IFERROR(VLOOKUP($D705&amp;$C705,生产方式定位!$A$2:$E$38,5,FALSE)+VLOOKUP($E705&amp;$C705,生产方式定位!$F$3:$J$38,5,FALSE),"错误")</f>
        <v>5330</v>
      </c>
      <c r="AA705" s="42" t="str">
        <f t="shared" si="250"/>
        <v/>
      </c>
      <c r="AB705" s="65" t="str">
        <f t="shared" si="245"/>
        <v/>
      </c>
      <c r="AC705" s="65" t="str">
        <f t="shared" si="246"/>
        <v/>
      </c>
      <c r="AD705" s="43" t="str">
        <f t="shared" si="247"/>
        <v>37%</v>
      </c>
      <c r="AE705" s="3">
        <f t="shared" si="248"/>
        <v>1385</v>
      </c>
      <c r="AF705" s="66">
        <f t="shared" si="249"/>
        <v>5</v>
      </c>
      <c r="AG705" t="str">
        <f t="shared" si="251"/>
        <v/>
      </c>
      <c r="AH705" t="str">
        <f t="shared" si="236"/>
        <v/>
      </c>
      <c r="AI705" t="str">
        <f t="shared" si="237"/>
        <v/>
      </c>
      <c r="AJ705" t="str">
        <f t="shared" si="252"/>
        <v/>
      </c>
      <c r="AK705" t="str">
        <f t="shared" si="238"/>
        <v/>
      </c>
      <c r="AL705" t="str">
        <f t="shared" si="239"/>
        <v/>
      </c>
      <c r="AM705" t="str">
        <f t="shared" si="240"/>
        <v/>
      </c>
      <c r="AN705" t="str">
        <f t="shared" si="241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42"/>
        <v>0</v>
      </c>
      <c r="AZ705">
        <f t="shared" si="243"/>
        <v>0</v>
      </c>
      <c r="BA705">
        <f t="shared" si="244"/>
        <v>0</v>
      </c>
    </row>
    <row r="706" customHeight="1" spans="1:53">
      <c r="A706" s="23" t="s">
        <v>331</v>
      </c>
      <c r="C706" s="23">
        <v>1</v>
      </c>
      <c r="D706" s="39" t="s">
        <v>323</v>
      </c>
      <c r="E706" s="39" t="s">
        <v>809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0</v>
      </c>
      <c r="Z706" s="25" t="str">
        <f>IFERROR(VLOOKUP($D706&amp;$C706,生产方式定位!$A$2:$E$38,5,FALSE)+VLOOKUP($E706&amp;$C706,生产方式定位!$F$3:$J$38,5,FALSE),"错误")</f>
        <v>错误</v>
      </c>
      <c r="AA706" s="42" t="str">
        <f t="shared" si="250"/>
        <v/>
      </c>
      <c r="AB706" s="65" t="str">
        <f t="shared" si="245"/>
        <v/>
      </c>
      <c r="AC706" s="65" t="str">
        <f t="shared" si="246"/>
        <v/>
      </c>
      <c r="AD706" s="43" t="str">
        <f t="shared" si="247"/>
        <v/>
      </c>
      <c r="AE706" s="3" t="e">
        <f t="shared" si="248"/>
        <v>#VALUE!</v>
      </c>
      <c r="AF706" s="67">
        <f t="shared" si="249"/>
        <v>1</v>
      </c>
      <c r="AG706" t="str">
        <f t="shared" si="251"/>
        <v/>
      </c>
      <c r="AH706" t="str">
        <f t="shared" si="236"/>
        <v/>
      </c>
      <c r="AI706" t="str">
        <f t="shared" si="237"/>
        <v/>
      </c>
      <c r="AJ706" t="str">
        <f t="shared" si="252"/>
        <v/>
      </c>
      <c r="AK706" t="str">
        <f t="shared" si="238"/>
        <v/>
      </c>
      <c r="AL706" t="str">
        <f t="shared" si="239"/>
        <v/>
      </c>
      <c r="AM706" t="str">
        <f t="shared" si="240"/>
        <v/>
      </c>
      <c r="AN706" t="str">
        <f t="shared" si="241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42"/>
        <v>0</v>
      </c>
      <c r="AZ706">
        <f t="shared" si="243"/>
        <v>0</v>
      </c>
      <c r="BA706">
        <f t="shared" si="244"/>
        <v>0</v>
      </c>
    </row>
    <row r="707" customHeight="1" spans="1:53">
      <c r="A707" s="23" t="s">
        <v>331</v>
      </c>
      <c r="C707" s="23">
        <v>2</v>
      </c>
      <c r="D707" s="39" t="s">
        <v>323</v>
      </c>
      <c r="E707" s="39" t="s">
        <v>809</v>
      </c>
      <c r="N707" s="25">
        <f>IFERROR(VLOOKUP($D707&amp;$C707,生产方式定位!$A$2:$E$38,2,FALSE)+VLOOKUP($E707&amp;$C707,生产方式定位!$F$3:$J$38,2,FALSE),0)</f>
        <v>0</v>
      </c>
      <c r="U707" s="25">
        <f>IFERROR(VLOOKUP($D707&amp;$C707,生产方式定位!$A$2:$E$38,3,FALSE)+VLOOKUP($E707&amp;$C707,生产方式定位!$F$3:$J$38,3,FALSE),0)</f>
        <v>0</v>
      </c>
      <c r="Z707" s="25" t="str">
        <f>IFERROR(VLOOKUP($D707&amp;$C707,生产方式定位!$A$2:$E$38,5,FALSE)+VLOOKUP($E707&amp;$C707,生产方式定位!$F$3:$J$38,5,FALSE),"错误")</f>
        <v>错误</v>
      </c>
      <c r="AA707" s="42" t="str">
        <f t="shared" si="250"/>
        <v/>
      </c>
      <c r="AB707" s="65" t="str">
        <f t="shared" si="245"/>
        <v/>
      </c>
      <c r="AC707" s="65" t="str">
        <f t="shared" si="246"/>
        <v/>
      </c>
      <c r="AD707" s="43" t="str">
        <f t="shared" si="247"/>
        <v/>
      </c>
      <c r="AE707" s="3" t="e">
        <f t="shared" si="248"/>
        <v>#VALUE!</v>
      </c>
      <c r="AF707" s="67">
        <f t="shared" si="249"/>
        <v>2</v>
      </c>
      <c r="AG707" t="str">
        <f t="shared" si="251"/>
        <v/>
      </c>
      <c r="AH707" t="str">
        <f t="shared" si="236"/>
        <v/>
      </c>
      <c r="AI707" t="str">
        <f t="shared" si="237"/>
        <v/>
      </c>
      <c r="AJ707" t="str">
        <f t="shared" si="252"/>
        <v/>
      </c>
      <c r="AK707" t="str">
        <f t="shared" si="238"/>
        <v/>
      </c>
      <c r="AL707" t="str">
        <f t="shared" si="239"/>
        <v/>
      </c>
      <c r="AM707" t="str">
        <f t="shared" si="240"/>
        <v/>
      </c>
      <c r="AN707" t="str">
        <f t="shared" si="241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42"/>
        <v>0</v>
      </c>
      <c r="AZ707">
        <f t="shared" si="243"/>
        <v>0</v>
      </c>
      <c r="BA707">
        <f t="shared" si="244"/>
        <v>0</v>
      </c>
    </row>
    <row r="708" customHeight="1" spans="1:53">
      <c r="A708" s="23" t="s">
        <v>331</v>
      </c>
      <c r="C708" s="23">
        <v>3</v>
      </c>
      <c r="D708" s="39" t="s">
        <v>323</v>
      </c>
      <c r="E708" s="39" t="s">
        <v>809</v>
      </c>
      <c r="N708" s="25">
        <f>IFERROR(VLOOKUP($D708&amp;$C708,生产方式定位!$A$2:$E$38,2,FALSE)+VLOOKUP($E708&amp;$C708,生产方式定位!$F$3:$J$38,2,FALSE),0)</f>
        <v>0</v>
      </c>
      <c r="U708" s="25">
        <f>IFERROR(VLOOKUP($D708&amp;$C708,生产方式定位!$A$2:$E$38,3,FALSE)+VLOOKUP($E708&amp;$C708,生产方式定位!$F$3:$J$38,3,FALSE),0)</f>
        <v>0</v>
      </c>
      <c r="Z708" s="25" t="str">
        <f>IFERROR(VLOOKUP($D708&amp;$C708,生产方式定位!$A$2:$E$38,5,FALSE)+VLOOKUP($E708&amp;$C708,生产方式定位!$F$3:$J$38,5,FALSE),"错误")</f>
        <v>错误</v>
      </c>
      <c r="AA708" s="42" t="str">
        <f t="shared" si="250"/>
        <v/>
      </c>
      <c r="AB708" s="65" t="str">
        <f t="shared" si="245"/>
        <v/>
      </c>
      <c r="AC708" s="65" t="str">
        <f t="shared" si="246"/>
        <v/>
      </c>
      <c r="AD708" s="43" t="str">
        <f t="shared" si="247"/>
        <v/>
      </c>
      <c r="AE708" s="3" t="e">
        <f t="shared" si="248"/>
        <v>#VALUE!</v>
      </c>
      <c r="AF708" s="67">
        <f t="shared" si="249"/>
        <v>3</v>
      </c>
      <c r="AG708" t="str">
        <f t="shared" si="251"/>
        <v/>
      </c>
      <c r="AH708" t="str">
        <f t="shared" si="236"/>
        <v/>
      </c>
      <c r="AI708" t="str">
        <f t="shared" si="237"/>
        <v/>
      </c>
      <c r="AJ708" t="str">
        <f t="shared" si="252"/>
        <v/>
      </c>
      <c r="AK708" t="str">
        <f t="shared" si="238"/>
        <v/>
      </c>
      <c r="AL708" t="str">
        <f t="shared" si="239"/>
        <v/>
      </c>
      <c r="AM708" t="str">
        <f t="shared" si="240"/>
        <v/>
      </c>
      <c r="AN708" t="str">
        <f t="shared" si="241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42"/>
        <v>0</v>
      </c>
      <c r="AZ708">
        <f t="shared" si="243"/>
        <v>0</v>
      </c>
      <c r="BA708">
        <f t="shared" si="244"/>
        <v>0</v>
      </c>
    </row>
    <row r="709" customHeight="1" spans="1:53">
      <c r="A709" s="23" t="s">
        <v>331</v>
      </c>
      <c r="C709" s="23">
        <v>4</v>
      </c>
      <c r="D709" s="39" t="s">
        <v>323</v>
      </c>
      <c r="E709" s="39" t="s">
        <v>809</v>
      </c>
      <c r="N709" s="25">
        <f>IFERROR(VLOOKUP($D709&amp;$C709,生产方式定位!$A$2:$E$38,2,FALSE)+VLOOKUP($E709&amp;$C709,生产方式定位!$F$3:$J$38,2,FALSE),0)</f>
        <v>0</v>
      </c>
      <c r="U709" s="25">
        <f>IFERROR(VLOOKUP($D709&amp;$C709,生产方式定位!$A$2:$E$38,3,FALSE)+VLOOKUP($E709&amp;$C709,生产方式定位!$F$3:$J$38,3,FALSE),0)</f>
        <v>0</v>
      </c>
      <c r="Z709" s="25" t="str">
        <f>IFERROR(VLOOKUP($D709&amp;$C709,生产方式定位!$A$2:$E$38,5,FALSE)+VLOOKUP($E709&amp;$C709,生产方式定位!$F$3:$J$38,5,FALSE),"错误")</f>
        <v>错误</v>
      </c>
      <c r="AA709" s="42" t="str">
        <f t="shared" si="250"/>
        <v/>
      </c>
      <c r="AB709" s="65" t="str">
        <f t="shared" si="245"/>
        <v/>
      </c>
      <c r="AC709" s="65" t="str">
        <f t="shared" si="246"/>
        <v/>
      </c>
      <c r="AD709" s="43" t="str">
        <f t="shared" si="247"/>
        <v/>
      </c>
      <c r="AE709" s="3" t="e">
        <f t="shared" si="248"/>
        <v>#VALUE!</v>
      </c>
      <c r="AF709" s="67">
        <f t="shared" si="249"/>
        <v>4</v>
      </c>
      <c r="AG709" t="str">
        <f t="shared" si="251"/>
        <v/>
      </c>
      <c r="AH709" t="str">
        <f t="shared" si="236"/>
        <v/>
      </c>
      <c r="AI709" t="str">
        <f t="shared" si="237"/>
        <v/>
      </c>
      <c r="AJ709" t="str">
        <f t="shared" si="252"/>
        <v/>
      </c>
      <c r="AK709" t="str">
        <f t="shared" si="238"/>
        <v/>
      </c>
      <c r="AL709" t="str">
        <f t="shared" si="239"/>
        <v/>
      </c>
      <c r="AM709" t="str">
        <f t="shared" si="240"/>
        <v/>
      </c>
      <c r="AN709" t="str">
        <f t="shared" si="241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42"/>
        <v>0</v>
      </c>
      <c r="AZ709">
        <f t="shared" si="243"/>
        <v>0</v>
      </c>
      <c r="BA709">
        <f t="shared" si="244"/>
        <v>0</v>
      </c>
    </row>
    <row r="710" customHeight="1" spans="1:53">
      <c r="A710" s="23" t="s">
        <v>331</v>
      </c>
      <c r="C710" s="23">
        <v>5</v>
      </c>
      <c r="D710" s="39" t="s">
        <v>323</v>
      </c>
      <c r="E710" s="39" t="s">
        <v>809</v>
      </c>
      <c r="N710" s="25">
        <f>IFERROR(VLOOKUP($D710&amp;$C710,生产方式定位!$A$2:$E$38,2,FALSE)+VLOOKUP($E710&amp;$C710,生产方式定位!$F$3:$J$38,2,FALSE),0)</f>
        <v>0</v>
      </c>
      <c r="U710" s="25">
        <f>IFERROR(VLOOKUP($D710&amp;$C710,生产方式定位!$A$2:$E$38,3,FALSE)+VLOOKUP($E710&amp;$C710,生产方式定位!$F$3:$J$38,3,FALSE),0)</f>
        <v>0</v>
      </c>
      <c r="Z710" s="25" t="str">
        <f>IFERROR(VLOOKUP($D710&amp;$C710,生产方式定位!$A$2:$E$38,5,FALSE)+VLOOKUP($E710&amp;$C710,生产方式定位!$F$3:$J$38,5,FALSE),"错误")</f>
        <v>错误</v>
      </c>
      <c r="AA710" s="42" t="str">
        <f t="shared" si="250"/>
        <v/>
      </c>
      <c r="AB710" s="65" t="str">
        <f t="shared" si="245"/>
        <v/>
      </c>
      <c r="AC710" s="65" t="str">
        <f t="shared" si="246"/>
        <v/>
      </c>
      <c r="AD710" s="43" t="str">
        <f t="shared" si="247"/>
        <v/>
      </c>
      <c r="AE710" s="3" t="e">
        <f t="shared" si="248"/>
        <v>#VALUE!</v>
      </c>
      <c r="AF710" s="67">
        <f t="shared" si="249"/>
        <v>5</v>
      </c>
      <c r="AG710" t="str">
        <f t="shared" si="251"/>
        <v/>
      </c>
      <c r="AH710" t="str">
        <f t="shared" si="236"/>
        <v/>
      </c>
      <c r="AI710" t="str">
        <f t="shared" si="237"/>
        <v/>
      </c>
      <c r="AJ710" t="str">
        <f t="shared" si="252"/>
        <v/>
      </c>
      <c r="AK710" t="str">
        <f t="shared" si="238"/>
        <v/>
      </c>
      <c r="AL710" t="str">
        <f t="shared" si="239"/>
        <v/>
      </c>
      <c r="AM710" t="str">
        <f t="shared" si="240"/>
        <v/>
      </c>
      <c r="AN710" t="str">
        <f t="shared" si="241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42"/>
        <v>0</v>
      </c>
      <c r="AZ710">
        <f t="shared" si="243"/>
        <v>0</v>
      </c>
      <c r="BA710">
        <f t="shared" si="244"/>
        <v>0</v>
      </c>
    </row>
    <row r="711" customHeight="1" spans="1:53">
      <c r="A711" s="25" t="s">
        <v>332</v>
      </c>
      <c r="C711" s="25">
        <v>1</v>
      </c>
      <c r="D711" s="39" t="s">
        <v>323</v>
      </c>
      <c r="E711" s="39" t="s">
        <v>809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0</v>
      </c>
      <c r="Z711" s="23" t="str">
        <f>IFERROR(VLOOKUP($D711&amp;$C711,生产方式定位!$A$2:$E$38,5,FALSE)+VLOOKUP($E711&amp;$C711,生产方式定位!$F$3:$J$38,5,FALSE),"错误")</f>
        <v>错误</v>
      </c>
      <c r="AA711" s="42" t="str">
        <f t="shared" si="250"/>
        <v/>
      </c>
      <c r="AB711" s="65" t="str">
        <f t="shared" si="245"/>
        <v/>
      </c>
      <c r="AC711" s="65" t="str">
        <f t="shared" si="246"/>
        <v/>
      </c>
      <c r="AD711" s="43" t="str">
        <f t="shared" si="247"/>
        <v/>
      </c>
      <c r="AE711" s="3" t="e">
        <f t="shared" si="248"/>
        <v>#VALUE!</v>
      </c>
      <c r="AF711" s="66">
        <f t="shared" si="249"/>
        <v>1</v>
      </c>
      <c r="AG711" t="str">
        <f t="shared" si="251"/>
        <v/>
      </c>
      <c r="AH711" t="str">
        <f t="shared" si="236"/>
        <v/>
      </c>
      <c r="AI711" t="str">
        <f t="shared" si="237"/>
        <v/>
      </c>
      <c r="AJ711" t="str">
        <f t="shared" si="252"/>
        <v/>
      </c>
      <c r="AK711" t="str">
        <f t="shared" si="238"/>
        <v/>
      </c>
      <c r="AL711" t="str">
        <f t="shared" si="239"/>
        <v/>
      </c>
      <c r="AM711" t="str">
        <f t="shared" si="240"/>
        <v/>
      </c>
      <c r="AN711" t="str">
        <f t="shared" si="241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42"/>
        <v>0</v>
      </c>
      <c r="AZ711">
        <f t="shared" si="243"/>
        <v>0</v>
      </c>
      <c r="BA711">
        <f t="shared" si="244"/>
        <v>0</v>
      </c>
    </row>
    <row r="712" customHeight="1" spans="1:53">
      <c r="A712" s="25" t="s">
        <v>332</v>
      </c>
      <c r="C712" s="25">
        <v>2</v>
      </c>
      <c r="D712" s="39" t="s">
        <v>323</v>
      </c>
      <c r="E712" s="39" t="s">
        <v>809</v>
      </c>
      <c r="N712" s="23">
        <f>IFERROR(VLOOKUP($D712&amp;$C712,生产方式定位!$A$2:$E$38,2,FALSE)+VLOOKUP($E712&amp;$C712,生产方式定位!$F$3:$J$38,2,FALSE),0)</f>
        <v>0</v>
      </c>
      <c r="U712" s="23">
        <f>IFERROR(VLOOKUP($D712&amp;$C712,生产方式定位!$A$2:$E$38,3,FALSE)+VLOOKUP($E712&amp;$C712,生产方式定位!$F$3:$J$38,3,FALSE),0)</f>
        <v>0</v>
      </c>
      <c r="Z712" s="23" t="str">
        <f>IFERROR(VLOOKUP($D712&amp;$C712,生产方式定位!$A$2:$E$38,5,FALSE)+VLOOKUP($E712&amp;$C712,生产方式定位!$F$3:$J$38,5,FALSE),"错误")</f>
        <v>错误</v>
      </c>
      <c r="AA712" s="42" t="str">
        <f t="shared" si="250"/>
        <v/>
      </c>
      <c r="AB712" s="65" t="str">
        <f t="shared" si="245"/>
        <v/>
      </c>
      <c r="AC712" s="65" t="str">
        <f t="shared" si="246"/>
        <v/>
      </c>
      <c r="AD712" s="43" t="str">
        <f t="shared" si="247"/>
        <v/>
      </c>
      <c r="AE712" s="3" t="e">
        <f t="shared" si="248"/>
        <v>#VALUE!</v>
      </c>
      <c r="AF712" s="66">
        <f t="shared" si="249"/>
        <v>2</v>
      </c>
      <c r="AG712" t="str">
        <f t="shared" si="251"/>
        <v/>
      </c>
      <c r="AH712" t="str">
        <f t="shared" si="236"/>
        <v/>
      </c>
      <c r="AI712" t="str">
        <f t="shared" si="237"/>
        <v/>
      </c>
      <c r="AJ712" t="str">
        <f t="shared" si="252"/>
        <v/>
      </c>
      <c r="AK712" t="str">
        <f t="shared" si="238"/>
        <v/>
      </c>
      <c r="AL712" t="str">
        <f t="shared" si="239"/>
        <v/>
      </c>
      <c r="AM712" t="str">
        <f t="shared" si="240"/>
        <v/>
      </c>
      <c r="AN712" t="str">
        <f t="shared" si="241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42"/>
        <v>0</v>
      </c>
      <c r="AZ712">
        <f t="shared" si="243"/>
        <v>0</v>
      </c>
      <c r="BA712">
        <f t="shared" si="244"/>
        <v>0</v>
      </c>
    </row>
    <row r="713" customHeight="1" spans="1:53">
      <c r="A713" s="25" t="s">
        <v>332</v>
      </c>
      <c r="C713" s="25">
        <v>3</v>
      </c>
      <c r="D713" s="39" t="s">
        <v>323</v>
      </c>
      <c r="E713" s="39" t="s">
        <v>809</v>
      </c>
      <c r="N713" s="23">
        <f>IFERROR(VLOOKUP($D713&amp;$C713,生产方式定位!$A$2:$E$38,2,FALSE)+VLOOKUP($E713&amp;$C713,生产方式定位!$F$3:$J$38,2,FALSE),0)</f>
        <v>0</v>
      </c>
      <c r="U713" s="23">
        <f>IFERROR(VLOOKUP($D713&amp;$C713,生产方式定位!$A$2:$E$38,3,FALSE)+VLOOKUP($E713&amp;$C713,生产方式定位!$F$3:$J$38,3,FALSE),0)</f>
        <v>0</v>
      </c>
      <c r="Z713" s="23" t="str">
        <f>IFERROR(VLOOKUP($D713&amp;$C713,生产方式定位!$A$2:$E$38,5,FALSE)+VLOOKUP($E713&amp;$C713,生产方式定位!$F$3:$J$38,5,FALSE),"错误")</f>
        <v>错误</v>
      </c>
      <c r="AA713" s="42" t="str">
        <f t="shared" si="250"/>
        <v/>
      </c>
      <c r="AB713" s="65" t="str">
        <f t="shared" si="245"/>
        <v/>
      </c>
      <c r="AC713" s="65" t="str">
        <f t="shared" si="246"/>
        <v/>
      </c>
      <c r="AD713" s="43" t="str">
        <f t="shared" si="247"/>
        <v/>
      </c>
      <c r="AE713" s="3" t="e">
        <f t="shared" si="248"/>
        <v>#VALUE!</v>
      </c>
      <c r="AF713" s="66">
        <f t="shared" si="249"/>
        <v>3</v>
      </c>
      <c r="AG713" t="str">
        <f t="shared" si="251"/>
        <v/>
      </c>
      <c r="AH713" t="str">
        <f t="shared" si="236"/>
        <v/>
      </c>
      <c r="AI713" t="str">
        <f t="shared" si="237"/>
        <v/>
      </c>
      <c r="AJ713" t="str">
        <f t="shared" si="252"/>
        <v/>
      </c>
      <c r="AK713" t="str">
        <f t="shared" si="238"/>
        <v/>
      </c>
      <c r="AL713" t="str">
        <f t="shared" si="239"/>
        <v/>
      </c>
      <c r="AM713" t="str">
        <f t="shared" si="240"/>
        <v/>
      </c>
      <c r="AN713" t="str">
        <f t="shared" si="241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42"/>
        <v>0</v>
      </c>
      <c r="AZ713">
        <f t="shared" si="243"/>
        <v>0</v>
      </c>
      <c r="BA713">
        <f t="shared" si="244"/>
        <v>0</v>
      </c>
    </row>
    <row r="714" customHeight="1" spans="1:53">
      <c r="A714" s="25" t="s">
        <v>332</v>
      </c>
      <c r="C714" s="25">
        <v>4</v>
      </c>
      <c r="D714" s="39" t="s">
        <v>323</v>
      </c>
      <c r="E714" s="39" t="s">
        <v>809</v>
      </c>
      <c r="N714" s="23">
        <f>IFERROR(VLOOKUP($D714&amp;$C714,生产方式定位!$A$2:$E$38,2,FALSE)+VLOOKUP($E714&amp;$C714,生产方式定位!$F$3:$J$38,2,FALSE),0)</f>
        <v>0</v>
      </c>
      <c r="U714" s="23">
        <f>IFERROR(VLOOKUP($D714&amp;$C714,生产方式定位!$A$2:$E$38,3,FALSE)+VLOOKUP($E714&amp;$C714,生产方式定位!$F$3:$J$38,3,FALSE),0)</f>
        <v>0</v>
      </c>
      <c r="Z714" s="23" t="str">
        <f>IFERROR(VLOOKUP($D714&amp;$C714,生产方式定位!$A$2:$E$38,5,FALSE)+VLOOKUP($E714&amp;$C714,生产方式定位!$F$3:$J$38,5,FALSE),"错误")</f>
        <v>错误</v>
      </c>
      <c r="AA714" s="42" t="str">
        <f t="shared" si="250"/>
        <v/>
      </c>
      <c r="AB714" s="65" t="str">
        <f t="shared" si="245"/>
        <v/>
      </c>
      <c r="AC714" s="65" t="str">
        <f t="shared" si="246"/>
        <v/>
      </c>
      <c r="AD714" s="43" t="str">
        <f t="shared" si="247"/>
        <v/>
      </c>
      <c r="AE714" s="3" t="e">
        <f t="shared" si="248"/>
        <v>#VALUE!</v>
      </c>
      <c r="AF714" s="66">
        <f t="shared" si="249"/>
        <v>4</v>
      </c>
      <c r="AG714" t="str">
        <f t="shared" si="251"/>
        <v/>
      </c>
      <c r="AH714" t="str">
        <f t="shared" si="236"/>
        <v/>
      </c>
      <c r="AI714" t="str">
        <f t="shared" si="237"/>
        <v/>
      </c>
      <c r="AJ714" t="str">
        <f t="shared" si="252"/>
        <v/>
      </c>
      <c r="AK714" t="str">
        <f t="shared" si="238"/>
        <v/>
      </c>
      <c r="AL714" t="str">
        <f t="shared" si="239"/>
        <v/>
      </c>
      <c r="AM714" t="str">
        <f t="shared" si="240"/>
        <v/>
      </c>
      <c r="AN714" t="str">
        <f t="shared" si="241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42"/>
        <v>0</v>
      </c>
      <c r="AZ714">
        <f t="shared" si="243"/>
        <v>0</v>
      </c>
      <c r="BA714">
        <f t="shared" si="244"/>
        <v>0</v>
      </c>
    </row>
    <row r="715" customHeight="1" spans="1:53">
      <c r="A715" s="25" t="s">
        <v>332</v>
      </c>
      <c r="C715" s="25">
        <v>5</v>
      </c>
      <c r="D715" s="39" t="s">
        <v>323</v>
      </c>
      <c r="E715" s="39" t="s">
        <v>809</v>
      </c>
      <c r="N715" s="23">
        <f>IFERROR(VLOOKUP($D715&amp;$C715,生产方式定位!$A$2:$E$38,2,FALSE)+VLOOKUP($E715&amp;$C715,生产方式定位!$F$3:$J$38,2,FALSE),0)</f>
        <v>0</v>
      </c>
      <c r="U715" s="23">
        <f>IFERROR(VLOOKUP($D715&amp;$C715,生产方式定位!$A$2:$E$38,3,FALSE)+VLOOKUP($E715&amp;$C715,生产方式定位!$F$3:$J$38,3,FALSE),0)</f>
        <v>0</v>
      </c>
      <c r="Z715" s="23" t="str">
        <f>IFERROR(VLOOKUP($D715&amp;$C715,生产方式定位!$A$2:$E$38,5,FALSE)+VLOOKUP($E715&amp;$C715,生产方式定位!$F$3:$J$38,5,FALSE),"错误")</f>
        <v>错误</v>
      </c>
      <c r="AA715" s="42" t="str">
        <f t="shared" si="250"/>
        <v/>
      </c>
      <c r="AB715" s="65" t="str">
        <f t="shared" si="245"/>
        <v/>
      </c>
      <c r="AC715" s="65" t="str">
        <f t="shared" si="246"/>
        <v/>
      </c>
      <c r="AD715" s="43" t="str">
        <f t="shared" si="247"/>
        <v/>
      </c>
      <c r="AE715" s="3" t="e">
        <f t="shared" si="248"/>
        <v>#VALUE!</v>
      </c>
      <c r="AF715" s="66">
        <f t="shared" si="249"/>
        <v>5</v>
      </c>
      <c r="AG715" t="str">
        <f t="shared" si="251"/>
        <v/>
      </c>
      <c r="AH715" t="str">
        <f t="shared" si="236"/>
        <v/>
      </c>
      <c r="AI715" t="str">
        <f t="shared" si="237"/>
        <v/>
      </c>
      <c r="AJ715" t="str">
        <f t="shared" si="252"/>
        <v/>
      </c>
      <c r="AK715" t="str">
        <f t="shared" si="238"/>
        <v/>
      </c>
      <c r="AL715" t="str">
        <f t="shared" si="239"/>
        <v/>
      </c>
      <c r="AM715" t="str">
        <f t="shared" si="240"/>
        <v/>
      </c>
      <c r="AN715" t="str">
        <f t="shared" si="241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42"/>
        <v>0</v>
      </c>
      <c r="AZ715">
        <f t="shared" si="243"/>
        <v>0</v>
      </c>
      <c r="BA715">
        <f t="shared" si="244"/>
        <v>0</v>
      </c>
    </row>
    <row r="716" customHeight="1" spans="1:53">
      <c r="A716" s="23" t="s">
        <v>333</v>
      </c>
      <c r="B716" s="71" t="s">
        <v>519</v>
      </c>
      <c r="C716" s="23">
        <v>1</v>
      </c>
      <c r="D716" s="39" t="s">
        <v>175</v>
      </c>
      <c r="E716" s="39" t="s">
        <v>180</v>
      </c>
      <c r="N716" s="25">
        <f>IFERROR(VLOOKUP($D716&amp;$C716,生产方式定位!$A$2:$E$38,2,FALSE)+VLOOKUP($E716&amp;$C716,生产方式定位!$F$3:$J$38,2,FALSE),0)</f>
        <v>0</v>
      </c>
      <c r="O716" s="55"/>
      <c r="U716" s="25">
        <f>IFERROR(VLOOKUP($D716&amp;$C716,生产方式定位!$A$2:$E$38,3,FALSE)+VLOOKUP($E716&amp;$C716,生产方式定位!$F$3:$J$38,3,FALSE),0)</f>
        <v>25</v>
      </c>
      <c r="Z716" s="25">
        <f>IFERROR(VLOOKUP($D716&amp;$C716,生产方式定位!$A$2:$E$38,5,FALSE)+VLOOKUP($E716&amp;$C716,生产方式定位!$F$3:$J$38,5,FALSE),"错误")</f>
        <v>25</v>
      </c>
      <c r="AA716" s="42" t="str">
        <f t="shared" si="250"/>
        <v/>
      </c>
      <c r="AB716" s="65" t="str">
        <f t="shared" si="245"/>
        <v/>
      </c>
      <c r="AC716" s="65" t="str">
        <f t="shared" si="246"/>
        <v/>
      </c>
      <c r="AD716" s="43" t="str">
        <f t="shared" si="247"/>
        <v/>
      </c>
      <c r="AE716" s="3" t="str">
        <f t="shared" si="248"/>
        <v/>
      </c>
      <c r="AF716" s="67">
        <f t="shared" si="249"/>
        <v>1</v>
      </c>
      <c r="AG716" t="str">
        <f t="shared" si="251"/>
        <v/>
      </c>
      <c r="AH716" t="str">
        <f t="shared" si="236"/>
        <v/>
      </c>
      <c r="AI716" t="str">
        <f t="shared" si="237"/>
        <v/>
      </c>
      <c r="AJ716" t="str">
        <f t="shared" si="252"/>
        <v/>
      </c>
      <c r="AK716" t="str">
        <f t="shared" si="238"/>
        <v/>
      </c>
      <c r="AL716" t="str">
        <f t="shared" si="239"/>
        <v/>
      </c>
      <c r="AM716" t="str">
        <f t="shared" si="240"/>
        <v/>
      </c>
      <c r="AN716" t="str">
        <f t="shared" si="241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42"/>
        <v>0</v>
      </c>
      <c r="AZ716">
        <f t="shared" si="243"/>
        <v>0</v>
      </c>
      <c r="BA716">
        <f t="shared" si="244"/>
        <v>0</v>
      </c>
    </row>
    <row r="717" customHeight="1" spans="1:53">
      <c r="A717" s="23" t="s">
        <v>333</v>
      </c>
      <c r="B717" s="71" t="s">
        <v>520</v>
      </c>
      <c r="C717" s="23">
        <v>2</v>
      </c>
      <c r="D717" s="39" t="s">
        <v>175</v>
      </c>
      <c r="E717" s="39" t="s">
        <v>180</v>
      </c>
      <c r="N717" s="25">
        <f>IFERROR(VLOOKUP($D717&amp;$C717,生产方式定位!$A$2:$E$38,2,FALSE)+VLOOKUP($E717&amp;$C717,生产方式定位!$F$3:$J$38,2,FALSE),0)</f>
        <v>0</v>
      </c>
      <c r="U717" s="25">
        <f>IFERROR(VLOOKUP($D717&amp;$C717,生产方式定位!$A$2:$E$38,3,FALSE)+VLOOKUP($E717&amp;$C717,生产方式定位!$F$3:$J$38,3,FALSE),0)</f>
        <v>35</v>
      </c>
      <c r="Z717" s="25">
        <f>IFERROR(VLOOKUP($D717&amp;$C717,生产方式定位!$A$2:$E$38,5,FALSE)+VLOOKUP($E717&amp;$C717,生产方式定位!$F$3:$J$38,5,FALSE),"错误")</f>
        <v>35</v>
      </c>
      <c r="AA717" s="42" t="str">
        <f t="shared" si="250"/>
        <v/>
      </c>
      <c r="AB717" s="65" t="str">
        <f t="shared" si="245"/>
        <v/>
      </c>
      <c r="AC717" s="65" t="str">
        <f t="shared" si="246"/>
        <v/>
      </c>
      <c r="AD717" s="43" t="str">
        <f t="shared" si="247"/>
        <v/>
      </c>
      <c r="AE717" s="3" t="str">
        <f t="shared" si="248"/>
        <v/>
      </c>
      <c r="AF717" s="67">
        <f t="shared" si="249"/>
        <v>2</v>
      </c>
      <c r="AG717" t="str">
        <f t="shared" si="251"/>
        <v/>
      </c>
      <c r="AH717" t="str">
        <f t="shared" ref="AH717:AH780" si="253">IF(AP717="","",H717&amp;"*"&amp;AP717)</f>
        <v/>
      </c>
      <c r="AI717" t="str">
        <f t="shared" ref="AI717:AI780" si="254">IF(AQ717="","",J717&amp;"*"&amp;AQ717)</f>
        <v/>
      </c>
      <c r="AJ717" t="str">
        <f t="shared" si="252"/>
        <v/>
      </c>
      <c r="AK717" t="str">
        <f t="shared" ref="AK717:AK780" si="255">IF(AU717="","",Q717&amp;"*"&amp;AU717)</f>
        <v/>
      </c>
      <c r="AL717" t="str">
        <f t="shared" ref="AL717:AL780" si="256">IF(AV717="","",S717&amp;"*"&amp;AV717)</f>
        <v/>
      </c>
      <c r="AM717" t="str">
        <f t="shared" ref="AM717:AM780" si="257">IF(AW717="","",V717&amp;"*"&amp;AW717)</f>
        <v/>
      </c>
      <c r="AN717" t="str">
        <f t="shared" ref="AN717:AN780" si="258">IF(AX717="","",X717&amp;"*"&amp;AX717)</f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ref="AY717:AY780" si="259">G717+I717+L717+M717+K717</f>
        <v>0</v>
      </c>
      <c r="AZ717">
        <f t="shared" ref="AZ717:AZ780" si="260">ABS(P717)+ABS(R717)+ABS(T717)</f>
        <v>0</v>
      </c>
      <c r="BA717">
        <f t="shared" ref="BA717:BA780" si="261">W717+Y717</f>
        <v>0</v>
      </c>
    </row>
    <row r="718" customHeight="1" spans="1:53">
      <c r="A718" s="23" t="s">
        <v>333</v>
      </c>
      <c r="B718" s="71" t="s">
        <v>521</v>
      </c>
      <c r="C718" s="23">
        <v>3</v>
      </c>
      <c r="D718" s="39" t="s">
        <v>175</v>
      </c>
      <c r="E718" s="39" t="s">
        <v>180</v>
      </c>
      <c r="N718" s="25">
        <f>IFERROR(VLOOKUP($D718&amp;$C718,生产方式定位!$A$2:$E$38,2,FALSE)+VLOOKUP($E718&amp;$C718,生产方式定位!$F$3:$J$38,2,FALSE),0)</f>
        <v>0</v>
      </c>
      <c r="U718" s="25">
        <f>IFERROR(VLOOKUP($D718&amp;$C718,生产方式定位!$A$2:$E$38,3,FALSE)+VLOOKUP($E718&amp;$C718,生产方式定位!$F$3:$J$38,3,FALSE),0)</f>
        <v>70</v>
      </c>
      <c r="Z718" s="25">
        <f>IFERROR(VLOOKUP($D718&amp;$C718,生产方式定位!$A$2:$E$38,5,FALSE)+VLOOKUP($E718&amp;$C718,生产方式定位!$F$3:$J$38,5,FALSE),"错误")</f>
        <v>70</v>
      </c>
      <c r="AA718" s="42" t="str">
        <f t="shared" si="250"/>
        <v/>
      </c>
      <c r="AB718" s="65" t="str">
        <f t="shared" si="245"/>
        <v/>
      </c>
      <c r="AC718" s="65" t="str">
        <f t="shared" si="246"/>
        <v/>
      </c>
      <c r="AD718" s="43" t="str">
        <f t="shared" si="247"/>
        <v/>
      </c>
      <c r="AE718" s="3" t="str">
        <f t="shared" si="248"/>
        <v/>
      </c>
      <c r="AF718" s="67">
        <f t="shared" si="249"/>
        <v>3</v>
      </c>
      <c r="AG718" t="str">
        <f t="shared" si="251"/>
        <v/>
      </c>
      <c r="AH718" t="str">
        <f t="shared" si="253"/>
        <v/>
      </c>
      <c r="AI718" t="str">
        <f t="shared" si="254"/>
        <v/>
      </c>
      <c r="AJ718" t="str">
        <f t="shared" si="252"/>
        <v/>
      </c>
      <c r="AK718" t="str">
        <f t="shared" si="255"/>
        <v/>
      </c>
      <c r="AL718" t="str">
        <f t="shared" si="256"/>
        <v/>
      </c>
      <c r="AM718" t="str">
        <f t="shared" si="257"/>
        <v/>
      </c>
      <c r="AN718" t="str">
        <f t="shared" si="258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59"/>
        <v>0</v>
      </c>
      <c r="AZ718">
        <f t="shared" si="260"/>
        <v>0</v>
      </c>
      <c r="BA718">
        <f t="shared" si="261"/>
        <v>0</v>
      </c>
    </row>
    <row r="719" customHeight="1" spans="1:53">
      <c r="A719" s="23" t="s">
        <v>333</v>
      </c>
      <c r="B719" s="71" t="s">
        <v>522</v>
      </c>
      <c r="C719" s="23">
        <v>4</v>
      </c>
      <c r="D719" s="39" t="s">
        <v>175</v>
      </c>
      <c r="E719" s="39" t="s">
        <v>180</v>
      </c>
      <c r="N719" s="25">
        <f>IFERROR(VLOOKUP($D719&amp;$C719,生产方式定位!$A$2:$E$38,2,FALSE)+VLOOKUP($E719&amp;$C719,生产方式定位!$F$3:$J$38,2,FALSE),0)</f>
        <v>0</v>
      </c>
      <c r="U719" s="25">
        <f>IFERROR(VLOOKUP($D719&amp;$C719,生产方式定位!$A$2:$E$38,3,FALSE)+VLOOKUP($E719&amp;$C719,生产方式定位!$F$3:$J$38,3,FALSE),0)</f>
        <v>35</v>
      </c>
      <c r="Z719" s="25">
        <f>IFERROR(VLOOKUP($D719&amp;$C719,生产方式定位!$A$2:$E$38,5,FALSE)+VLOOKUP($E719&amp;$C719,生产方式定位!$F$3:$J$38,5,FALSE),"错误")</f>
        <v>35</v>
      </c>
      <c r="AA719" s="42" t="str">
        <f t="shared" si="250"/>
        <v/>
      </c>
      <c r="AB719" s="65" t="str">
        <f t="shared" si="245"/>
        <v/>
      </c>
      <c r="AC719" s="65" t="str">
        <f t="shared" si="246"/>
        <v/>
      </c>
      <c r="AD719" s="43" t="str">
        <f t="shared" si="247"/>
        <v/>
      </c>
      <c r="AE719" s="3" t="str">
        <f t="shared" si="248"/>
        <v/>
      </c>
      <c r="AF719" s="67">
        <f t="shared" si="249"/>
        <v>4</v>
      </c>
      <c r="AG719" t="str">
        <f t="shared" si="251"/>
        <v/>
      </c>
      <c r="AH719" t="str">
        <f t="shared" si="253"/>
        <v/>
      </c>
      <c r="AI719" t="str">
        <f t="shared" si="254"/>
        <v/>
      </c>
      <c r="AJ719" t="str">
        <f t="shared" si="252"/>
        <v/>
      </c>
      <c r="AK719" t="str">
        <f t="shared" si="255"/>
        <v/>
      </c>
      <c r="AL719" t="str">
        <f t="shared" si="256"/>
        <v/>
      </c>
      <c r="AM719" t="str">
        <f t="shared" si="257"/>
        <v/>
      </c>
      <c r="AN719" t="str">
        <f t="shared" si="258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59"/>
        <v>0</v>
      </c>
      <c r="AZ719">
        <f t="shared" si="260"/>
        <v>0</v>
      </c>
      <c r="BA719">
        <f t="shared" si="261"/>
        <v>0</v>
      </c>
    </row>
    <row r="720" customHeight="1" spans="1:53">
      <c r="A720" s="23" t="s">
        <v>333</v>
      </c>
      <c r="B720" s="71" t="s">
        <v>523</v>
      </c>
      <c r="C720" s="23">
        <v>5</v>
      </c>
      <c r="D720" s="39" t="s">
        <v>175</v>
      </c>
      <c r="E720" s="39" t="s">
        <v>180</v>
      </c>
      <c r="N720" s="25">
        <f>IFERROR(VLOOKUP($D720&amp;$C720,生产方式定位!$A$2:$E$38,2,FALSE)+VLOOKUP($E720&amp;$C720,生产方式定位!$F$3:$J$38,2,FALSE),0)</f>
        <v>0</v>
      </c>
      <c r="U720" s="25">
        <f>IFERROR(VLOOKUP($D720&amp;$C720,生产方式定位!$A$2:$E$38,3,FALSE)+VLOOKUP($E720&amp;$C720,生产方式定位!$F$3:$J$38,3,FALSE),0)</f>
        <v>40</v>
      </c>
      <c r="Z720" s="25">
        <f>IFERROR(VLOOKUP($D720&amp;$C720,生产方式定位!$A$2:$E$38,5,FALSE)+VLOOKUP($E720&amp;$C720,生产方式定位!$F$3:$J$38,5,FALSE),"错误")</f>
        <v>40</v>
      </c>
      <c r="AA720" s="42" t="str">
        <f t="shared" si="250"/>
        <v/>
      </c>
      <c r="AB720" s="65" t="str">
        <f t="shared" si="245"/>
        <v/>
      </c>
      <c r="AC720" s="65" t="str">
        <f t="shared" si="246"/>
        <v/>
      </c>
      <c r="AD720" s="43" t="str">
        <f t="shared" si="247"/>
        <v/>
      </c>
      <c r="AE720" s="3" t="str">
        <f t="shared" si="248"/>
        <v/>
      </c>
      <c r="AF720" s="67">
        <f t="shared" si="249"/>
        <v>5</v>
      </c>
      <c r="AG720" t="str">
        <f t="shared" si="251"/>
        <v/>
      </c>
      <c r="AH720" t="str">
        <f t="shared" si="253"/>
        <v/>
      </c>
      <c r="AI720" t="str">
        <f t="shared" si="254"/>
        <v/>
      </c>
      <c r="AJ720" t="str">
        <f t="shared" si="252"/>
        <v/>
      </c>
      <c r="AK720" t="str">
        <f t="shared" si="255"/>
        <v/>
      </c>
      <c r="AL720" t="str">
        <f t="shared" si="256"/>
        <v/>
      </c>
      <c r="AM720" t="str">
        <f t="shared" si="257"/>
        <v/>
      </c>
      <c r="AN720" t="str">
        <f t="shared" si="258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59"/>
        <v>0</v>
      </c>
      <c r="AZ720">
        <f t="shared" si="260"/>
        <v>0</v>
      </c>
      <c r="BA720">
        <f t="shared" si="261"/>
        <v>0</v>
      </c>
    </row>
    <row r="721" customHeight="1" spans="1:53">
      <c r="A721" s="23" t="s">
        <v>333</v>
      </c>
      <c r="B721" s="71" t="s">
        <v>524</v>
      </c>
      <c r="C721" s="23">
        <v>6</v>
      </c>
      <c r="D721" s="39" t="s">
        <v>175</v>
      </c>
      <c r="E721" s="39" t="s">
        <v>180</v>
      </c>
      <c r="N721" s="25">
        <f>IFERROR(VLOOKUP($D721&amp;$C721,生产方式定位!$A$2:$E$38,2,FALSE)+VLOOKUP($E721&amp;$C721,生产方式定位!$F$3:$J$38,2,FALSE),0)</f>
        <v>0</v>
      </c>
      <c r="U721" s="25">
        <f>IFERROR(VLOOKUP($D721&amp;$C721,生产方式定位!$A$2:$E$38,3,FALSE)+VLOOKUP($E721&amp;$C721,生产方式定位!$F$3:$J$38,3,FALSE),0)</f>
        <v>20</v>
      </c>
      <c r="Z721" s="25">
        <f>IFERROR(VLOOKUP($D721&amp;$C721,生产方式定位!$A$2:$E$38,5,FALSE)+VLOOKUP($E721&amp;$C721,生产方式定位!$F$3:$J$38,5,FALSE),"错误")</f>
        <v>20</v>
      </c>
      <c r="AA721" s="42" t="str">
        <f t="shared" si="250"/>
        <v/>
      </c>
      <c r="AB721" s="65" t="str">
        <f t="shared" si="245"/>
        <v/>
      </c>
      <c r="AC721" s="65" t="str">
        <f t="shared" si="246"/>
        <v/>
      </c>
      <c r="AD721" s="43" t="str">
        <f t="shared" si="247"/>
        <v/>
      </c>
      <c r="AE721" s="3" t="str">
        <f t="shared" si="248"/>
        <v/>
      </c>
      <c r="AF721" s="66">
        <f t="shared" si="249"/>
        <v>6</v>
      </c>
      <c r="AG721" t="str">
        <f t="shared" si="251"/>
        <v/>
      </c>
      <c r="AH721" t="str">
        <f t="shared" si="253"/>
        <v/>
      </c>
      <c r="AI721" t="str">
        <f t="shared" si="254"/>
        <v/>
      </c>
      <c r="AJ721" t="str">
        <f t="shared" si="252"/>
        <v/>
      </c>
      <c r="AK721" t="str">
        <f t="shared" si="255"/>
        <v/>
      </c>
      <c r="AL721" t="str">
        <f t="shared" si="256"/>
        <v/>
      </c>
      <c r="AM721" t="str">
        <f t="shared" si="257"/>
        <v/>
      </c>
      <c r="AN721" t="str">
        <f t="shared" si="258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59"/>
        <v>0</v>
      </c>
      <c r="AZ721">
        <f t="shared" si="260"/>
        <v>0</v>
      </c>
      <c r="BA721">
        <f t="shared" si="261"/>
        <v>0</v>
      </c>
    </row>
    <row r="722" customHeight="1" spans="1:53">
      <c r="A722" s="23" t="s">
        <v>333</v>
      </c>
      <c r="B722" s="71" t="s">
        <v>525</v>
      </c>
      <c r="C722" s="23">
        <v>7</v>
      </c>
      <c r="D722" s="39" t="s">
        <v>175</v>
      </c>
      <c r="E722" s="39" t="s">
        <v>180</v>
      </c>
      <c r="N722" s="25">
        <f>IFERROR(VLOOKUP($D722&amp;$C722,生产方式定位!$A$2:$E$38,2,FALSE)+VLOOKUP($E722&amp;$C722,生产方式定位!$F$3:$J$38,2,FALSE),0)</f>
        <v>0</v>
      </c>
      <c r="U722" s="25">
        <f>IFERROR(VLOOKUP($D722&amp;$C722,生产方式定位!$A$2:$E$38,3,FALSE)+VLOOKUP($E722&amp;$C722,生产方式定位!$F$3:$J$38,3,FALSE),0)</f>
        <v>20</v>
      </c>
      <c r="Z722" s="25">
        <f>IFERROR(VLOOKUP($D722&amp;$C722,生产方式定位!$A$2:$E$38,5,FALSE)+VLOOKUP($E722&amp;$C722,生产方式定位!$F$3:$J$38,5,FALSE),"错误")</f>
        <v>20</v>
      </c>
      <c r="AA722" s="42" t="str">
        <f t="shared" si="250"/>
        <v/>
      </c>
      <c r="AB722" s="65" t="str">
        <f t="shared" si="245"/>
        <v/>
      </c>
      <c r="AC722" s="65" t="str">
        <f t="shared" si="246"/>
        <v/>
      </c>
      <c r="AD722" s="43" t="str">
        <f t="shared" si="247"/>
        <v/>
      </c>
      <c r="AE722" s="3" t="str">
        <f t="shared" si="248"/>
        <v/>
      </c>
      <c r="AF722" s="66">
        <f t="shared" si="249"/>
        <v>7</v>
      </c>
      <c r="AG722" t="str">
        <f t="shared" si="251"/>
        <v/>
      </c>
      <c r="AH722" t="str">
        <f t="shared" si="253"/>
        <v/>
      </c>
      <c r="AI722" t="str">
        <f t="shared" si="254"/>
        <v/>
      </c>
      <c r="AJ722" t="str">
        <f t="shared" si="252"/>
        <v/>
      </c>
      <c r="AK722" t="str">
        <f t="shared" si="255"/>
        <v/>
      </c>
      <c r="AL722" t="str">
        <f t="shared" si="256"/>
        <v/>
      </c>
      <c r="AM722" t="str">
        <f t="shared" si="257"/>
        <v/>
      </c>
      <c r="AN722" t="str">
        <f t="shared" si="258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59"/>
        <v>0</v>
      </c>
      <c r="AZ722">
        <f t="shared" si="260"/>
        <v>0</v>
      </c>
      <c r="BA722">
        <f t="shared" si="261"/>
        <v>0</v>
      </c>
    </row>
    <row r="723" customHeight="1" spans="1:53">
      <c r="A723" s="23" t="s">
        <v>333</v>
      </c>
      <c r="B723" s="71" t="s">
        <v>526</v>
      </c>
      <c r="C723" s="23">
        <v>8</v>
      </c>
      <c r="D723" s="39" t="s">
        <v>175</v>
      </c>
      <c r="E723" s="39" t="s">
        <v>180</v>
      </c>
      <c r="N723" s="25">
        <f>IFERROR(VLOOKUP($D723&amp;$C723,生产方式定位!$A$2:$E$38,2,FALSE)+VLOOKUP($E723&amp;$C723,生产方式定位!$F$3:$J$38,2,FALSE),0)</f>
        <v>0</v>
      </c>
      <c r="O723" s="55"/>
      <c r="U723" s="25">
        <f>IFERROR(VLOOKUP($D723&amp;$C723,生产方式定位!$A$2:$E$38,3,FALSE)+VLOOKUP($E723&amp;$C723,生产方式定位!$F$3:$J$38,3,FALSE),0)</f>
        <v>50</v>
      </c>
      <c r="Z723" s="25">
        <f>IFERROR(VLOOKUP($D723&amp;$C723,生产方式定位!$A$2:$E$38,5,FALSE)+VLOOKUP($E723&amp;$C723,生产方式定位!$F$3:$J$38,5,FALSE),"错误")</f>
        <v>50</v>
      </c>
      <c r="AA723" s="42" t="str">
        <f t="shared" si="250"/>
        <v/>
      </c>
      <c r="AB723" s="65" t="str">
        <f t="shared" si="245"/>
        <v/>
      </c>
      <c r="AC723" s="65" t="str">
        <f t="shared" si="246"/>
        <v/>
      </c>
      <c r="AD723" s="43" t="str">
        <f t="shared" si="247"/>
        <v/>
      </c>
      <c r="AE723" s="3" t="str">
        <f t="shared" si="248"/>
        <v/>
      </c>
      <c r="AF723" s="66">
        <f t="shared" si="249"/>
        <v>8</v>
      </c>
      <c r="AG723" t="str">
        <f t="shared" si="251"/>
        <v/>
      </c>
      <c r="AH723" t="str">
        <f t="shared" si="253"/>
        <v/>
      </c>
      <c r="AI723" t="str">
        <f t="shared" si="254"/>
        <v/>
      </c>
      <c r="AJ723" t="str">
        <f t="shared" si="252"/>
        <v/>
      </c>
      <c r="AK723" t="str">
        <f t="shared" si="255"/>
        <v/>
      </c>
      <c r="AL723" t="str">
        <f t="shared" si="256"/>
        <v/>
      </c>
      <c r="AM723" t="str">
        <f t="shared" si="257"/>
        <v/>
      </c>
      <c r="AN723" t="str">
        <f t="shared" si="258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59"/>
        <v>0</v>
      </c>
      <c r="AZ723">
        <f t="shared" si="260"/>
        <v>0</v>
      </c>
      <c r="BA723">
        <f t="shared" si="261"/>
        <v>0</v>
      </c>
    </row>
    <row r="724" customHeight="1" spans="1:53">
      <c r="A724" s="25" t="s">
        <v>335</v>
      </c>
      <c r="C724" s="25">
        <v>1</v>
      </c>
      <c r="D724" s="39" t="s">
        <v>323</v>
      </c>
      <c r="E724" s="39" t="s">
        <v>173</v>
      </c>
      <c r="N724" s="23">
        <f>IFERROR(VLOOKUP($D724&amp;$C724,生产方式定位!$A$2:$E$38,2,FALSE)+VLOOKUP($E724&amp;$C724,生产方式定位!$F$3:$J$38,2,FALSE),0)</f>
        <v>0</v>
      </c>
      <c r="U724" s="23">
        <f>IFERROR(VLOOKUP($D724&amp;$C724,生产方式定位!$A$2:$E$38,3,FALSE)+VLOOKUP($E724&amp;$C724,生产方式定位!$F$3:$J$38,3,FALSE),0)</f>
        <v>100</v>
      </c>
      <c r="Z724" s="23">
        <f>IFERROR(VLOOKUP($D724&amp;$C724,生产方式定位!$A$2:$E$38,5,FALSE)+VLOOKUP($E724&amp;$C724,生产方式定位!$F$3:$J$38,5,FALSE),"错误")</f>
        <v>500</v>
      </c>
      <c r="AA724" s="42" t="str">
        <f t="shared" si="250"/>
        <v/>
      </c>
      <c r="AB724" s="65" t="str">
        <f t="shared" si="245"/>
        <v/>
      </c>
      <c r="AC724" s="65" t="str">
        <f t="shared" si="246"/>
        <v/>
      </c>
      <c r="AD724" s="43" t="str">
        <f t="shared" si="247"/>
        <v/>
      </c>
      <c r="AE724" s="3">
        <f t="shared" si="248"/>
        <v>400</v>
      </c>
      <c r="AF724" s="66">
        <f t="shared" si="249"/>
        <v>1</v>
      </c>
      <c r="AG724" t="str">
        <f t="shared" si="251"/>
        <v/>
      </c>
      <c r="AH724" t="str">
        <f t="shared" si="253"/>
        <v/>
      </c>
      <c r="AI724" t="str">
        <f t="shared" si="254"/>
        <v/>
      </c>
      <c r="AJ724" t="str">
        <f t="shared" si="252"/>
        <v/>
      </c>
      <c r="AK724" t="str">
        <f t="shared" si="255"/>
        <v/>
      </c>
      <c r="AL724" t="str">
        <f t="shared" si="256"/>
        <v/>
      </c>
      <c r="AM724" t="str">
        <f t="shared" si="257"/>
        <v/>
      </c>
      <c r="AN724" t="str">
        <f t="shared" si="258"/>
        <v/>
      </c>
      <c r="AO724" t="str">
        <f>IFERROR(ROUND(N724*(G724/$AY724)/VLOOKUP(F724,商品!$A$4:$B$58,2,FALSE),0),"")</f>
        <v/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59"/>
        <v>0</v>
      </c>
      <c r="AZ724">
        <f t="shared" si="260"/>
        <v>0</v>
      </c>
      <c r="BA724">
        <f t="shared" si="261"/>
        <v>0</v>
      </c>
    </row>
    <row r="725" customHeight="1" spans="1:53">
      <c r="A725" s="25" t="s">
        <v>335</v>
      </c>
      <c r="C725" s="25">
        <v>2</v>
      </c>
      <c r="D725" s="39" t="s">
        <v>323</v>
      </c>
      <c r="E725" s="39" t="s">
        <v>173</v>
      </c>
      <c r="N725" s="23">
        <f>IFERROR(VLOOKUP($D725&amp;$C725,生产方式定位!$A$2:$E$38,2,FALSE)+VLOOKUP($E725&amp;$C725,生产方式定位!$F$3:$J$38,2,FALSE),0)</f>
        <v>1300</v>
      </c>
      <c r="U725" s="23">
        <f>IFERROR(VLOOKUP($D725&amp;$C725,生产方式定位!$A$2:$E$38,3,FALSE)+VLOOKUP($E725&amp;$C725,生产方式定位!$F$3:$J$38,3,FALSE),0)</f>
        <v>100</v>
      </c>
      <c r="Z725" s="23">
        <f>IFERROR(VLOOKUP($D725&amp;$C725,生产方式定位!$A$2:$E$38,5,FALSE)+VLOOKUP($E725&amp;$C725,生产方式定位!$F$3:$J$38,5,FALSE),"错误")</f>
        <v>1860</v>
      </c>
      <c r="AA725" s="42" t="str">
        <f t="shared" si="250"/>
        <v/>
      </c>
      <c r="AB725" s="65" t="str">
        <f t="shared" si="245"/>
        <v/>
      </c>
      <c r="AC725" s="65" t="str">
        <f t="shared" si="246"/>
        <v/>
      </c>
      <c r="AD725" s="43" t="str">
        <f t="shared" si="247"/>
        <v>43%</v>
      </c>
      <c r="AE725" s="3">
        <f t="shared" si="248"/>
        <v>460</v>
      </c>
      <c r="AF725" s="66">
        <f t="shared" si="249"/>
        <v>2</v>
      </c>
      <c r="AG725" t="str">
        <f t="shared" si="251"/>
        <v/>
      </c>
      <c r="AH725" t="str">
        <f t="shared" si="253"/>
        <v/>
      </c>
      <c r="AI725" t="str">
        <f t="shared" si="254"/>
        <v/>
      </c>
      <c r="AJ725" t="str">
        <f t="shared" si="252"/>
        <v/>
      </c>
      <c r="AK725" t="str">
        <f t="shared" si="255"/>
        <v/>
      </c>
      <c r="AL725" t="str">
        <f t="shared" si="256"/>
        <v/>
      </c>
      <c r="AM725" t="str">
        <f t="shared" si="257"/>
        <v/>
      </c>
      <c r="AN725" t="str">
        <f t="shared" si="258"/>
        <v/>
      </c>
      <c r="AO725" t="str">
        <f>IFERROR(ROUND(N725*(G725/$AY725)/VLOOKUP(F725,商品!$A$4:$B$58,2,FALSE),0),"")</f>
        <v/>
      </c>
      <c r="AP725" t="str">
        <f>IFERROR(ROUND(N725*(I725/$AY725)/VLOOKUP(H725,商品!$A$4:$B$58,2,FALSE),0),"")</f>
        <v/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59"/>
        <v>0</v>
      </c>
      <c r="AZ725">
        <f t="shared" si="260"/>
        <v>0</v>
      </c>
      <c r="BA725">
        <f t="shared" si="261"/>
        <v>0</v>
      </c>
    </row>
    <row r="726" customHeight="1" spans="1:53">
      <c r="A726" s="25" t="s">
        <v>335</v>
      </c>
      <c r="C726" s="25">
        <v>3</v>
      </c>
      <c r="D726" s="39" t="s">
        <v>323</v>
      </c>
      <c r="E726" s="39" t="s">
        <v>173</v>
      </c>
      <c r="N726" s="23">
        <f>IFERROR(VLOOKUP($D726&amp;$C726,生产方式定位!$A$2:$E$38,2,FALSE)+VLOOKUP($E726&amp;$C726,生产方式定位!$F$3:$J$38,2,FALSE),0)</f>
        <v>2225</v>
      </c>
      <c r="U726" s="23">
        <f>IFERROR(VLOOKUP($D726&amp;$C726,生产方式定位!$A$2:$E$38,3,FALSE)+VLOOKUP($E726&amp;$C726,生产方式定位!$F$3:$J$38,3,FALSE),0)</f>
        <v>100</v>
      </c>
      <c r="Z726" s="23">
        <f>IFERROR(VLOOKUP($D726&amp;$C726,生产方式定位!$A$2:$E$38,5,FALSE)+VLOOKUP($E726&amp;$C726,生产方式定位!$F$3:$J$38,5,FALSE),"错误")</f>
        <v>3130</v>
      </c>
      <c r="AA726" s="42" t="str">
        <f t="shared" si="250"/>
        <v/>
      </c>
      <c r="AB726" s="65" t="str">
        <f t="shared" si="245"/>
        <v/>
      </c>
      <c r="AC726" s="65" t="str">
        <f t="shared" si="246"/>
        <v/>
      </c>
      <c r="AD726" s="43" t="str">
        <f t="shared" si="247"/>
        <v>41%</v>
      </c>
      <c r="AE726" s="3">
        <f t="shared" si="248"/>
        <v>805</v>
      </c>
      <c r="AF726" s="67">
        <f t="shared" si="249"/>
        <v>3</v>
      </c>
      <c r="AG726" t="str">
        <f t="shared" si="251"/>
        <v/>
      </c>
      <c r="AH726" t="str">
        <f t="shared" si="253"/>
        <v/>
      </c>
      <c r="AI726" t="str">
        <f t="shared" si="254"/>
        <v/>
      </c>
      <c r="AJ726" t="str">
        <f t="shared" si="252"/>
        <v/>
      </c>
      <c r="AK726" t="str">
        <f t="shared" si="255"/>
        <v/>
      </c>
      <c r="AL726" t="str">
        <f t="shared" si="256"/>
        <v/>
      </c>
      <c r="AM726" t="str">
        <f t="shared" si="257"/>
        <v/>
      </c>
      <c r="AN726" t="str">
        <f t="shared" si="258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59"/>
        <v>0</v>
      </c>
      <c r="AZ726">
        <f t="shared" si="260"/>
        <v>0</v>
      </c>
      <c r="BA726">
        <f t="shared" si="261"/>
        <v>0</v>
      </c>
    </row>
    <row r="727" customHeight="1" spans="1:53">
      <c r="A727" s="25" t="s">
        <v>335</v>
      </c>
      <c r="C727" s="25">
        <v>4</v>
      </c>
      <c r="D727" s="39" t="s">
        <v>323</v>
      </c>
      <c r="E727" s="39" t="s">
        <v>173</v>
      </c>
      <c r="N727" s="23">
        <f>IFERROR(VLOOKUP($D727&amp;$C727,生产方式定位!$A$2:$E$38,2,FALSE)+VLOOKUP($E727&amp;$C727,生产方式定位!$F$3:$J$38,2,FALSE),0)</f>
        <v>3150</v>
      </c>
      <c r="U727" s="23">
        <f>IFERROR(VLOOKUP($D727&amp;$C727,生产方式定位!$A$2:$E$38,3,FALSE)+VLOOKUP($E727&amp;$C727,生产方式定位!$F$3:$J$38,3,FALSE),0)</f>
        <v>100</v>
      </c>
      <c r="Z727" s="23">
        <f>IFERROR(VLOOKUP($D727&amp;$C727,生产方式定位!$A$2:$E$38,5,FALSE)+VLOOKUP($E727&amp;$C727,生产方式定位!$F$3:$J$38,5,FALSE),"错误")</f>
        <v>4400</v>
      </c>
      <c r="AA727" s="42" t="str">
        <f t="shared" si="250"/>
        <v/>
      </c>
      <c r="AB727" s="65" t="str">
        <f t="shared" si="245"/>
        <v/>
      </c>
      <c r="AC727" s="65" t="str">
        <f t="shared" si="246"/>
        <v/>
      </c>
      <c r="AD727" s="43" t="str">
        <f t="shared" si="247"/>
        <v>40%</v>
      </c>
      <c r="AE727" s="3">
        <f t="shared" si="248"/>
        <v>1150</v>
      </c>
      <c r="AF727" s="67">
        <f t="shared" si="249"/>
        <v>4</v>
      </c>
      <c r="AG727" t="str">
        <f t="shared" si="251"/>
        <v/>
      </c>
      <c r="AH727" t="str">
        <f t="shared" si="253"/>
        <v/>
      </c>
      <c r="AI727" t="str">
        <f t="shared" si="254"/>
        <v/>
      </c>
      <c r="AJ727" t="str">
        <f t="shared" si="252"/>
        <v/>
      </c>
      <c r="AK727" t="str">
        <f t="shared" si="255"/>
        <v/>
      </c>
      <c r="AL727" t="str">
        <f t="shared" si="256"/>
        <v/>
      </c>
      <c r="AM727" t="str">
        <f t="shared" si="257"/>
        <v/>
      </c>
      <c r="AN727" t="str">
        <f t="shared" si="258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59"/>
        <v>0</v>
      </c>
      <c r="AZ727">
        <f t="shared" si="260"/>
        <v>0</v>
      </c>
      <c r="BA727">
        <f t="shared" si="261"/>
        <v>0</v>
      </c>
    </row>
    <row r="728" customHeight="1" spans="1:53">
      <c r="A728" s="25" t="s">
        <v>335</v>
      </c>
      <c r="C728" s="25">
        <v>5</v>
      </c>
      <c r="D728" s="39" t="s">
        <v>323</v>
      </c>
      <c r="E728" s="39" t="s">
        <v>173</v>
      </c>
      <c r="N728" s="23">
        <f>IFERROR(VLOOKUP($D728&amp;$C728,生产方式定位!$A$2:$E$38,2,FALSE)+VLOOKUP($E728&amp;$C728,生产方式定位!$F$3:$J$38,2,FALSE),0)</f>
        <v>4075</v>
      </c>
      <c r="U728" s="23">
        <f>IFERROR(VLOOKUP($D728&amp;$C728,生产方式定位!$A$2:$E$38,3,FALSE)+VLOOKUP($E728&amp;$C728,生产方式定位!$F$3:$J$38,3,FALSE),0)</f>
        <v>100</v>
      </c>
      <c r="Z728" s="23">
        <f>IFERROR(VLOOKUP($D728&amp;$C728,生产方式定位!$A$2:$E$38,5,FALSE)+VLOOKUP($E728&amp;$C728,生产方式定位!$F$3:$J$38,5,FALSE),"错误")</f>
        <v>5670</v>
      </c>
      <c r="AA728" s="42" t="str">
        <f t="shared" si="250"/>
        <v/>
      </c>
      <c r="AB728" s="65" t="str">
        <f t="shared" si="245"/>
        <v/>
      </c>
      <c r="AC728" s="65" t="str">
        <f t="shared" si="246"/>
        <v/>
      </c>
      <c r="AD728" s="43" t="str">
        <f t="shared" si="247"/>
        <v>39%</v>
      </c>
      <c r="AE728" s="3">
        <f t="shared" si="248"/>
        <v>1495</v>
      </c>
      <c r="AF728" s="67">
        <f t="shared" si="249"/>
        <v>5</v>
      </c>
      <c r="AG728" t="str">
        <f t="shared" si="251"/>
        <v/>
      </c>
      <c r="AH728" t="str">
        <f t="shared" si="253"/>
        <v/>
      </c>
      <c r="AI728" t="str">
        <f t="shared" si="254"/>
        <v/>
      </c>
      <c r="AJ728" t="str">
        <f t="shared" si="252"/>
        <v/>
      </c>
      <c r="AK728" t="str">
        <f t="shared" si="255"/>
        <v/>
      </c>
      <c r="AL728" t="str">
        <f t="shared" si="256"/>
        <v/>
      </c>
      <c r="AM728" t="str">
        <f t="shared" si="257"/>
        <v/>
      </c>
      <c r="AN728" t="str">
        <f t="shared" si="258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59"/>
        <v>0</v>
      </c>
      <c r="AZ728">
        <f t="shared" si="260"/>
        <v>0</v>
      </c>
      <c r="BA728">
        <f t="shared" si="261"/>
        <v>0</v>
      </c>
    </row>
    <row r="729" customHeight="1" spans="1:53">
      <c r="A729" s="23" t="s">
        <v>336</v>
      </c>
      <c r="C729" s="23">
        <v>1</v>
      </c>
      <c r="D729" s="39" t="s">
        <v>323</v>
      </c>
      <c r="E729" s="39" t="s">
        <v>194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100</v>
      </c>
      <c r="Z729" s="25">
        <f>IFERROR(VLOOKUP($D729&amp;$C729,生产方式定位!$A$2:$E$38,5,FALSE)+VLOOKUP($E729&amp;$C729,生产方式定位!$F$3:$J$38,5,FALSE),"错误")</f>
        <v>500</v>
      </c>
      <c r="AA729" s="42" t="str">
        <f t="shared" si="250"/>
        <v/>
      </c>
      <c r="AB729" s="65" t="str">
        <f t="shared" si="245"/>
        <v/>
      </c>
      <c r="AC729" s="65" t="str">
        <f t="shared" si="246"/>
        <v/>
      </c>
      <c r="AD729" s="43" t="str">
        <f t="shared" si="247"/>
        <v/>
      </c>
      <c r="AE729" s="3">
        <f t="shared" si="248"/>
        <v>400</v>
      </c>
      <c r="AF729" s="67">
        <f t="shared" si="249"/>
        <v>1</v>
      </c>
      <c r="AG729" t="str">
        <f t="shared" si="251"/>
        <v/>
      </c>
      <c r="AH729" t="str">
        <f t="shared" si="253"/>
        <v/>
      </c>
      <c r="AI729" t="str">
        <f t="shared" si="254"/>
        <v/>
      </c>
      <c r="AJ729" t="str">
        <f t="shared" si="252"/>
        <v/>
      </c>
      <c r="AK729" t="str">
        <f t="shared" si="255"/>
        <v/>
      </c>
      <c r="AL729" t="str">
        <f t="shared" si="256"/>
        <v/>
      </c>
      <c r="AM729" t="str">
        <f t="shared" si="257"/>
        <v/>
      </c>
      <c r="AN729" t="str">
        <f t="shared" si="258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59"/>
        <v>0</v>
      </c>
      <c r="AZ729">
        <f t="shared" si="260"/>
        <v>0</v>
      </c>
      <c r="BA729">
        <f t="shared" si="261"/>
        <v>0</v>
      </c>
    </row>
    <row r="730" customHeight="1" spans="1:53">
      <c r="A730" s="23" t="s">
        <v>336</v>
      </c>
      <c r="C730" s="23">
        <v>2</v>
      </c>
      <c r="D730" s="39" t="s">
        <v>323</v>
      </c>
      <c r="E730" s="39" t="s">
        <v>194</v>
      </c>
      <c r="N730" s="25">
        <f>IFERROR(VLOOKUP($D730&amp;$C730,生产方式定位!$A$2:$E$38,2,FALSE)+VLOOKUP($E730&amp;$C730,生产方式定位!$F$3:$J$38,2,FALSE),0)</f>
        <v>1200</v>
      </c>
      <c r="U730" s="25">
        <f>IFERROR(VLOOKUP($D730&amp;$C730,生产方式定位!$A$2:$E$38,3,FALSE)+VLOOKUP($E730&amp;$C730,生产方式定位!$F$3:$J$38,3,FALSE),0)</f>
        <v>30</v>
      </c>
      <c r="Z730" s="25">
        <f>IFERROR(VLOOKUP($D730&amp;$C730,生产方式定位!$A$2:$E$38,5,FALSE)+VLOOKUP($E730&amp;$C730,生产方式定位!$F$3:$J$38,5,FALSE),"错误")</f>
        <v>1623</v>
      </c>
      <c r="AA730" s="42" t="str">
        <f t="shared" si="250"/>
        <v/>
      </c>
      <c r="AB730" s="65" t="str">
        <f t="shared" si="245"/>
        <v/>
      </c>
      <c r="AC730" s="65" t="str">
        <f t="shared" si="246"/>
        <v/>
      </c>
      <c r="AD730" s="43" t="str">
        <f t="shared" si="247"/>
        <v>35%</v>
      </c>
      <c r="AE730" s="3">
        <f t="shared" si="248"/>
        <v>393</v>
      </c>
      <c r="AF730" s="67">
        <f t="shared" si="249"/>
        <v>2</v>
      </c>
      <c r="AG730" t="str">
        <f t="shared" si="251"/>
        <v/>
      </c>
      <c r="AH730" t="str">
        <f t="shared" si="253"/>
        <v/>
      </c>
      <c r="AI730" t="str">
        <f t="shared" si="254"/>
        <v/>
      </c>
      <c r="AJ730" t="str">
        <f t="shared" si="252"/>
        <v/>
      </c>
      <c r="AK730" t="str">
        <f t="shared" si="255"/>
        <v/>
      </c>
      <c r="AL730" t="str">
        <f t="shared" si="256"/>
        <v/>
      </c>
      <c r="AM730" t="str">
        <f t="shared" si="257"/>
        <v/>
      </c>
      <c r="AN730" t="str">
        <f t="shared" si="258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59"/>
        <v>0</v>
      </c>
      <c r="AZ730">
        <f t="shared" si="260"/>
        <v>0</v>
      </c>
      <c r="BA730">
        <f t="shared" si="261"/>
        <v>0</v>
      </c>
    </row>
    <row r="731" customHeight="1" spans="1:53">
      <c r="A731" s="23" t="s">
        <v>336</v>
      </c>
      <c r="C731" s="23">
        <v>3</v>
      </c>
      <c r="D731" s="39" t="s">
        <v>323</v>
      </c>
      <c r="E731" s="39" t="s">
        <v>194</v>
      </c>
      <c r="N731" s="25">
        <f>IFERROR(VLOOKUP($D731&amp;$C731,生产方式定位!$A$2:$E$38,2,FALSE)+VLOOKUP($E731&amp;$C731,生产方式定位!$F$3:$J$38,2,FALSE),0)</f>
        <v>2100</v>
      </c>
      <c r="U731" s="25">
        <f>IFERROR(VLOOKUP($D731&amp;$C731,生产方式定位!$A$2:$E$38,3,FALSE)+VLOOKUP($E731&amp;$C731,生产方式定位!$F$3:$J$38,3,FALSE),0)</f>
        <v>35</v>
      </c>
      <c r="Z731" s="25">
        <f>IFERROR(VLOOKUP($D731&amp;$C731,生产方式定位!$A$2:$E$38,5,FALSE)+VLOOKUP($E731&amp;$C731,生产方式定位!$F$3:$J$38,5,FALSE),"错误")</f>
        <v>2859</v>
      </c>
      <c r="AA731" s="42" t="str">
        <f t="shared" si="250"/>
        <v/>
      </c>
      <c r="AB731" s="65" t="str">
        <f t="shared" ref="AB731:AB794" si="262">IF(AJ731="","",AJ731)&amp;IF(AK731="","",","&amp;AK731)&amp;IF(AL731="","",","&amp;AL731)</f>
        <v/>
      </c>
      <c r="AC731" s="65" t="str">
        <f t="shared" ref="AC731:AC794" si="263">IF(AM731="","",AM731)&amp;IF(AN731="","",","&amp;AN731)</f>
        <v/>
      </c>
      <c r="AD731" s="43" t="str">
        <f t="shared" ref="AD731:AD794" si="264">IFERROR(ROUND(((Z731/N731)-1)*100,0)&amp;"%","")</f>
        <v>36%</v>
      </c>
      <c r="AE731" s="3">
        <f t="shared" ref="AE731:AE794" si="265">IF(Z731-U731-N731=0,"",Z731-U731-N731)</f>
        <v>724</v>
      </c>
      <c r="AF731" s="67">
        <f t="shared" ref="AF731:AF794" si="266">C731</f>
        <v>3</v>
      </c>
      <c r="AG731" t="str">
        <f t="shared" si="251"/>
        <v/>
      </c>
      <c r="AH731" t="str">
        <f t="shared" si="253"/>
        <v/>
      </c>
      <c r="AI731" t="str">
        <f t="shared" si="254"/>
        <v/>
      </c>
      <c r="AJ731" t="str">
        <f t="shared" si="252"/>
        <v/>
      </c>
      <c r="AK731" t="str">
        <f t="shared" si="255"/>
        <v/>
      </c>
      <c r="AL731" t="str">
        <f t="shared" si="256"/>
        <v/>
      </c>
      <c r="AM731" t="str">
        <f t="shared" si="257"/>
        <v/>
      </c>
      <c r="AN731" t="str">
        <f t="shared" si="258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59"/>
        <v>0</v>
      </c>
      <c r="AZ731">
        <f t="shared" si="260"/>
        <v>0</v>
      </c>
      <c r="BA731">
        <f t="shared" si="261"/>
        <v>0</v>
      </c>
    </row>
    <row r="732" customHeight="1" spans="1:53">
      <c r="A732" s="23" t="s">
        <v>336</v>
      </c>
      <c r="C732" s="23">
        <v>4</v>
      </c>
      <c r="D732" s="39" t="s">
        <v>323</v>
      </c>
      <c r="E732" s="39" t="s">
        <v>194</v>
      </c>
      <c r="N732" s="25">
        <f>IFERROR(VLOOKUP($D732&amp;$C732,生产方式定位!$A$2:$E$38,2,FALSE)+VLOOKUP($E732&amp;$C732,生产方式定位!$F$3:$J$38,2,FALSE),0)</f>
        <v>3000</v>
      </c>
      <c r="U732" s="25">
        <f>IFERROR(VLOOKUP($D732&amp;$C732,生产方式定位!$A$2:$E$38,3,FALSE)+VLOOKUP($E732&amp;$C732,生产方式定位!$F$3:$J$38,3,FALSE),0)</f>
        <v>40</v>
      </c>
      <c r="Z732" s="25">
        <f>IFERROR(VLOOKUP($D732&amp;$C732,生产方式定位!$A$2:$E$38,5,FALSE)+VLOOKUP($E732&amp;$C732,生产方式定位!$F$3:$J$38,5,FALSE),"错误")</f>
        <v>4094</v>
      </c>
      <c r="AA732" s="42" t="str">
        <f t="shared" si="250"/>
        <v/>
      </c>
      <c r="AB732" s="65" t="str">
        <f t="shared" si="262"/>
        <v/>
      </c>
      <c r="AC732" s="65" t="str">
        <f t="shared" si="263"/>
        <v/>
      </c>
      <c r="AD732" s="43" t="str">
        <f t="shared" si="264"/>
        <v>36%</v>
      </c>
      <c r="AE732" s="3">
        <f t="shared" si="265"/>
        <v>1054</v>
      </c>
      <c r="AF732" s="67">
        <f t="shared" si="266"/>
        <v>4</v>
      </c>
      <c r="AG732" t="str">
        <f t="shared" si="251"/>
        <v/>
      </c>
      <c r="AH732" t="str">
        <f t="shared" si="253"/>
        <v/>
      </c>
      <c r="AI732" t="str">
        <f t="shared" si="254"/>
        <v/>
      </c>
      <c r="AJ732" t="str">
        <f t="shared" si="252"/>
        <v/>
      </c>
      <c r="AK732" t="str">
        <f t="shared" si="255"/>
        <v/>
      </c>
      <c r="AL732" t="str">
        <f t="shared" si="256"/>
        <v/>
      </c>
      <c r="AM732" t="str">
        <f t="shared" si="257"/>
        <v/>
      </c>
      <c r="AN732" t="str">
        <f t="shared" si="258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59"/>
        <v>0</v>
      </c>
      <c r="AZ732">
        <f t="shared" si="260"/>
        <v>0</v>
      </c>
      <c r="BA732">
        <f t="shared" si="261"/>
        <v>0</v>
      </c>
    </row>
    <row r="733" customHeight="1" spans="1:53">
      <c r="A733" s="23" t="s">
        <v>336</v>
      </c>
      <c r="C733" s="23">
        <v>5</v>
      </c>
      <c r="D733" s="39" t="s">
        <v>323</v>
      </c>
      <c r="E733" s="39" t="s">
        <v>194</v>
      </c>
      <c r="N733" s="25">
        <f>IFERROR(VLOOKUP($D733&amp;$C733,生产方式定位!$A$2:$E$38,2,FALSE)+VLOOKUP($E733&amp;$C733,生产方式定位!$F$3:$J$38,2,FALSE),0)</f>
        <v>3900</v>
      </c>
      <c r="U733" s="25">
        <f>IFERROR(VLOOKUP($D733&amp;$C733,生产方式定位!$A$2:$E$38,3,FALSE)+VLOOKUP($E733&amp;$C733,生产方式定位!$F$3:$J$38,3,FALSE),0)</f>
        <v>45</v>
      </c>
      <c r="Z733" s="25">
        <f>IFERROR(VLOOKUP($D733&amp;$C733,生产方式定位!$A$2:$E$38,5,FALSE)+VLOOKUP($E733&amp;$C733,生产方式定位!$F$3:$J$38,5,FALSE),"错误")</f>
        <v>5330</v>
      </c>
      <c r="AA733" s="42" t="str">
        <f t="shared" si="250"/>
        <v/>
      </c>
      <c r="AB733" s="65" t="str">
        <f t="shared" si="262"/>
        <v/>
      </c>
      <c r="AC733" s="65" t="str">
        <f t="shared" si="263"/>
        <v/>
      </c>
      <c r="AD733" s="43" t="str">
        <f t="shared" si="264"/>
        <v>37%</v>
      </c>
      <c r="AE733" s="3">
        <f t="shared" si="265"/>
        <v>1385</v>
      </c>
      <c r="AF733" s="67">
        <f t="shared" si="266"/>
        <v>5</v>
      </c>
      <c r="AG733" t="str">
        <f t="shared" si="251"/>
        <v/>
      </c>
      <c r="AH733" t="str">
        <f t="shared" si="253"/>
        <v/>
      </c>
      <c r="AI733" t="str">
        <f t="shared" si="254"/>
        <v/>
      </c>
      <c r="AJ733" t="str">
        <f t="shared" si="252"/>
        <v/>
      </c>
      <c r="AK733" t="str">
        <f t="shared" si="255"/>
        <v/>
      </c>
      <c r="AL733" t="str">
        <f t="shared" si="256"/>
        <v/>
      </c>
      <c r="AM733" t="str">
        <f t="shared" si="257"/>
        <v/>
      </c>
      <c r="AN733" t="str">
        <f t="shared" si="258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59"/>
        <v>0</v>
      </c>
      <c r="AZ733">
        <f t="shared" si="260"/>
        <v>0</v>
      </c>
      <c r="BA733">
        <f t="shared" si="261"/>
        <v>0</v>
      </c>
    </row>
    <row r="734" customHeight="1" spans="1:53">
      <c r="A734" s="25" t="s">
        <v>337</v>
      </c>
      <c r="C734" s="25">
        <v>1</v>
      </c>
      <c r="D734" s="39" t="s">
        <v>323</v>
      </c>
      <c r="E734" s="39" t="s">
        <v>176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42" t="str">
        <f t="shared" si="250"/>
        <v/>
      </c>
      <c r="AB734" s="65" t="str">
        <f t="shared" si="262"/>
        <v/>
      </c>
      <c r="AC734" s="65" t="str">
        <f t="shared" si="263"/>
        <v/>
      </c>
      <c r="AD734" s="43" t="str">
        <f t="shared" si="264"/>
        <v/>
      </c>
      <c r="AE734" s="3">
        <f t="shared" si="265"/>
        <v>400</v>
      </c>
      <c r="AF734" s="66">
        <f t="shared" si="266"/>
        <v>1</v>
      </c>
      <c r="AG734" t="str">
        <f t="shared" si="251"/>
        <v/>
      </c>
      <c r="AH734" t="str">
        <f t="shared" si="253"/>
        <v/>
      </c>
      <c r="AI734" t="str">
        <f t="shared" si="254"/>
        <v/>
      </c>
      <c r="AJ734" t="str">
        <f t="shared" si="252"/>
        <v/>
      </c>
      <c r="AK734" t="str">
        <f t="shared" si="255"/>
        <v/>
      </c>
      <c r="AL734" t="str">
        <f t="shared" si="256"/>
        <v/>
      </c>
      <c r="AM734" t="str">
        <f t="shared" si="257"/>
        <v/>
      </c>
      <c r="AN734" t="str">
        <f t="shared" si="258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59"/>
        <v>0</v>
      </c>
      <c r="AZ734">
        <f t="shared" si="260"/>
        <v>0</v>
      </c>
      <c r="BA734">
        <f t="shared" si="261"/>
        <v>0</v>
      </c>
    </row>
    <row r="735" customHeight="1" spans="1:53">
      <c r="A735" s="25" t="s">
        <v>337</v>
      </c>
      <c r="C735" s="25">
        <v>2</v>
      </c>
      <c r="D735" s="39" t="s">
        <v>323</v>
      </c>
      <c r="E735" s="39" t="s">
        <v>176</v>
      </c>
      <c r="F735" s="3" t="s">
        <v>41</v>
      </c>
      <c r="G735" s="3">
        <v>10</v>
      </c>
      <c r="N735" s="23">
        <f>IFERROR(VLOOKUP($D735&amp;$C735,生产方式定位!$A$2:$E$38,2,FALSE)+VLOOKUP($E735&amp;$C735,生产方式定位!$F$3:$J$38,2,FALSE),0)</f>
        <v>1025</v>
      </c>
      <c r="U735" s="23">
        <f>IFERROR(VLOOKUP($D735&amp;$C735,生产方式定位!$A$2:$E$38,3,FALSE)+VLOOKUP($E735&amp;$C735,生产方式定位!$F$3:$J$38,3,FALSE),0)</f>
        <v>110</v>
      </c>
      <c r="Z735" s="23">
        <f>IFERROR(VLOOKUP($D735&amp;$C735,生产方式定位!$A$2:$E$38,5,FALSE)+VLOOKUP($E735&amp;$C735,生产方式定位!$F$3:$J$38,5,FALSE),"错误")</f>
        <v>1260</v>
      </c>
      <c r="AA735" s="42" t="str">
        <f t="shared" si="250"/>
        <v>工具*26</v>
      </c>
      <c r="AB735" s="65" t="str">
        <f t="shared" si="262"/>
        <v/>
      </c>
      <c r="AC735" s="65" t="str">
        <f t="shared" si="263"/>
        <v/>
      </c>
      <c r="AD735" s="43" t="str">
        <f t="shared" si="264"/>
        <v>23%</v>
      </c>
      <c r="AE735" s="3">
        <f t="shared" si="265"/>
        <v>125</v>
      </c>
      <c r="AF735" s="66">
        <f t="shared" si="266"/>
        <v>2</v>
      </c>
      <c r="AG735" t="str">
        <f t="shared" si="251"/>
        <v>工具*26</v>
      </c>
      <c r="AH735" t="str">
        <f t="shared" si="253"/>
        <v/>
      </c>
      <c r="AI735" t="str">
        <f t="shared" si="254"/>
        <v/>
      </c>
      <c r="AJ735" t="str">
        <f t="shared" si="252"/>
        <v/>
      </c>
      <c r="AK735" t="str">
        <f t="shared" si="255"/>
        <v/>
      </c>
      <c r="AL735" t="str">
        <f t="shared" si="256"/>
        <v/>
      </c>
      <c r="AM735" t="str">
        <f t="shared" si="257"/>
        <v/>
      </c>
      <c r="AN735" t="str">
        <f t="shared" si="258"/>
        <v/>
      </c>
      <c r="AO735">
        <f>IFERROR(ROUND(N735*(G735/$AY735)/VLOOKUP(F735,商品!$A$4:$B$58,2,FALSE),0),"")</f>
        <v>26</v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59"/>
        <v>10</v>
      </c>
      <c r="AZ735">
        <f t="shared" si="260"/>
        <v>0</v>
      </c>
      <c r="BA735">
        <f t="shared" si="261"/>
        <v>0</v>
      </c>
    </row>
    <row r="736" customHeight="1" spans="1:53">
      <c r="A736" s="25" t="s">
        <v>337</v>
      </c>
      <c r="C736" s="25">
        <v>3</v>
      </c>
      <c r="D736" s="39" t="s">
        <v>323</v>
      </c>
      <c r="E736" s="39" t="s">
        <v>176</v>
      </c>
      <c r="F736" s="3" t="s">
        <v>41</v>
      </c>
      <c r="G736" s="3">
        <v>10</v>
      </c>
      <c r="N736" s="23">
        <f>IFERROR(VLOOKUP($D736&amp;$C736,生产方式定位!$A$2:$E$38,2,FALSE)+VLOOKUP($E736&amp;$C736,生产方式定位!$F$3:$J$38,2,FALSE),0)</f>
        <v>1900</v>
      </c>
      <c r="U736" s="23">
        <f>IFERROR(VLOOKUP($D736&amp;$C736,生产方式定位!$A$2:$E$38,3,FALSE)+VLOOKUP($E736&amp;$C736,生产方式定位!$F$3:$J$38,3,FALSE),0)</f>
        <v>120</v>
      </c>
      <c r="Z736" s="23">
        <f>IFERROR(VLOOKUP($D736&amp;$C736,生产方式定位!$A$2:$E$38,5,FALSE)+VLOOKUP($E736&amp;$C736,生产方式定位!$F$3:$J$38,5,FALSE),"错误")</f>
        <v>2380</v>
      </c>
      <c r="AA736" s="42" t="str">
        <f t="shared" si="250"/>
        <v>工具*48</v>
      </c>
      <c r="AB736" s="65" t="str">
        <f t="shared" si="262"/>
        <v/>
      </c>
      <c r="AC736" s="65" t="str">
        <f t="shared" si="263"/>
        <v/>
      </c>
      <c r="AD736" s="43" t="str">
        <f t="shared" si="264"/>
        <v>25%</v>
      </c>
      <c r="AE736" s="3">
        <f t="shared" si="265"/>
        <v>360</v>
      </c>
      <c r="AF736" s="66">
        <f t="shared" si="266"/>
        <v>3</v>
      </c>
      <c r="AG736" t="str">
        <f t="shared" si="251"/>
        <v>工具*48</v>
      </c>
      <c r="AH736" t="str">
        <f t="shared" si="253"/>
        <v/>
      </c>
      <c r="AI736" t="str">
        <f t="shared" si="254"/>
        <v/>
      </c>
      <c r="AJ736" t="str">
        <f t="shared" si="252"/>
        <v/>
      </c>
      <c r="AK736" t="str">
        <f t="shared" si="255"/>
        <v/>
      </c>
      <c r="AL736" t="str">
        <f t="shared" si="256"/>
        <v/>
      </c>
      <c r="AM736" t="str">
        <f t="shared" si="257"/>
        <v/>
      </c>
      <c r="AN736" t="str">
        <f t="shared" si="258"/>
        <v/>
      </c>
      <c r="AO736">
        <f>IFERROR(ROUND(N736*(G736/$AY736)/VLOOKUP(F736,商品!$A$4:$B$58,2,FALSE),0),"")</f>
        <v>48</v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59"/>
        <v>10</v>
      </c>
      <c r="AZ736">
        <f t="shared" si="260"/>
        <v>0</v>
      </c>
      <c r="BA736">
        <f t="shared" si="261"/>
        <v>0</v>
      </c>
    </row>
    <row r="737" customHeight="1" spans="1:53">
      <c r="A737" s="25" t="s">
        <v>337</v>
      </c>
      <c r="C737" s="25">
        <v>4</v>
      </c>
      <c r="D737" s="39" t="s">
        <v>323</v>
      </c>
      <c r="E737" s="39" t="s">
        <v>176</v>
      </c>
      <c r="F737" s="3" t="s">
        <v>45</v>
      </c>
      <c r="G737" s="3">
        <v>5</v>
      </c>
      <c r="H737" s="3" t="s">
        <v>19</v>
      </c>
      <c r="I737" s="3">
        <v>10</v>
      </c>
      <c r="N737" s="23">
        <f>IFERROR(VLOOKUP($D737&amp;$C737,生产方式定位!$A$2:$E$38,2,FALSE)+VLOOKUP($E737&amp;$C737,生产方式定位!$F$3:$J$38,2,FALSE),0)</f>
        <v>2775</v>
      </c>
      <c r="U737" s="23">
        <f>IFERROR(VLOOKUP($D737&amp;$C737,生产方式定位!$A$2:$E$38,3,FALSE)+VLOOKUP($E737&amp;$C737,生产方式定位!$F$3:$J$38,3,FALSE),0)</f>
        <v>130</v>
      </c>
      <c r="Z737" s="23">
        <f>IFERROR(VLOOKUP($D737&amp;$C737,生产方式定位!$A$2:$E$38,5,FALSE)+VLOOKUP($E737&amp;$C737,生产方式定位!$F$3:$J$38,5,FALSE),"错误")</f>
        <v>3500</v>
      </c>
      <c r="AA737" s="42" t="str">
        <f t="shared" si="250"/>
        <v>科学引擎*15,煤*62</v>
      </c>
      <c r="AB737" s="65" t="str">
        <f t="shared" si="262"/>
        <v/>
      </c>
      <c r="AC737" s="65" t="str">
        <f t="shared" si="263"/>
        <v/>
      </c>
      <c r="AD737" s="43" t="str">
        <f t="shared" si="264"/>
        <v>26%</v>
      </c>
      <c r="AE737" s="3">
        <f t="shared" si="265"/>
        <v>595</v>
      </c>
      <c r="AF737" s="66">
        <f t="shared" si="266"/>
        <v>4</v>
      </c>
      <c r="AG737" t="str">
        <f t="shared" si="251"/>
        <v>科学引擎*15</v>
      </c>
      <c r="AH737" t="str">
        <f t="shared" si="253"/>
        <v>煤*62</v>
      </c>
      <c r="AI737" t="str">
        <f t="shared" si="254"/>
        <v/>
      </c>
      <c r="AJ737" t="str">
        <f t="shared" si="252"/>
        <v/>
      </c>
      <c r="AK737" t="str">
        <f t="shared" si="255"/>
        <v/>
      </c>
      <c r="AL737" t="str">
        <f t="shared" si="256"/>
        <v/>
      </c>
      <c r="AM737" t="str">
        <f t="shared" si="257"/>
        <v/>
      </c>
      <c r="AN737" t="str">
        <f t="shared" si="258"/>
        <v/>
      </c>
      <c r="AO737">
        <f>IFERROR(ROUND(N737*(G737/$AY737)/VLOOKUP(F737,商品!$A$4:$B$58,2,FALSE),0),"")</f>
        <v>15</v>
      </c>
      <c r="AP737">
        <f>IFERROR(ROUND(N737*(I737/$AY737)/VLOOKUP(H737,商品!$A$4:$B$58,2,FALSE),0),"")</f>
        <v>62</v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59"/>
        <v>15</v>
      </c>
      <c r="AZ737">
        <f t="shared" si="260"/>
        <v>0</v>
      </c>
      <c r="BA737">
        <f t="shared" si="261"/>
        <v>0</v>
      </c>
    </row>
    <row r="738" customHeight="1" spans="1:53">
      <c r="A738" s="25" t="s">
        <v>337</v>
      </c>
      <c r="C738" s="25">
        <v>5</v>
      </c>
      <c r="D738" s="39" t="s">
        <v>323</v>
      </c>
      <c r="E738" s="39" t="s">
        <v>176</v>
      </c>
      <c r="F738" s="3" t="s">
        <v>46</v>
      </c>
      <c r="G738" s="3">
        <v>5</v>
      </c>
      <c r="H738" s="3" t="s">
        <v>19</v>
      </c>
      <c r="I738" s="3">
        <v>10</v>
      </c>
      <c r="N738" s="23">
        <f>IFERROR(VLOOKUP($D738&amp;$C738,生产方式定位!$A$2:$E$38,2,FALSE)+VLOOKUP($E738&amp;$C738,生产方式定位!$F$3:$J$38,2,FALSE),0)</f>
        <v>3650</v>
      </c>
      <c r="U738" s="23">
        <f>IFERROR(VLOOKUP($D738&amp;$C738,生产方式定位!$A$2:$E$38,3,FALSE)+VLOOKUP($E738&amp;$C738,生产方式定位!$F$3:$J$38,3,FALSE),0)</f>
        <v>140</v>
      </c>
      <c r="Z738" s="23">
        <f>IFERROR(VLOOKUP($D738&amp;$C738,生产方式定位!$A$2:$E$38,5,FALSE)+VLOOKUP($E738&amp;$C738,生产方式定位!$F$3:$J$38,5,FALSE),"错误")</f>
        <v>4620</v>
      </c>
      <c r="AA738" s="42" t="str">
        <f t="shared" si="250"/>
        <v>魔导引擎*15,煤*81</v>
      </c>
      <c r="AB738" s="65" t="str">
        <f t="shared" si="262"/>
        <v/>
      </c>
      <c r="AC738" s="65" t="str">
        <f t="shared" si="263"/>
        <v/>
      </c>
      <c r="AD738" s="43" t="str">
        <f t="shared" si="264"/>
        <v>27%</v>
      </c>
      <c r="AE738" s="3">
        <f t="shared" si="265"/>
        <v>830</v>
      </c>
      <c r="AF738" s="66">
        <f t="shared" si="266"/>
        <v>5</v>
      </c>
      <c r="AG738" t="str">
        <f t="shared" si="251"/>
        <v>魔导引擎*15</v>
      </c>
      <c r="AH738" t="str">
        <f t="shared" si="253"/>
        <v>煤*81</v>
      </c>
      <c r="AI738" t="str">
        <f t="shared" si="254"/>
        <v/>
      </c>
      <c r="AJ738" t="str">
        <f t="shared" si="252"/>
        <v/>
      </c>
      <c r="AK738" t="str">
        <f t="shared" si="255"/>
        <v/>
      </c>
      <c r="AL738" t="str">
        <f t="shared" si="256"/>
        <v/>
      </c>
      <c r="AM738" t="str">
        <f t="shared" si="257"/>
        <v/>
      </c>
      <c r="AN738" t="str">
        <f t="shared" si="258"/>
        <v/>
      </c>
      <c r="AO738">
        <f>IFERROR(ROUND(N738*(G738/$AY738)/VLOOKUP(F738,商品!$A$4:$B$58,2,FALSE),0),"")</f>
        <v>15</v>
      </c>
      <c r="AP738">
        <f>IFERROR(ROUND(N738*(I738/$AY738)/VLOOKUP(H738,商品!$A$4:$B$58,2,FALSE),0),"")</f>
        <v>81</v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59"/>
        <v>15</v>
      </c>
      <c r="AZ738">
        <f t="shared" si="260"/>
        <v>0</v>
      </c>
      <c r="BA738">
        <f t="shared" si="261"/>
        <v>0</v>
      </c>
    </row>
    <row r="739" customHeight="1" spans="1:53">
      <c r="A739" s="23" t="s">
        <v>338</v>
      </c>
      <c r="C739" s="23">
        <v>1</v>
      </c>
      <c r="D739" s="39" t="s">
        <v>323</v>
      </c>
      <c r="E739" s="39" t="s">
        <v>178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42" t="str">
        <f t="shared" si="250"/>
        <v/>
      </c>
      <c r="AB739" s="65" t="str">
        <f t="shared" si="262"/>
        <v/>
      </c>
      <c r="AC739" s="65" t="str">
        <f t="shared" si="263"/>
        <v/>
      </c>
      <c r="AD739" s="43" t="str">
        <f t="shared" si="264"/>
        <v/>
      </c>
      <c r="AE739" s="3">
        <f t="shared" si="265"/>
        <v>400</v>
      </c>
      <c r="AF739" s="67">
        <f t="shared" si="266"/>
        <v>1</v>
      </c>
      <c r="AG739" t="str">
        <f t="shared" si="251"/>
        <v/>
      </c>
      <c r="AH739" t="str">
        <f t="shared" si="253"/>
        <v/>
      </c>
      <c r="AI739" t="str">
        <f t="shared" si="254"/>
        <v/>
      </c>
      <c r="AJ739" t="str">
        <f t="shared" si="252"/>
        <v/>
      </c>
      <c r="AK739" t="str">
        <f t="shared" si="255"/>
        <v/>
      </c>
      <c r="AL739" t="str">
        <f t="shared" si="256"/>
        <v/>
      </c>
      <c r="AM739" t="str">
        <f t="shared" si="257"/>
        <v/>
      </c>
      <c r="AN739" t="str">
        <f t="shared" si="258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59"/>
        <v>0</v>
      </c>
      <c r="AZ739">
        <f t="shared" si="260"/>
        <v>0</v>
      </c>
      <c r="BA739">
        <f t="shared" si="261"/>
        <v>0</v>
      </c>
    </row>
    <row r="740" customHeight="1" spans="1:53">
      <c r="A740" s="23" t="s">
        <v>338</v>
      </c>
      <c r="C740" s="23">
        <v>2</v>
      </c>
      <c r="D740" s="39" t="s">
        <v>323</v>
      </c>
      <c r="E740" s="39" t="s">
        <v>178</v>
      </c>
      <c r="F740" s="3" t="s">
        <v>42</v>
      </c>
      <c r="G740" s="3">
        <v>5</v>
      </c>
      <c r="H740" s="3" t="s">
        <v>20</v>
      </c>
      <c r="I740" s="3">
        <v>10</v>
      </c>
      <c r="N740" s="25">
        <f>IFERROR(VLOOKUP($D740&amp;$C740,生产方式定位!$A$2:$E$38,2,FALSE)+VLOOKUP($E740&amp;$C740,生产方式定位!$F$3:$J$38,2,FALSE),0)</f>
        <v>1130</v>
      </c>
      <c r="U740" s="25">
        <f>IFERROR(VLOOKUP($D740&amp;$C740,生产方式定位!$A$2:$E$38,3,FALSE)+VLOOKUP($E740&amp;$C740,生产方式定位!$F$3:$J$38,3,FALSE),0)</f>
        <v>115</v>
      </c>
      <c r="Z740" s="25">
        <f>IFERROR(VLOOKUP($D740&amp;$C740,生产方式定位!$A$2:$E$38,5,FALSE)+VLOOKUP($E740&amp;$C740,生产方式定位!$F$3:$J$38,5,FALSE),"错误")</f>
        <v>1260</v>
      </c>
      <c r="AA740" s="42" t="str">
        <f t="shared" si="250"/>
        <v>魔偶*8,灵能水晶*13</v>
      </c>
      <c r="AB740" s="65" t="str">
        <f t="shared" si="262"/>
        <v/>
      </c>
      <c r="AC740" s="65" t="str">
        <f t="shared" si="263"/>
        <v/>
      </c>
      <c r="AD740" s="43" t="str">
        <f t="shared" si="264"/>
        <v>12%</v>
      </c>
      <c r="AE740" s="3">
        <f t="shared" si="265"/>
        <v>15</v>
      </c>
      <c r="AF740" s="67">
        <f t="shared" si="266"/>
        <v>2</v>
      </c>
      <c r="AG740" t="str">
        <f t="shared" si="251"/>
        <v>魔偶*8</v>
      </c>
      <c r="AH740" t="str">
        <f t="shared" si="253"/>
        <v>灵能水晶*13</v>
      </c>
      <c r="AI740" t="str">
        <f t="shared" si="254"/>
        <v/>
      </c>
      <c r="AJ740" t="str">
        <f t="shared" si="252"/>
        <v/>
      </c>
      <c r="AK740" t="str">
        <f t="shared" si="255"/>
        <v/>
      </c>
      <c r="AL740" t="str">
        <f t="shared" si="256"/>
        <v/>
      </c>
      <c r="AM740" t="str">
        <f t="shared" si="257"/>
        <v/>
      </c>
      <c r="AN740" t="str">
        <f t="shared" si="258"/>
        <v/>
      </c>
      <c r="AO740">
        <f>IFERROR(ROUND(N740*(G740/$AY740)/VLOOKUP(F740,商品!$A$4:$B$58,2,FALSE),0),"")</f>
        <v>8</v>
      </c>
      <c r="AP740">
        <f>IFERROR(ROUND(N740*(I740/$AY740)/VLOOKUP(H740,商品!$A$4:$B$58,2,FALSE),0),"")</f>
        <v>13</v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59"/>
        <v>15</v>
      </c>
      <c r="AZ740">
        <f t="shared" si="260"/>
        <v>0</v>
      </c>
      <c r="BA740">
        <f t="shared" si="261"/>
        <v>0</v>
      </c>
    </row>
    <row r="741" customHeight="1" spans="1:53">
      <c r="A741" s="23" t="s">
        <v>338</v>
      </c>
      <c r="C741" s="23">
        <v>3</v>
      </c>
      <c r="D741" s="39" t="s">
        <v>323</v>
      </c>
      <c r="E741" s="39" t="s">
        <v>178</v>
      </c>
      <c r="F741" s="3" t="s">
        <v>42</v>
      </c>
      <c r="G741" s="3">
        <v>5</v>
      </c>
      <c r="H741" s="3" t="s">
        <v>20</v>
      </c>
      <c r="I741" s="3">
        <v>10</v>
      </c>
      <c r="N741" s="25">
        <f>IFERROR(VLOOKUP($D741&amp;$C741,生产方式定位!$A$2:$E$38,2,FALSE)+VLOOKUP($E741&amp;$C741,生产方式定位!$F$3:$J$38,2,FALSE),0)</f>
        <v>2040</v>
      </c>
      <c r="U741" s="25">
        <f>IFERROR(VLOOKUP($D741&amp;$C741,生产方式定位!$A$2:$E$38,3,FALSE)+VLOOKUP($E741&amp;$C741,生产方式定位!$F$3:$J$38,3,FALSE),0)</f>
        <v>130</v>
      </c>
      <c r="Z741" s="25">
        <f>IFERROR(VLOOKUP($D741&amp;$C741,生产方式定位!$A$2:$E$38,5,FALSE)+VLOOKUP($E741&amp;$C741,生产方式定位!$F$3:$J$38,5,FALSE),"错误")</f>
        <v>2380</v>
      </c>
      <c r="AA741" s="42" t="str">
        <f t="shared" si="250"/>
        <v>魔偶*14,灵能水晶*23</v>
      </c>
      <c r="AB741" s="65" t="str">
        <f t="shared" si="262"/>
        <v/>
      </c>
      <c r="AC741" s="65" t="str">
        <f t="shared" si="263"/>
        <v/>
      </c>
      <c r="AD741" s="43" t="str">
        <f t="shared" si="264"/>
        <v>17%</v>
      </c>
      <c r="AE741" s="3">
        <f t="shared" si="265"/>
        <v>210</v>
      </c>
      <c r="AF741" s="67">
        <f t="shared" si="266"/>
        <v>3</v>
      </c>
      <c r="AG741" t="str">
        <f t="shared" si="251"/>
        <v>魔偶*14</v>
      </c>
      <c r="AH741" t="str">
        <f t="shared" si="253"/>
        <v>灵能水晶*23</v>
      </c>
      <c r="AI741" t="str">
        <f t="shared" si="254"/>
        <v/>
      </c>
      <c r="AJ741" t="str">
        <f t="shared" si="252"/>
        <v/>
      </c>
      <c r="AK741" t="str">
        <f t="shared" si="255"/>
        <v/>
      </c>
      <c r="AL741" t="str">
        <f t="shared" si="256"/>
        <v/>
      </c>
      <c r="AM741" t="str">
        <f t="shared" si="257"/>
        <v/>
      </c>
      <c r="AN741" t="str">
        <f t="shared" si="258"/>
        <v/>
      </c>
      <c r="AO741">
        <f>IFERROR(ROUND(N741*(G741/$AY741)/VLOOKUP(F741,商品!$A$4:$B$58,2,FALSE),0),"")</f>
        <v>14</v>
      </c>
      <c r="AP741">
        <f>IFERROR(ROUND(N741*(I741/$AY741)/VLOOKUP(H741,商品!$A$4:$B$58,2,FALSE),0),"")</f>
        <v>23</v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59"/>
        <v>15</v>
      </c>
      <c r="AZ741">
        <f t="shared" si="260"/>
        <v>0</v>
      </c>
      <c r="BA741">
        <f t="shared" si="261"/>
        <v>0</v>
      </c>
    </row>
    <row r="742" customHeight="1" spans="1:53">
      <c r="A742" s="23" t="s">
        <v>338</v>
      </c>
      <c r="C742" s="23">
        <v>4</v>
      </c>
      <c r="D742" s="39" t="s">
        <v>323</v>
      </c>
      <c r="E742" s="39" t="s">
        <v>178</v>
      </c>
      <c r="F742" s="3" t="s">
        <v>42</v>
      </c>
      <c r="G742" s="3">
        <v>5</v>
      </c>
      <c r="H742" s="3" t="s">
        <v>20</v>
      </c>
      <c r="I742" s="3">
        <v>10</v>
      </c>
      <c r="N742" s="25">
        <f>IFERROR(VLOOKUP($D742&amp;$C742,生产方式定位!$A$2:$E$38,2,FALSE)+VLOOKUP($E742&amp;$C742,生产方式定位!$F$3:$J$38,2,FALSE),0)</f>
        <v>2950</v>
      </c>
      <c r="U742" s="25">
        <f>IFERROR(VLOOKUP($D742&amp;$C742,生产方式定位!$A$2:$E$38,3,FALSE)+VLOOKUP($E742&amp;$C742,生产方式定位!$F$3:$J$38,3,FALSE),0)</f>
        <v>145</v>
      </c>
      <c r="Z742" s="25">
        <f>IFERROR(VLOOKUP($D742&amp;$C742,生产方式定位!$A$2:$E$38,5,FALSE)+VLOOKUP($E742&amp;$C742,生产方式定位!$F$3:$J$38,5,FALSE),"错误")</f>
        <v>3500</v>
      </c>
      <c r="AA742" s="42" t="str">
        <f t="shared" si="250"/>
        <v>魔偶*20,灵能水晶*33</v>
      </c>
      <c r="AB742" s="65" t="str">
        <f t="shared" si="262"/>
        <v/>
      </c>
      <c r="AC742" s="65" t="str">
        <f t="shared" si="263"/>
        <v/>
      </c>
      <c r="AD742" s="43" t="str">
        <f t="shared" si="264"/>
        <v>19%</v>
      </c>
      <c r="AE742" s="3">
        <f t="shared" si="265"/>
        <v>405</v>
      </c>
      <c r="AF742" s="67">
        <f t="shared" si="266"/>
        <v>4</v>
      </c>
      <c r="AG742" t="str">
        <f t="shared" si="251"/>
        <v>魔偶*20</v>
      </c>
      <c r="AH742" t="str">
        <f t="shared" si="253"/>
        <v>灵能水晶*33</v>
      </c>
      <c r="AI742" t="str">
        <f t="shared" si="254"/>
        <v/>
      </c>
      <c r="AJ742" t="str">
        <f t="shared" si="252"/>
        <v/>
      </c>
      <c r="AK742" t="str">
        <f t="shared" si="255"/>
        <v/>
      </c>
      <c r="AL742" t="str">
        <f t="shared" si="256"/>
        <v/>
      </c>
      <c r="AM742" t="str">
        <f t="shared" si="257"/>
        <v/>
      </c>
      <c r="AN742" t="str">
        <f t="shared" si="258"/>
        <v/>
      </c>
      <c r="AO742">
        <f>IFERROR(ROUND(N742*(G742/$AY742)/VLOOKUP(F742,商品!$A$4:$B$58,2,FALSE),0),"")</f>
        <v>20</v>
      </c>
      <c r="AP742">
        <f>IFERROR(ROUND(N742*(I742/$AY742)/VLOOKUP(H742,商品!$A$4:$B$58,2,FALSE),0),"")</f>
        <v>33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59"/>
        <v>15</v>
      </c>
      <c r="AZ742">
        <f t="shared" si="260"/>
        <v>0</v>
      </c>
      <c r="BA742">
        <f t="shared" si="261"/>
        <v>0</v>
      </c>
    </row>
    <row r="743" customHeight="1" spans="1:53">
      <c r="A743" s="23" t="s">
        <v>338</v>
      </c>
      <c r="C743" s="23">
        <v>5</v>
      </c>
      <c r="D743" s="39" t="s">
        <v>323</v>
      </c>
      <c r="E743" s="39" t="s">
        <v>178</v>
      </c>
      <c r="F743" s="3" t="s">
        <v>42</v>
      </c>
      <c r="G743" s="3">
        <v>5</v>
      </c>
      <c r="H743" s="3" t="s">
        <v>20</v>
      </c>
      <c r="I743" s="3">
        <v>10</v>
      </c>
      <c r="N743" s="25">
        <f>IFERROR(VLOOKUP($D743&amp;$C743,生产方式定位!$A$2:$E$38,2,FALSE)+VLOOKUP($E743&amp;$C743,生产方式定位!$F$3:$J$38,2,FALSE),0)</f>
        <v>3860</v>
      </c>
      <c r="U743" s="25">
        <f>IFERROR(VLOOKUP($D743&amp;$C743,生产方式定位!$A$2:$E$38,3,FALSE)+VLOOKUP($E743&amp;$C743,生产方式定位!$F$3:$J$38,3,FALSE),0)</f>
        <v>160</v>
      </c>
      <c r="Z743" s="25">
        <f>IFERROR(VLOOKUP($D743&amp;$C743,生产方式定位!$A$2:$E$38,5,FALSE)+VLOOKUP($E743&amp;$C743,生产方式定位!$F$3:$J$38,5,FALSE),"错误")</f>
        <v>4620</v>
      </c>
      <c r="AA743" s="42" t="str">
        <f t="shared" si="250"/>
        <v>魔偶*26,灵能水晶*43</v>
      </c>
      <c r="AB743" s="65" t="str">
        <f t="shared" si="262"/>
        <v/>
      </c>
      <c r="AC743" s="65" t="str">
        <f t="shared" si="263"/>
        <v/>
      </c>
      <c r="AD743" s="43" t="str">
        <f t="shared" si="264"/>
        <v>20%</v>
      </c>
      <c r="AE743" s="3">
        <f t="shared" si="265"/>
        <v>600</v>
      </c>
      <c r="AF743" s="67">
        <f t="shared" si="266"/>
        <v>5</v>
      </c>
      <c r="AG743" t="str">
        <f t="shared" si="251"/>
        <v>魔偶*26</v>
      </c>
      <c r="AH743" t="str">
        <f t="shared" si="253"/>
        <v>灵能水晶*43</v>
      </c>
      <c r="AI743" t="str">
        <f t="shared" si="254"/>
        <v/>
      </c>
      <c r="AJ743" t="str">
        <f t="shared" si="252"/>
        <v/>
      </c>
      <c r="AK743" t="str">
        <f t="shared" si="255"/>
        <v/>
      </c>
      <c r="AL743" t="str">
        <f t="shared" si="256"/>
        <v/>
      </c>
      <c r="AM743" t="str">
        <f t="shared" si="257"/>
        <v/>
      </c>
      <c r="AN743" t="str">
        <f t="shared" si="258"/>
        <v/>
      </c>
      <c r="AO743">
        <f>IFERROR(ROUND(N743*(G743/$AY743)/VLOOKUP(F743,商品!$A$4:$B$58,2,FALSE),0),"")</f>
        <v>26</v>
      </c>
      <c r="AP743">
        <f>IFERROR(ROUND(N743*(I743/$AY743)/VLOOKUP(H743,商品!$A$4:$B$58,2,FALSE),0),"")</f>
        <v>43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59"/>
        <v>15</v>
      </c>
      <c r="AZ743">
        <f t="shared" si="260"/>
        <v>0</v>
      </c>
      <c r="BA743">
        <f t="shared" si="261"/>
        <v>0</v>
      </c>
    </row>
    <row r="744" customHeight="1" spans="1:53">
      <c r="A744" s="25" t="s">
        <v>339</v>
      </c>
      <c r="B744" s="71" t="s">
        <v>519</v>
      </c>
      <c r="C744" s="25">
        <v>1</v>
      </c>
      <c r="D744" s="39" t="s">
        <v>175</v>
      </c>
      <c r="E744" s="39" t="s">
        <v>180</v>
      </c>
      <c r="N744" s="23">
        <f>IFERROR(VLOOKUP($D744&amp;$C744,生产方式定位!$A$2:$E$38,2,FALSE)+VLOOKUP($E744&amp;$C744,生产方式定位!$F$3:$J$38,2,FALSE),0)</f>
        <v>0</v>
      </c>
      <c r="O744" s="55"/>
      <c r="U744" s="23">
        <f>IFERROR(VLOOKUP($D744&amp;$C744,生产方式定位!$A$2:$E$38,3,FALSE)+VLOOKUP($E744&amp;$C744,生产方式定位!$F$3:$J$38,3,FALSE),0)</f>
        <v>25</v>
      </c>
      <c r="Z744" s="23">
        <f>IFERROR(VLOOKUP($D744&amp;$C744,生产方式定位!$A$2:$E$38,5,FALSE)+VLOOKUP($E744&amp;$C744,生产方式定位!$F$3:$J$38,5,FALSE),"错误")</f>
        <v>25</v>
      </c>
      <c r="AA744" s="42" t="str">
        <f t="shared" si="250"/>
        <v/>
      </c>
      <c r="AB744" s="65" t="str">
        <f t="shared" si="262"/>
        <v/>
      </c>
      <c r="AC744" s="65" t="str">
        <f t="shared" si="263"/>
        <v/>
      </c>
      <c r="AD744" s="43" t="str">
        <f t="shared" si="264"/>
        <v/>
      </c>
      <c r="AE744" s="3" t="str">
        <f t="shared" si="265"/>
        <v/>
      </c>
      <c r="AF744" s="66">
        <f t="shared" si="266"/>
        <v>1</v>
      </c>
      <c r="AG744" t="str">
        <f t="shared" si="251"/>
        <v/>
      </c>
      <c r="AH744" t="str">
        <f t="shared" si="253"/>
        <v/>
      </c>
      <c r="AI744" t="str">
        <f t="shared" si="254"/>
        <v/>
      </c>
      <c r="AJ744" t="str">
        <f t="shared" si="252"/>
        <v/>
      </c>
      <c r="AK744" t="str">
        <f t="shared" si="255"/>
        <v/>
      </c>
      <c r="AL744" t="str">
        <f t="shared" si="256"/>
        <v/>
      </c>
      <c r="AM744" t="str">
        <f t="shared" si="257"/>
        <v/>
      </c>
      <c r="AN744" t="str">
        <f t="shared" si="258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59"/>
        <v>0</v>
      </c>
      <c r="AZ744">
        <f t="shared" si="260"/>
        <v>0</v>
      </c>
      <c r="BA744">
        <f t="shared" si="261"/>
        <v>0</v>
      </c>
    </row>
    <row r="745" customHeight="1" spans="1:53">
      <c r="A745" s="25" t="s">
        <v>339</v>
      </c>
      <c r="B745" s="71" t="s">
        <v>520</v>
      </c>
      <c r="C745" s="25">
        <v>2</v>
      </c>
      <c r="D745" s="39" t="s">
        <v>175</v>
      </c>
      <c r="E745" s="39" t="s">
        <v>180</v>
      </c>
      <c r="N745" s="23">
        <f>IFERROR(VLOOKUP($D745&amp;$C745,生产方式定位!$A$2:$E$38,2,FALSE)+VLOOKUP($E745&amp;$C745,生产方式定位!$F$3:$J$38,2,FALSE),0)</f>
        <v>0</v>
      </c>
      <c r="U745" s="23">
        <f>IFERROR(VLOOKUP($D745&amp;$C745,生产方式定位!$A$2:$E$38,3,FALSE)+VLOOKUP($E745&amp;$C745,生产方式定位!$F$3:$J$38,3,FALSE),0)</f>
        <v>35</v>
      </c>
      <c r="Z745" s="23">
        <f>IFERROR(VLOOKUP($D745&amp;$C745,生产方式定位!$A$2:$E$38,5,FALSE)+VLOOKUP($E745&amp;$C745,生产方式定位!$F$3:$J$38,5,FALSE),"错误")</f>
        <v>35</v>
      </c>
      <c r="AA745" s="42" t="str">
        <f t="shared" si="250"/>
        <v/>
      </c>
      <c r="AB745" s="65" t="str">
        <f t="shared" si="262"/>
        <v/>
      </c>
      <c r="AC745" s="65" t="str">
        <f t="shared" si="263"/>
        <v/>
      </c>
      <c r="AD745" s="43" t="str">
        <f t="shared" si="264"/>
        <v/>
      </c>
      <c r="AE745" s="3" t="str">
        <f t="shared" si="265"/>
        <v/>
      </c>
      <c r="AF745" s="66">
        <f t="shared" si="266"/>
        <v>2</v>
      </c>
      <c r="AG745" t="str">
        <f t="shared" si="251"/>
        <v/>
      </c>
      <c r="AH745" t="str">
        <f t="shared" si="253"/>
        <v/>
      </c>
      <c r="AI745" t="str">
        <f t="shared" si="254"/>
        <v/>
      </c>
      <c r="AJ745" t="str">
        <f t="shared" si="252"/>
        <v/>
      </c>
      <c r="AK745" t="str">
        <f t="shared" si="255"/>
        <v/>
      </c>
      <c r="AL745" t="str">
        <f t="shared" si="256"/>
        <v/>
      </c>
      <c r="AM745" t="str">
        <f t="shared" si="257"/>
        <v/>
      </c>
      <c r="AN745" t="str">
        <f t="shared" si="258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59"/>
        <v>0</v>
      </c>
      <c r="AZ745">
        <f t="shared" si="260"/>
        <v>0</v>
      </c>
      <c r="BA745">
        <f t="shared" si="261"/>
        <v>0</v>
      </c>
    </row>
    <row r="746" customHeight="1" spans="1:53">
      <c r="A746" s="25" t="s">
        <v>339</v>
      </c>
      <c r="B746" s="71" t="s">
        <v>521</v>
      </c>
      <c r="C746" s="25">
        <v>3</v>
      </c>
      <c r="D746" s="39" t="s">
        <v>175</v>
      </c>
      <c r="E746" s="39" t="s">
        <v>180</v>
      </c>
      <c r="N746" s="23">
        <f>IFERROR(VLOOKUP($D746&amp;$C746,生产方式定位!$A$2:$E$38,2,FALSE)+VLOOKUP($E746&amp;$C746,生产方式定位!$F$3:$J$38,2,FALSE),0)</f>
        <v>0</v>
      </c>
      <c r="U746" s="23">
        <f>IFERROR(VLOOKUP($D746&amp;$C746,生产方式定位!$A$2:$E$38,3,FALSE)+VLOOKUP($E746&amp;$C746,生产方式定位!$F$3:$J$38,3,FALSE),0)</f>
        <v>70</v>
      </c>
      <c r="Z746" s="23">
        <f>IFERROR(VLOOKUP($D746&amp;$C746,生产方式定位!$A$2:$E$38,5,FALSE)+VLOOKUP($E746&amp;$C746,生产方式定位!$F$3:$J$38,5,FALSE),"错误")</f>
        <v>70</v>
      </c>
      <c r="AA746" s="42" t="str">
        <f t="shared" si="250"/>
        <v/>
      </c>
      <c r="AB746" s="65" t="str">
        <f t="shared" si="262"/>
        <v/>
      </c>
      <c r="AC746" s="65" t="str">
        <f t="shared" si="263"/>
        <v/>
      </c>
      <c r="AD746" s="43" t="str">
        <f t="shared" si="264"/>
        <v/>
      </c>
      <c r="AE746" s="3" t="str">
        <f t="shared" si="265"/>
        <v/>
      </c>
      <c r="AF746" s="66">
        <f t="shared" si="266"/>
        <v>3</v>
      </c>
      <c r="AG746" t="str">
        <f t="shared" si="251"/>
        <v/>
      </c>
      <c r="AH746" t="str">
        <f t="shared" si="253"/>
        <v/>
      </c>
      <c r="AI746" t="str">
        <f t="shared" si="254"/>
        <v/>
      </c>
      <c r="AJ746" t="str">
        <f t="shared" si="252"/>
        <v/>
      </c>
      <c r="AK746" t="str">
        <f t="shared" si="255"/>
        <v/>
      </c>
      <c r="AL746" t="str">
        <f t="shared" si="256"/>
        <v/>
      </c>
      <c r="AM746" t="str">
        <f t="shared" si="257"/>
        <v/>
      </c>
      <c r="AN746" t="str">
        <f t="shared" si="258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59"/>
        <v>0</v>
      </c>
      <c r="AZ746">
        <f t="shared" si="260"/>
        <v>0</v>
      </c>
      <c r="BA746">
        <f t="shared" si="261"/>
        <v>0</v>
      </c>
    </row>
    <row r="747" customHeight="1" spans="1:53">
      <c r="A747" s="25" t="s">
        <v>339</v>
      </c>
      <c r="B747" s="71" t="s">
        <v>522</v>
      </c>
      <c r="C747" s="25">
        <v>4</v>
      </c>
      <c r="D747" s="39" t="s">
        <v>175</v>
      </c>
      <c r="E747" s="39" t="s">
        <v>180</v>
      </c>
      <c r="N747" s="23">
        <f>IFERROR(VLOOKUP($D747&amp;$C747,生产方式定位!$A$2:$E$38,2,FALSE)+VLOOKUP($E747&amp;$C747,生产方式定位!$F$3:$J$38,2,FALSE),0)</f>
        <v>0</v>
      </c>
      <c r="U747" s="23">
        <f>IFERROR(VLOOKUP($D747&amp;$C747,生产方式定位!$A$2:$E$38,3,FALSE)+VLOOKUP($E747&amp;$C747,生产方式定位!$F$3:$J$38,3,FALSE),0)</f>
        <v>35</v>
      </c>
      <c r="Z747" s="23">
        <f>IFERROR(VLOOKUP($D747&amp;$C747,生产方式定位!$A$2:$E$38,5,FALSE)+VLOOKUP($E747&amp;$C747,生产方式定位!$F$3:$J$38,5,FALSE),"错误")</f>
        <v>35</v>
      </c>
      <c r="AA747" s="42" t="str">
        <f t="shared" si="250"/>
        <v/>
      </c>
      <c r="AB747" s="65" t="str">
        <f t="shared" si="262"/>
        <v/>
      </c>
      <c r="AC747" s="65" t="str">
        <f t="shared" si="263"/>
        <v/>
      </c>
      <c r="AD747" s="43" t="str">
        <f t="shared" si="264"/>
        <v/>
      </c>
      <c r="AE747" s="3" t="str">
        <f t="shared" si="265"/>
        <v/>
      </c>
      <c r="AF747" s="66">
        <f t="shared" si="266"/>
        <v>4</v>
      </c>
      <c r="AG747" t="str">
        <f t="shared" si="251"/>
        <v/>
      </c>
      <c r="AH747" t="str">
        <f t="shared" si="253"/>
        <v/>
      </c>
      <c r="AI747" t="str">
        <f t="shared" si="254"/>
        <v/>
      </c>
      <c r="AJ747" t="str">
        <f t="shared" si="252"/>
        <v/>
      </c>
      <c r="AK747" t="str">
        <f t="shared" si="255"/>
        <v/>
      </c>
      <c r="AL747" t="str">
        <f t="shared" si="256"/>
        <v/>
      </c>
      <c r="AM747" t="str">
        <f t="shared" si="257"/>
        <v/>
      </c>
      <c r="AN747" t="str">
        <f t="shared" si="258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59"/>
        <v>0</v>
      </c>
      <c r="AZ747">
        <f t="shared" si="260"/>
        <v>0</v>
      </c>
      <c r="BA747">
        <f t="shared" si="261"/>
        <v>0</v>
      </c>
    </row>
    <row r="748" customHeight="1" spans="1:53">
      <c r="A748" s="25" t="s">
        <v>339</v>
      </c>
      <c r="B748" s="71" t="s">
        <v>523</v>
      </c>
      <c r="C748" s="25">
        <v>5</v>
      </c>
      <c r="D748" s="39" t="s">
        <v>175</v>
      </c>
      <c r="E748" s="39" t="s">
        <v>180</v>
      </c>
      <c r="N748" s="23">
        <f>IFERROR(VLOOKUP($D748&amp;$C748,生产方式定位!$A$2:$E$38,2,FALSE)+VLOOKUP($E748&amp;$C748,生产方式定位!$F$3:$J$38,2,FALSE),0)</f>
        <v>0</v>
      </c>
      <c r="U748" s="23">
        <f>IFERROR(VLOOKUP($D748&amp;$C748,生产方式定位!$A$2:$E$38,3,FALSE)+VLOOKUP($E748&amp;$C748,生产方式定位!$F$3:$J$38,3,FALSE),0)</f>
        <v>40</v>
      </c>
      <c r="Z748" s="23">
        <f>IFERROR(VLOOKUP($D748&amp;$C748,生产方式定位!$A$2:$E$38,5,FALSE)+VLOOKUP($E748&amp;$C748,生产方式定位!$F$3:$J$38,5,FALSE),"错误")</f>
        <v>40</v>
      </c>
      <c r="AA748" s="42" t="str">
        <f t="shared" ref="AA748:AA811" si="267">IF(AG748="","",AG748)&amp;IF(AH748="","",","&amp;AH748)&amp;IF(AI748="","",","&amp;AI748)&amp;IF(AR748=0,"",",运力*"&amp;AR748)&amp;IF(AS748=0,"",",交易*"&amp;AS748)</f>
        <v/>
      </c>
      <c r="AB748" s="65" t="str">
        <f t="shared" si="262"/>
        <v/>
      </c>
      <c r="AC748" s="65" t="str">
        <f t="shared" si="263"/>
        <v/>
      </c>
      <c r="AD748" s="43" t="str">
        <f t="shared" si="264"/>
        <v/>
      </c>
      <c r="AE748" s="3" t="str">
        <f t="shared" si="265"/>
        <v/>
      </c>
      <c r="AF748" s="66">
        <f t="shared" si="266"/>
        <v>5</v>
      </c>
      <c r="AG748" t="str">
        <f t="shared" si="251"/>
        <v/>
      </c>
      <c r="AH748" t="str">
        <f t="shared" si="253"/>
        <v/>
      </c>
      <c r="AI748" t="str">
        <f t="shared" si="254"/>
        <v/>
      </c>
      <c r="AJ748" t="str">
        <f t="shared" si="252"/>
        <v/>
      </c>
      <c r="AK748" t="str">
        <f t="shared" si="255"/>
        <v/>
      </c>
      <c r="AL748" t="str">
        <f t="shared" si="256"/>
        <v/>
      </c>
      <c r="AM748" t="str">
        <f t="shared" si="257"/>
        <v/>
      </c>
      <c r="AN748" t="str">
        <f t="shared" si="258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59"/>
        <v>0</v>
      </c>
      <c r="AZ748">
        <f t="shared" si="260"/>
        <v>0</v>
      </c>
      <c r="BA748">
        <f t="shared" si="261"/>
        <v>0</v>
      </c>
    </row>
    <row r="749" customHeight="1" spans="1:53">
      <c r="A749" s="25" t="s">
        <v>339</v>
      </c>
      <c r="B749" s="71" t="s">
        <v>524</v>
      </c>
      <c r="C749" s="25">
        <v>6</v>
      </c>
      <c r="D749" s="39" t="s">
        <v>175</v>
      </c>
      <c r="E749" s="39" t="s">
        <v>180</v>
      </c>
      <c r="N749" s="23">
        <f>IFERROR(VLOOKUP($D749&amp;$C749,生产方式定位!$A$2:$E$38,2,FALSE)+VLOOKUP($E749&amp;$C749,生产方式定位!$F$3:$J$38,2,FALSE),0)</f>
        <v>0</v>
      </c>
      <c r="U749" s="23">
        <f>IFERROR(VLOOKUP($D749&amp;$C749,生产方式定位!$A$2:$E$38,3,FALSE)+VLOOKUP($E749&amp;$C749,生产方式定位!$F$3:$J$38,3,FALSE),0)</f>
        <v>20</v>
      </c>
      <c r="Z749" s="23">
        <f>IFERROR(VLOOKUP($D749&amp;$C749,生产方式定位!$A$2:$E$38,5,FALSE)+VLOOKUP($E749&amp;$C749,生产方式定位!$F$3:$J$38,5,FALSE),"错误")</f>
        <v>20</v>
      </c>
      <c r="AA749" s="42" t="str">
        <f t="shared" si="267"/>
        <v/>
      </c>
      <c r="AB749" s="65" t="str">
        <f t="shared" si="262"/>
        <v/>
      </c>
      <c r="AC749" s="65" t="str">
        <f t="shared" si="263"/>
        <v/>
      </c>
      <c r="AD749" s="43" t="str">
        <f t="shared" si="264"/>
        <v/>
      </c>
      <c r="AE749" s="3" t="str">
        <f t="shared" si="265"/>
        <v/>
      </c>
      <c r="AF749" s="67">
        <f t="shared" si="266"/>
        <v>6</v>
      </c>
      <c r="AG749" t="str">
        <f t="shared" ref="AG749:AG812" si="268">IF(AO749="","",F749&amp;"*"&amp;AO749)</f>
        <v/>
      </c>
      <c r="AH749" t="str">
        <f t="shared" si="253"/>
        <v/>
      </c>
      <c r="AI749" t="str">
        <f t="shared" si="254"/>
        <v/>
      </c>
      <c r="AJ749" t="str">
        <f t="shared" si="252"/>
        <v/>
      </c>
      <c r="AK749" t="str">
        <f t="shared" si="255"/>
        <v/>
      </c>
      <c r="AL749" t="str">
        <f t="shared" si="256"/>
        <v/>
      </c>
      <c r="AM749" t="str">
        <f t="shared" si="257"/>
        <v/>
      </c>
      <c r="AN749" t="str">
        <f t="shared" si="258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59"/>
        <v>0</v>
      </c>
      <c r="AZ749">
        <f t="shared" si="260"/>
        <v>0</v>
      </c>
      <c r="BA749">
        <f t="shared" si="261"/>
        <v>0</v>
      </c>
    </row>
    <row r="750" customHeight="1" spans="1:53">
      <c r="A750" s="25" t="s">
        <v>339</v>
      </c>
      <c r="B750" s="71" t="s">
        <v>525</v>
      </c>
      <c r="C750" s="25">
        <v>7</v>
      </c>
      <c r="D750" s="39" t="s">
        <v>175</v>
      </c>
      <c r="E750" s="39" t="s">
        <v>180</v>
      </c>
      <c r="N750" s="23">
        <f>IFERROR(VLOOKUP($D750&amp;$C750,生产方式定位!$A$2:$E$38,2,FALSE)+VLOOKUP($E750&amp;$C750,生产方式定位!$F$3:$J$38,2,FALSE),0)</f>
        <v>0</v>
      </c>
      <c r="U750" s="23">
        <f>IFERROR(VLOOKUP($D750&amp;$C750,生产方式定位!$A$2:$E$38,3,FALSE)+VLOOKUP($E750&amp;$C750,生产方式定位!$F$3:$J$38,3,FALSE),0)</f>
        <v>20</v>
      </c>
      <c r="Z750" s="23">
        <f>IFERROR(VLOOKUP($D750&amp;$C750,生产方式定位!$A$2:$E$38,5,FALSE)+VLOOKUP($E750&amp;$C750,生产方式定位!$F$3:$J$38,5,FALSE),"错误")</f>
        <v>20</v>
      </c>
      <c r="AA750" s="42" t="str">
        <f t="shared" si="267"/>
        <v/>
      </c>
      <c r="AB750" s="65" t="str">
        <f t="shared" si="262"/>
        <v/>
      </c>
      <c r="AC750" s="65" t="str">
        <f t="shared" si="263"/>
        <v/>
      </c>
      <c r="AD750" s="43" t="str">
        <f t="shared" si="264"/>
        <v/>
      </c>
      <c r="AE750" s="3" t="str">
        <f t="shared" si="265"/>
        <v/>
      </c>
      <c r="AF750" s="67">
        <f t="shared" si="266"/>
        <v>7</v>
      </c>
      <c r="AG750" t="str">
        <f t="shared" si="268"/>
        <v/>
      </c>
      <c r="AH750" t="str">
        <f t="shared" si="253"/>
        <v/>
      </c>
      <c r="AI750" t="str">
        <f t="shared" si="254"/>
        <v/>
      </c>
      <c r="AJ750" t="str">
        <f t="shared" ref="AJ750:AJ813" si="269">IF(AT750="","",O750&amp;"*"&amp;AT750)</f>
        <v/>
      </c>
      <c r="AK750" t="str">
        <f t="shared" si="255"/>
        <v/>
      </c>
      <c r="AL750" t="str">
        <f t="shared" si="256"/>
        <v/>
      </c>
      <c r="AM750" t="str">
        <f t="shared" si="257"/>
        <v/>
      </c>
      <c r="AN750" t="str">
        <f t="shared" si="258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59"/>
        <v>0</v>
      </c>
      <c r="AZ750">
        <f t="shared" si="260"/>
        <v>0</v>
      </c>
      <c r="BA750">
        <f t="shared" si="261"/>
        <v>0</v>
      </c>
    </row>
    <row r="751" customHeight="1" spans="1:53">
      <c r="A751" s="25" t="s">
        <v>339</v>
      </c>
      <c r="B751" s="71" t="s">
        <v>526</v>
      </c>
      <c r="C751" s="25">
        <v>8</v>
      </c>
      <c r="D751" s="39" t="s">
        <v>175</v>
      </c>
      <c r="E751" s="39" t="s">
        <v>180</v>
      </c>
      <c r="N751" s="23">
        <f>IFERROR(VLOOKUP($D751&amp;$C751,生产方式定位!$A$2:$E$38,2,FALSE)+VLOOKUP($E751&amp;$C751,生产方式定位!$F$3:$J$38,2,FALSE),0)</f>
        <v>0</v>
      </c>
      <c r="O751" s="55"/>
      <c r="U751" s="23">
        <f>IFERROR(VLOOKUP($D751&amp;$C751,生产方式定位!$A$2:$E$38,3,FALSE)+VLOOKUP($E751&amp;$C751,生产方式定位!$F$3:$J$38,3,FALSE),0)</f>
        <v>50</v>
      </c>
      <c r="Z751" s="23">
        <f>IFERROR(VLOOKUP($D751&amp;$C751,生产方式定位!$A$2:$E$38,5,FALSE)+VLOOKUP($E751&amp;$C751,生产方式定位!$F$3:$J$38,5,FALSE),"错误")</f>
        <v>50</v>
      </c>
      <c r="AA751" s="42" t="str">
        <f t="shared" si="267"/>
        <v/>
      </c>
      <c r="AB751" s="65" t="str">
        <f t="shared" si="262"/>
        <v/>
      </c>
      <c r="AC751" s="65" t="str">
        <f t="shared" si="263"/>
        <v/>
      </c>
      <c r="AD751" s="43" t="str">
        <f t="shared" si="264"/>
        <v/>
      </c>
      <c r="AE751" s="3" t="str">
        <f t="shared" si="265"/>
        <v/>
      </c>
      <c r="AF751" s="67">
        <f t="shared" si="266"/>
        <v>8</v>
      </c>
      <c r="AG751" t="str">
        <f t="shared" si="268"/>
        <v/>
      </c>
      <c r="AH751" t="str">
        <f t="shared" si="253"/>
        <v/>
      </c>
      <c r="AI751" t="str">
        <f t="shared" si="254"/>
        <v/>
      </c>
      <c r="AJ751" t="str">
        <f t="shared" si="269"/>
        <v/>
      </c>
      <c r="AK751" t="str">
        <f t="shared" si="255"/>
        <v/>
      </c>
      <c r="AL751" t="str">
        <f t="shared" si="256"/>
        <v/>
      </c>
      <c r="AM751" t="str">
        <f t="shared" si="257"/>
        <v/>
      </c>
      <c r="AN751" t="str">
        <f t="shared" si="258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59"/>
        <v>0</v>
      </c>
      <c r="AZ751">
        <f t="shared" si="260"/>
        <v>0</v>
      </c>
      <c r="BA751">
        <f t="shared" si="261"/>
        <v>0</v>
      </c>
    </row>
    <row r="752" customHeight="1" spans="1:53">
      <c r="A752" s="23" t="s">
        <v>341</v>
      </c>
      <c r="C752" s="23">
        <v>1</v>
      </c>
      <c r="D752" s="39" t="s">
        <v>323</v>
      </c>
      <c r="E752" s="39" t="s">
        <v>173</v>
      </c>
      <c r="N752" s="25">
        <f>IFERROR(VLOOKUP($D752&amp;$C752,生产方式定位!$A$2:$E$38,2,FALSE)+VLOOKUP($E752&amp;$C752,生产方式定位!$F$3:$J$38,2,FALSE),0)</f>
        <v>0</v>
      </c>
      <c r="U752" s="25">
        <f>IFERROR(VLOOKUP($D752&amp;$C752,生产方式定位!$A$2:$E$38,3,FALSE)+VLOOKUP($E752&amp;$C752,生产方式定位!$F$3:$J$38,3,FALSE),0)</f>
        <v>100</v>
      </c>
      <c r="Z752" s="25">
        <f>IFERROR(VLOOKUP($D752&amp;$C752,生产方式定位!$A$2:$E$38,5,FALSE)+VLOOKUP($E752&amp;$C752,生产方式定位!$F$3:$J$38,5,FALSE),"错误")</f>
        <v>500</v>
      </c>
      <c r="AA752" s="42" t="str">
        <f t="shared" si="267"/>
        <v/>
      </c>
      <c r="AB752" s="65" t="str">
        <f t="shared" si="262"/>
        <v/>
      </c>
      <c r="AC752" s="65" t="str">
        <f t="shared" si="263"/>
        <v/>
      </c>
      <c r="AD752" s="43" t="str">
        <f t="shared" si="264"/>
        <v/>
      </c>
      <c r="AE752" s="3">
        <f t="shared" si="265"/>
        <v>400</v>
      </c>
      <c r="AF752" s="67">
        <f t="shared" si="266"/>
        <v>1</v>
      </c>
      <c r="AG752" t="str">
        <f t="shared" si="268"/>
        <v/>
      </c>
      <c r="AH752" t="str">
        <f t="shared" si="253"/>
        <v/>
      </c>
      <c r="AI752" t="str">
        <f t="shared" si="254"/>
        <v/>
      </c>
      <c r="AJ752" t="str">
        <f t="shared" si="269"/>
        <v/>
      </c>
      <c r="AK752" t="str">
        <f t="shared" si="255"/>
        <v/>
      </c>
      <c r="AL752" t="str">
        <f t="shared" si="256"/>
        <v/>
      </c>
      <c r="AM752" t="str">
        <f t="shared" si="257"/>
        <v/>
      </c>
      <c r="AN752" t="str">
        <f t="shared" si="258"/>
        <v/>
      </c>
      <c r="AO752" t="str">
        <f>IFERROR(ROUND(N752*(G752/$AY752)/VLOOKUP(F752,商品!$A$4:$B$58,2,FALSE),0),"")</f>
        <v/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59"/>
        <v>0</v>
      </c>
      <c r="AZ752">
        <f t="shared" si="260"/>
        <v>0</v>
      </c>
      <c r="BA752">
        <f t="shared" si="261"/>
        <v>0</v>
      </c>
    </row>
    <row r="753" customHeight="1" spans="1:53">
      <c r="A753" s="23" t="s">
        <v>341</v>
      </c>
      <c r="C753" s="23">
        <v>2</v>
      </c>
      <c r="D753" s="39" t="s">
        <v>323</v>
      </c>
      <c r="E753" s="39" t="s">
        <v>173</v>
      </c>
      <c r="N753" s="25">
        <f>IFERROR(VLOOKUP($D753&amp;$C753,生产方式定位!$A$2:$E$38,2,FALSE)+VLOOKUP($E753&amp;$C753,生产方式定位!$F$3:$J$38,2,FALSE),0)</f>
        <v>1300</v>
      </c>
      <c r="U753" s="25">
        <f>IFERROR(VLOOKUP($D753&amp;$C753,生产方式定位!$A$2:$E$38,3,FALSE)+VLOOKUP($E753&amp;$C753,生产方式定位!$F$3:$J$38,3,FALSE),0)</f>
        <v>100</v>
      </c>
      <c r="Z753" s="25">
        <f>IFERROR(VLOOKUP($D753&amp;$C753,生产方式定位!$A$2:$E$38,5,FALSE)+VLOOKUP($E753&amp;$C753,生产方式定位!$F$3:$J$38,5,FALSE),"错误")</f>
        <v>1860</v>
      </c>
      <c r="AA753" s="42" t="str">
        <f t="shared" si="267"/>
        <v/>
      </c>
      <c r="AB753" s="65" t="str">
        <f t="shared" si="262"/>
        <v/>
      </c>
      <c r="AC753" s="65" t="str">
        <f t="shared" si="263"/>
        <v/>
      </c>
      <c r="AD753" s="43" t="str">
        <f t="shared" si="264"/>
        <v>43%</v>
      </c>
      <c r="AE753" s="3">
        <f t="shared" si="265"/>
        <v>460</v>
      </c>
      <c r="AF753" s="67">
        <f t="shared" si="266"/>
        <v>2</v>
      </c>
      <c r="AG753" t="str">
        <f t="shared" si="268"/>
        <v/>
      </c>
      <c r="AH753" t="str">
        <f t="shared" si="253"/>
        <v/>
      </c>
      <c r="AI753" t="str">
        <f t="shared" si="254"/>
        <v/>
      </c>
      <c r="AJ753" t="str">
        <f t="shared" si="269"/>
        <v/>
      </c>
      <c r="AK753" t="str">
        <f t="shared" si="255"/>
        <v/>
      </c>
      <c r="AL753" t="str">
        <f t="shared" si="256"/>
        <v/>
      </c>
      <c r="AM753" t="str">
        <f t="shared" si="257"/>
        <v/>
      </c>
      <c r="AN753" t="str">
        <f t="shared" si="258"/>
        <v/>
      </c>
      <c r="AO753" t="str">
        <f>IFERROR(ROUND(N753*(G753/$AY753)/VLOOKUP(F753,商品!$A$4:$B$58,2,FALSE),0),"")</f>
        <v/>
      </c>
      <c r="AP753" t="str">
        <f>IFERROR(ROUND(N753*(I753/$AY753)/VLOOKUP(H753,商品!$A$4:$B$58,2,FALSE),0),"")</f>
        <v/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59"/>
        <v>0</v>
      </c>
      <c r="AZ753">
        <f t="shared" si="260"/>
        <v>0</v>
      </c>
      <c r="BA753">
        <f t="shared" si="261"/>
        <v>0</v>
      </c>
    </row>
    <row r="754" customHeight="1" spans="1:53">
      <c r="A754" s="23" t="s">
        <v>341</v>
      </c>
      <c r="C754" s="23">
        <v>3</v>
      </c>
      <c r="D754" s="39" t="s">
        <v>323</v>
      </c>
      <c r="E754" s="39" t="s">
        <v>173</v>
      </c>
      <c r="N754" s="25">
        <f>IFERROR(VLOOKUP($D754&amp;$C754,生产方式定位!$A$2:$E$38,2,FALSE)+VLOOKUP($E754&amp;$C754,生产方式定位!$F$3:$J$38,2,FALSE),0)</f>
        <v>2225</v>
      </c>
      <c r="U754" s="25">
        <f>IFERROR(VLOOKUP($D754&amp;$C754,生产方式定位!$A$2:$E$38,3,FALSE)+VLOOKUP($E754&amp;$C754,生产方式定位!$F$3:$J$38,3,FALSE),0)</f>
        <v>100</v>
      </c>
      <c r="Z754" s="25">
        <f>IFERROR(VLOOKUP($D754&amp;$C754,生产方式定位!$A$2:$E$38,5,FALSE)+VLOOKUP($E754&amp;$C754,生产方式定位!$F$3:$J$38,5,FALSE),"错误")</f>
        <v>3130</v>
      </c>
      <c r="AA754" s="42" t="str">
        <f t="shared" si="267"/>
        <v/>
      </c>
      <c r="AB754" s="65" t="str">
        <f t="shared" si="262"/>
        <v/>
      </c>
      <c r="AC754" s="65" t="str">
        <f t="shared" si="263"/>
        <v/>
      </c>
      <c r="AD754" s="43" t="str">
        <f t="shared" si="264"/>
        <v>41%</v>
      </c>
      <c r="AE754" s="3">
        <f t="shared" si="265"/>
        <v>805</v>
      </c>
      <c r="AF754" s="66">
        <f t="shared" si="266"/>
        <v>3</v>
      </c>
      <c r="AG754" t="str">
        <f t="shared" si="268"/>
        <v/>
      </c>
      <c r="AH754" t="str">
        <f t="shared" si="253"/>
        <v/>
      </c>
      <c r="AI754" t="str">
        <f t="shared" si="254"/>
        <v/>
      </c>
      <c r="AJ754" t="str">
        <f t="shared" si="269"/>
        <v/>
      </c>
      <c r="AK754" t="str">
        <f t="shared" si="255"/>
        <v/>
      </c>
      <c r="AL754" t="str">
        <f t="shared" si="256"/>
        <v/>
      </c>
      <c r="AM754" t="str">
        <f t="shared" si="257"/>
        <v/>
      </c>
      <c r="AN754" t="str">
        <f t="shared" si="258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59"/>
        <v>0</v>
      </c>
      <c r="AZ754">
        <f t="shared" si="260"/>
        <v>0</v>
      </c>
      <c r="BA754">
        <f t="shared" si="261"/>
        <v>0</v>
      </c>
    </row>
    <row r="755" customHeight="1" spans="1:53">
      <c r="A755" s="23" t="s">
        <v>341</v>
      </c>
      <c r="C755" s="23">
        <v>4</v>
      </c>
      <c r="D755" s="39" t="s">
        <v>323</v>
      </c>
      <c r="E755" s="39" t="s">
        <v>173</v>
      </c>
      <c r="N755" s="25">
        <f>IFERROR(VLOOKUP($D755&amp;$C755,生产方式定位!$A$2:$E$38,2,FALSE)+VLOOKUP($E755&amp;$C755,生产方式定位!$F$3:$J$38,2,FALSE),0)</f>
        <v>3150</v>
      </c>
      <c r="U755" s="25">
        <f>IFERROR(VLOOKUP($D755&amp;$C755,生产方式定位!$A$2:$E$38,3,FALSE)+VLOOKUP($E755&amp;$C755,生产方式定位!$F$3:$J$38,3,FALSE),0)</f>
        <v>100</v>
      </c>
      <c r="Z755" s="25">
        <f>IFERROR(VLOOKUP($D755&amp;$C755,生产方式定位!$A$2:$E$38,5,FALSE)+VLOOKUP($E755&amp;$C755,生产方式定位!$F$3:$J$38,5,FALSE),"错误")</f>
        <v>4400</v>
      </c>
      <c r="AA755" s="42" t="str">
        <f t="shared" si="267"/>
        <v/>
      </c>
      <c r="AB755" s="65" t="str">
        <f t="shared" si="262"/>
        <v/>
      </c>
      <c r="AC755" s="65" t="str">
        <f t="shared" si="263"/>
        <v/>
      </c>
      <c r="AD755" s="43" t="str">
        <f t="shared" si="264"/>
        <v>40%</v>
      </c>
      <c r="AE755" s="3">
        <f t="shared" si="265"/>
        <v>1150</v>
      </c>
      <c r="AF755" s="66">
        <f t="shared" si="266"/>
        <v>4</v>
      </c>
      <c r="AG755" t="str">
        <f t="shared" si="268"/>
        <v/>
      </c>
      <c r="AH755" t="str">
        <f t="shared" si="253"/>
        <v/>
      </c>
      <c r="AI755" t="str">
        <f t="shared" si="254"/>
        <v/>
      </c>
      <c r="AJ755" t="str">
        <f t="shared" si="269"/>
        <v/>
      </c>
      <c r="AK755" t="str">
        <f t="shared" si="255"/>
        <v/>
      </c>
      <c r="AL755" t="str">
        <f t="shared" si="256"/>
        <v/>
      </c>
      <c r="AM755" t="str">
        <f t="shared" si="257"/>
        <v/>
      </c>
      <c r="AN755" t="str">
        <f t="shared" si="258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59"/>
        <v>0</v>
      </c>
      <c r="AZ755">
        <f t="shared" si="260"/>
        <v>0</v>
      </c>
      <c r="BA755">
        <f t="shared" si="261"/>
        <v>0</v>
      </c>
    </row>
    <row r="756" customHeight="1" spans="1:53">
      <c r="A756" s="23" t="s">
        <v>341</v>
      </c>
      <c r="C756" s="23">
        <v>5</v>
      </c>
      <c r="D756" s="39" t="s">
        <v>323</v>
      </c>
      <c r="E756" s="39" t="s">
        <v>173</v>
      </c>
      <c r="N756" s="25">
        <f>IFERROR(VLOOKUP($D756&amp;$C756,生产方式定位!$A$2:$E$38,2,FALSE)+VLOOKUP($E756&amp;$C756,生产方式定位!$F$3:$J$38,2,FALSE),0)</f>
        <v>4075</v>
      </c>
      <c r="U756" s="25">
        <f>IFERROR(VLOOKUP($D756&amp;$C756,生产方式定位!$A$2:$E$38,3,FALSE)+VLOOKUP($E756&amp;$C756,生产方式定位!$F$3:$J$38,3,FALSE),0)</f>
        <v>100</v>
      </c>
      <c r="Z756" s="25">
        <f>IFERROR(VLOOKUP($D756&amp;$C756,生产方式定位!$A$2:$E$38,5,FALSE)+VLOOKUP($E756&amp;$C756,生产方式定位!$F$3:$J$38,5,FALSE),"错误")</f>
        <v>5670</v>
      </c>
      <c r="AA756" s="42" t="str">
        <f t="shared" si="267"/>
        <v/>
      </c>
      <c r="AB756" s="65" t="str">
        <f t="shared" si="262"/>
        <v/>
      </c>
      <c r="AC756" s="65" t="str">
        <f t="shared" si="263"/>
        <v/>
      </c>
      <c r="AD756" s="43" t="str">
        <f t="shared" si="264"/>
        <v>39%</v>
      </c>
      <c r="AE756" s="3">
        <f t="shared" si="265"/>
        <v>1495</v>
      </c>
      <c r="AF756" s="66">
        <f t="shared" si="266"/>
        <v>5</v>
      </c>
      <c r="AG756" t="str">
        <f t="shared" si="268"/>
        <v/>
      </c>
      <c r="AH756" t="str">
        <f t="shared" si="253"/>
        <v/>
      </c>
      <c r="AI756" t="str">
        <f t="shared" si="254"/>
        <v/>
      </c>
      <c r="AJ756" t="str">
        <f t="shared" si="269"/>
        <v/>
      </c>
      <c r="AK756" t="str">
        <f t="shared" si="255"/>
        <v/>
      </c>
      <c r="AL756" t="str">
        <f t="shared" si="256"/>
        <v/>
      </c>
      <c r="AM756" t="str">
        <f t="shared" si="257"/>
        <v/>
      </c>
      <c r="AN756" t="str">
        <f t="shared" si="258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59"/>
        <v>0</v>
      </c>
      <c r="AZ756">
        <f t="shared" si="260"/>
        <v>0</v>
      </c>
      <c r="BA756">
        <f t="shared" si="261"/>
        <v>0</v>
      </c>
    </row>
    <row r="757" customHeight="1" spans="1:53">
      <c r="A757" s="25" t="s">
        <v>342</v>
      </c>
      <c r="C757" s="25">
        <v>1</v>
      </c>
      <c r="D757" s="39" t="s">
        <v>323</v>
      </c>
      <c r="E757" s="39" t="s">
        <v>194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100</v>
      </c>
      <c r="Z757" s="23">
        <f>IFERROR(VLOOKUP($D757&amp;$C757,生产方式定位!$A$2:$E$38,5,FALSE)+VLOOKUP($E757&amp;$C757,生产方式定位!$F$3:$J$38,5,FALSE),"错误")</f>
        <v>500</v>
      </c>
      <c r="AA757" s="42" t="str">
        <f t="shared" si="267"/>
        <v/>
      </c>
      <c r="AB757" s="65" t="str">
        <f t="shared" si="262"/>
        <v/>
      </c>
      <c r="AC757" s="65" t="str">
        <f t="shared" si="263"/>
        <v/>
      </c>
      <c r="AD757" s="43" t="str">
        <f t="shared" si="264"/>
        <v/>
      </c>
      <c r="AE757" s="3">
        <f t="shared" si="265"/>
        <v>400</v>
      </c>
      <c r="AF757" s="66">
        <f t="shared" si="266"/>
        <v>1</v>
      </c>
      <c r="AG757" t="str">
        <f t="shared" si="268"/>
        <v/>
      </c>
      <c r="AH757" t="str">
        <f t="shared" si="253"/>
        <v/>
      </c>
      <c r="AI757" t="str">
        <f t="shared" si="254"/>
        <v/>
      </c>
      <c r="AJ757" t="str">
        <f t="shared" si="269"/>
        <v/>
      </c>
      <c r="AK757" t="str">
        <f t="shared" si="255"/>
        <v/>
      </c>
      <c r="AL757" t="str">
        <f t="shared" si="256"/>
        <v/>
      </c>
      <c r="AM757" t="str">
        <f t="shared" si="257"/>
        <v/>
      </c>
      <c r="AN757" t="str">
        <f t="shared" si="258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59"/>
        <v>0</v>
      </c>
      <c r="AZ757">
        <f t="shared" si="260"/>
        <v>0</v>
      </c>
      <c r="BA757">
        <f t="shared" si="261"/>
        <v>0</v>
      </c>
    </row>
    <row r="758" customHeight="1" spans="1:53">
      <c r="A758" s="25" t="s">
        <v>342</v>
      </c>
      <c r="C758" s="25">
        <v>2</v>
      </c>
      <c r="D758" s="39" t="s">
        <v>323</v>
      </c>
      <c r="E758" s="39" t="s">
        <v>194</v>
      </c>
      <c r="N758" s="23">
        <f>IFERROR(VLOOKUP($D758&amp;$C758,生产方式定位!$A$2:$E$38,2,FALSE)+VLOOKUP($E758&amp;$C758,生产方式定位!$F$3:$J$38,2,FALSE),0)</f>
        <v>1200</v>
      </c>
      <c r="U758" s="23">
        <f>IFERROR(VLOOKUP($D758&amp;$C758,生产方式定位!$A$2:$E$38,3,FALSE)+VLOOKUP($E758&amp;$C758,生产方式定位!$F$3:$J$38,3,FALSE),0)</f>
        <v>30</v>
      </c>
      <c r="Z758" s="23">
        <f>IFERROR(VLOOKUP($D758&amp;$C758,生产方式定位!$A$2:$E$38,5,FALSE)+VLOOKUP($E758&amp;$C758,生产方式定位!$F$3:$J$38,5,FALSE),"错误")</f>
        <v>1623</v>
      </c>
      <c r="AA758" s="42" t="str">
        <f t="shared" si="267"/>
        <v/>
      </c>
      <c r="AB758" s="65" t="str">
        <f t="shared" si="262"/>
        <v/>
      </c>
      <c r="AC758" s="65" t="str">
        <f t="shared" si="263"/>
        <v/>
      </c>
      <c r="AD758" s="43" t="str">
        <f t="shared" si="264"/>
        <v>35%</v>
      </c>
      <c r="AE758" s="3">
        <f t="shared" si="265"/>
        <v>393</v>
      </c>
      <c r="AF758" s="66">
        <f t="shared" si="266"/>
        <v>2</v>
      </c>
      <c r="AG758" t="str">
        <f t="shared" si="268"/>
        <v/>
      </c>
      <c r="AH758" t="str">
        <f t="shared" si="253"/>
        <v/>
      </c>
      <c r="AI758" t="str">
        <f t="shared" si="254"/>
        <v/>
      </c>
      <c r="AJ758" t="str">
        <f t="shared" si="269"/>
        <v/>
      </c>
      <c r="AK758" t="str">
        <f t="shared" si="255"/>
        <v/>
      </c>
      <c r="AL758" t="str">
        <f t="shared" si="256"/>
        <v/>
      </c>
      <c r="AM758" t="str">
        <f t="shared" si="257"/>
        <v/>
      </c>
      <c r="AN758" t="str">
        <f t="shared" si="258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59"/>
        <v>0</v>
      </c>
      <c r="AZ758">
        <f t="shared" si="260"/>
        <v>0</v>
      </c>
      <c r="BA758">
        <f t="shared" si="261"/>
        <v>0</v>
      </c>
    </row>
    <row r="759" customHeight="1" spans="1:53">
      <c r="A759" s="25" t="s">
        <v>342</v>
      </c>
      <c r="C759" s="25">
        <v>3</v>
      </c>
      <c r="D759" s="39" t="s">
        <v>323</v>
      </c>
      <c r="E759" s="39" t="s">
        <v>194</v>
      </c>
      <c r="N759" s="23">
        <f>IFERROR(VLOOKUP($D759&amp;$C759,生产方式定位!$A$2:$E$38,2,FALSE)+VLOOKUP($E759&amp;$C759,生产方式定位!$F$3:$J$38,2,FALSE),0)</f>
        <v>2100</v>
      </c>
      <c r="U759" s="23">
        <f>IFERROR(VLOOKUP($D759&amp;$C759,生产方式定位!$A$2:$E$38,3,FALSE)+VLOOKUP($E759&amp;$C759,生产方式定位!$F$3:$J$38,3,FALSE),0)</f>
        <v>35</v>
      </c>
      <c r="Z759" s="23">
        <f>IFERROR(VLOOKUP($D759&amp;$C759,生产方式定位!$A$2:$E$38,5,FALSE)+VLOOKUP($E759&amp;$C759,生产方式定位!$F$3:$J$38,5,FALSE),"错误")</f>
        <v>2859</v>
      </c>
      <c r="AA759" s="42" t="str">
        <f t="shared" si="267"/>
        <v/>
      </c>
      <c r="AB759" s="65" t="str">
        <f t="shared" si="262"/>
        <v/>
      </c>
      <c r="AC759" s="65" t="str">
        <f t="shared" si="263"/>
        <v/>
      </c>
      <c r="AD759" s="43" t="str">
        <f t="shared" si="264"/>
        <v>36%</v>
      </c>
      <c r="AE759" s="3">
        <f t="shared" si="265"/>
        <v>724</v>
      </c>
      <c r="AF759" s="66">
        <f t="shared" si="266"/>
        <v>3</v>
      </c>
      <c r="AG759" t="str">
        <f t="shared" si="268"/>
        <v/>
      </c>
      <c r="AH759" t="str">
        <f t="shared" si="253"/>
        <v/>
      </c>
      <c r="AI759" t="str">
        <f t="shared" si="254"/>
        <v/>
      </c>
      <c r="AJ759" t="str">
        <f t="shared" si="269"/>
        <v/>
      </c>
      <c r="AK759" t="str">
        <f t="shared" si="255"/>
        <v/>
      </c>
      <c r="AL759" t="str">
        <f t="shared" si="256"/>
        <v/>
      </c>
      <c r="AM759" t="str">
        <f t="shared" si="257"/>
        <v/>
      </c>
      <c r="AN759" t="str">
        <f t="shared" si="258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59"/>
        <v>0</v>
      </c>
      <c r="AZ759">
        <f t="shared" si="260"/>
        <v>0</v>
      </c>
      <c r="BA759">
        <f t="shared" si="261"/>
        <v>0</v>
      </c>
    </row>
    <row r="760" customHeight="1" spans="1:53">
      <c r="A760" s="25" t="s">
        <v>342</v>
      </c>
      <c r="C760" s="25">
        <v>4</v>
      </c>
      <c r="D760" s="39" t="s">
        <v>323</v>
      </c>
      <c r="E760" s="39" t="s">
        <v>194</v>
      </c>
      <c r="N760" s="23">
        <f>IFERROR(VLOOKUP($D760&amp;$C760,生产方式定位!$A$2:$E$38,2,FALSE)+VLOOKUP($E760&amp;$C760,生产方式定位!$F$3:$J$38,2,FALSE),0)</f>
        <v>3000</v>
      </c>
      <c r="U760" s="23">
        <f>IFERROR(VLOOKUP($D760&amp;$C760,生产方式定位!$A$2:$E$38,3,FALSE)+VLOOKUP($E760&amp;$C760,生产方式定位!$F$3:$J$38,3,FALSE),0)</f>
        <v>40</v>
      </c>
      <c r="Z760" s="23">
        <f>IFERROR(VLOOKUP($D760&amp;$C760,生产方式定位!$A$2:$E$38,5,FALSE)+VLOOKUP($E760&amp;$C760,生产方式定位!$F$3:$J$38,5,FALSE),"错误")</f>
        <v>4094</v>
      </c>
      <c r="AA760" s="42" t="str">
        <f t="shared" si="267"/>
        <v/>
      </c>
      <c r="AB760" s="65" t="str">
        <f t="shared" si="262"/>
        <v/>
      </c>
      <c r="AC760" s="65" t="str">
        <f t="shared" si="263"/>
        <v/>
      </c>
      <c r="AD760" s="43" t="str">
        <f t="shared" si="264"/>
        <v>36%</v>
      </c>
      <c r="AE760" s="3">
        <f t="shared" si="265"/>
        <v>1054</v>
      </c>
      <c r="AF760" s="66">
        <f t="shared" si="266"/>
        <v>4</v>
      </c>
      <c r="AG760" t="str">
        <f t="shared" si="268"/>
        <v/>
      </c>
      <c r="AH760" t="str">
        <f t="shared" si="253"/>
        <v/>
      </c>
      <c r="AI760" t="str">
        <f t="shared" si="254"/>
        <v/>
      </c>
      <c r="AJ760" t="str">
        <f t="shared" si="269"/>
        <v/>
      </c>
      <c r="AK760" t="str">
        <f t="shared" si="255"/>
        <v/>
      </c>
      <c r="AL760" t="str">
        <f t="shared" si="256"/>
        <v/>
      </c>
      <c r="AM760" t="str">
        <f t="shared" si="257"/>
        <v/>
      </c>
      <c r="AN760" t="str">
        <f t="shared" si="258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59"/>
        <v>0</v>
      </c>
      <c r="AZ760">
        <f t="shared" si="260"/>
        <v>0</v>
      </c>
      <c r="BA760">
        <f t="shared" si="261"/>
        <v>0</v>
      </c>
    </row>
    <row r="761" customHeight="1" spans="1:53">
      <c r="A761" s="25" t="s">
        <v>342</v>
      </c>
      <c r="C761" s="25">
        <v>5</v>
      </c>
      <c r="D761" s="39" t="s">
        <v>323</v>
      </c>
      <c r="E761" s="39" t="s">
        <v>194</v>
      </c>
      <c r="N761" s="23">
        <f>IFERROR(VLOOKUP($D761&amp;$C761,生产方式定位!$A$2:$E$38,2,FALSE)+VLOOKUP($E761&amp;$C761,生产方式定位!$F$3:$J$38,2,FALSE),0)</f>
        <v>3900</v>
      </c>
      <c r="U761" s="23">
        <f>IFERROR(VLOOKUP($D761&amp;$C761,生产方式定位!$A$2:$E$38,3,FALSE)+VLOOKUP($E761&amp;$C761,生产方式定位!$F$3:$J$38,3,FALSE),0)</f>
        <v>45</v>
      </c>
      <c r="Z761" s="23">
        <f>IFERROR(VLOOKUP($D761&amp;$C761,生产方式定位!$A$2:$E$38,5,FALSE)+VLOOKUP($E761&amp;$C761,生产方式定位!$F$3:$J$38,5,FALSE),"错误")</f>
        <v>5330</v>
      </c>
      <c r="AA761" s="42" t="str">
        <f t="shared" si="267"/>
        <v/>
      </c>
      <c r="AB761" s="65" t="str">
        <f t="shared" si="262"/>
        <v/>
      </c>
      <c r="AC761" s="65" t="str">
        <f t="shared" si="263"/>
        <v/>
      </c>
      <c r="AD761" s="43" t="str">
        <f t="shared" si="264"/>
        <v>37%</v>
      </c>
      <c r="AE761" s="3">
        <f t="shared" si="265"/>
        <v>1385</v>
      </c>
      <c r="AF761" s="66">
        <f t="shared" si="266"/>
        <v>5</v>
      </c>
      <c r="AG761" t="str">
        <f t="shared" si="268"/>
        <v/>
      </c>
      <c r="AH761" t="str">
        <f t="shared" si="253"/>
        <v/>
      </c>
      <c r="AI761" t="str">
        <f t="shared" si="254"/>
        <v/>
      </c>
      <c r="AJ761" t="str">
        <f t="shared" si="269"/>
        <v/>
      </c>
      <c r="AK761" t="str">
        <f t="shared" si="255"/>
        <v/>
      </c>
      <c r="AL761" t="str">
        <f t="shared" si="256"/>
        <v/>
      </c>
      <c r="AM761" t="str">
        <f t="shared" si="257"/>
        <v/>
      </c>
      <c r="AN761" t="str">
        <f t="shared" si="258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59"/>
        <v>0</v>
      </c>
      <c r="AZ761">
        <f t="shared" si="260"/>
        <v>0</v>
      </c>
      <c r="BA761">
        <f t="shared" si="261"/>
        <v>0</v>
      </c>
    </row>
    <row r="762" customHeight="1" spans="1:53">
      <c r="A762" s="23" t="s">
        <v>343</v>
      </c>
      <c r="C762" s="23">
        <v>1</v>
      </c>
      <c r="D762" s="39" t="s">
        <v>323</v>
      </c>
      <c r="E762" s="39" t="s">
        <v>176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42" t="str">
        <f t="shared" si="267"/>
        <v/>
      </c>
      <c r="AB762" s="65" t="str">
        <f t="shared" si="262"/>
        <v/>
      </c>
      <c r="AC762" s="65" t="str">
        <f t="shared" si="263"/>
        <v/>
      </c>
      <c r="AD762" s="43" t="str">
        <f t="shared" si="264"/>
        <v/>
      </c>
      <c r="AE762" s="3">
        <f t="shared" si="265"/>
        <v>400</v>
      </c>
      <c r="AF762" s="67">
        <f t="shared" si="266"/>
        <v>1</v>
      </c>
      <c r="AG762" t="str">
        <f t="shared" si="268"/>
        <v/>
      </c>
      <c r="AH762" t="str">
        <f t="shared" si="253"/>
        <v/>
      </c>
      <c r="AI762" t="str">
        <f t="shared" si="254"/>
        <v/>
      </c>
      <c r="AJ762" t="str">
        <f t="shared" si="269"/>
        <v/>
      </c>
      <c r="AK762" t="str">
        <f t="shared" si="255"/>
        <v/>
      </c>
      <c r="AL762" t="str">
        <f t="shared" si="256"/>
        <v/>
      </c>
      <c r="AM762" t="str">
        <f t="shared" si="257"/>
        <v/>
      </c>
      <c r="AN762" t="str">
        <f t="shared" si="258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59"/>
        <v>0</v>
      </c>
      <c r="AZ762">
        <f t="shared" si="260"/>
        <v>0</v>
      </c>
      <c r="BA762">
        <f t="shared" si="261"/>
        <v>0</v>
      </c>
    </row>
    <row r="763" customHeight="1" spans="1:53">
      <c r="A763" s="23" t="s">
        <v>343</v>
      </c>
      <c r="C763" s="23">
        <v>2</v>
      </c>
      <c r="D763" s="39" t="s">
        <v>323</v>
      </c>
      <c r="E763" s="39" t="s">
        <v>176</v>
      </c>
      <c r="F763" s="3" t="s">
        <v>41</v>
      </c>
      <c r="G763" s="3">
        <v>10</v>
      </c>
      <c r="N763" s="25">
        <f>IFERROR(VLOOKUP($D763&amp;$C763,生产方式定位!$A$2:$E$38,2,FALSE)+VLOOKUP($E763&amp;$C763,生产方式定位!$F$3:$J$38,2,FALSE),0)</f>
        <v>1025</v>
      </c>
      <c r="U763" s="25">
        <f>IFERROR(VLOOKUP($D763&amp;$C763,生产方式定位!$A$2:$E$38,3,FALSE)+VLOOKUP($E763&amp;$C763,生产方式定位!$F$3:$J$38,3,FALSE),0)</f>
        <v>110</v>
      </c>
      <c r="Z763" s="25">
        <f>IFERROR(VLOOKUP($D763&amp;$C763,生产方式定位!$A$2:$E$38,5,FALSE)+VLOOKUP($E763&amp;$C763,生产方式定位!$F$3:$J$38,5,FALSE),"错误")</f>
        <v>1260</v>
      </c>
      <c r="AA763" s="42" t="str">
        <f t="shared" si="267"/>
        <v>工具*26</v>
      </c>
      <c r="AB763" s="65" t="str">
        <f t="shared" si="262"/>
        <v/>
      </c>
      <c r="AC763" s="65" t="str">
        <f t="shared" si="263"/>
        <v/>
      </c>
      <c r="AD763" s="43" t="str">
        <f t="shared" si="264"/>
        <v>23%</v>
      </c>
      <c r="AE763" s="3">
        <f t="shared" si="265"/>
        <v>125</v>
      </c>
      <c r="AF763" s="67">
        <f t="shared" si="266"/>
        <v>2</v>
      </c>
      <c r="AG763" t="str">
        <f t="shared" si="268"/>
        <v>工具*26</v>
      </c>
      <c r="AH763" t="str">
        <f t="shared" si="253"/>
        <v/>
      </c>
      <c r="AI763" t="str">
        <f t="shared" si="254"/>
        <v/>
      </c>
      <c r="AJ763" t="str">
        <f t="shared" si="269"/>
        <v/>
      </c>
      <c r="AK763" t="str">
        <f t="shared" si="255"/>
        <v/>
      </c>
      <c r="AL763" t="str">
        <f t="shared" si="256"/>
        <v/>
      </c>
      <c r="AM763" t="str">
        <f t="shared" si="257"/>
        <v/>
      </c>
      <c r="AN763" t="str">
        <f t="shared" si="258"/>
        <v/>
      </c>
      <c r="AO763">
        <f>IFERROR(ROUND(N763*(G763/$AY763)/VLOOKUP(F763,商品!$A$4:$B$58,2,FALSE),0),"")</f>
        <v>26</v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59"/>
        <v>10</v>
      </c>
      <c r="AZ763">
        <f t="shared" si="260"/>
        <v>0</v>
      </c>
      <c r="BA763">
        <f t="shared" si="261"/>
        <v>0</v>
      </c>
    </row>
    <row r="764" customHeight="1" spans="1:53">
      <c r="A764" s="23" t="s">
        <v>343</v>
      </c>
      <c r="C764" s="23">
        <v>3</v>
      </c>
      <c r="D764" s="39" t="s">
        <v>323</v>
      </c>
      <c r="E764" s="39" t="s">
        <v>176</v>
      </c>
      <c r="F764" s="3" t="s">
        <v>41</v>
      </c>
      <c r="G764" s="3">
        <v>10</v>
      </c>
      <c r="N764" s="25">
        <f>IFERROR(VLOOKUP($D764&amp;$C764,生产方式定位!$A$2:$E$38,2,FALSE)+VLOOKUP($E764&amp;$C764,生产方式定位!$F$3:$J$38,2,FALSE),0)</f>
        <v>1900</v>
      </c>
      <c r="U764" s="25">
        <f>IFERROR(VLOOKUP($D764&amp;$C764,生产方式定位!$A$2:$E$38,3,FALSE)+VLOOKUP($E764&amp;$C764,生产方式定位!$F$3:$J$38,3,FALSE),0)</f>
        <v>120</v>
      </c>
      <c r="Z764" s="25">
        <f>IFERROR(VLOOKUP($D764&amp;$C764,生产方式定位!$A$2:$E$38,5,FALSE)+VLOOKUP($E764&amp;$C764,生产方式定位!$F$3:$J$38,5,FALSE),"错误")</f>
        <v>2380</v>
      </c>
      <c r="AA764" s="42" t="str">
        <f t="shared" si="267"/>
        <v>工具*48</v>
      </c>
      <c r="AB764" s="65" t="str">
        <f t="shared" si="262"/>
        <v/>
      </c>
      <c r="AC764" s="65" t="str">
        <f t="shared" si="263"/>
        <v/>
      </c>
      <c r="AD764" s="43" t="str">
        <f t="shared" si="264"/>
        <v>25%</v>
      </c>
      <c r="AE764" s="3">
        <f t="shared" si="265"/>
        <v>360</v>
      </c>
      <c r="AF764" s="67">
        <f t="shared" si="266"/>
        <v>3</v>
      </c>
      <c r="AG764" t="str">
        <f t="shared" si="268"/>
        <v>工具*48</v>
      </c>
      <c r="AH764" t="str">
        <f t="shared" si="253"/>
        <v/>
      </c>
      <c r="AI764" t="str">
        <f t="shared" si="254"/>
        <v/>
      </c>
      <c r="AJ764" t="str">
        <f t="shared" si="269"/>
        <v/>
      </c>
      <c r="AK764" t="str">
        <f t="shared" si="255"/>
        <v/>
      </c>
      <c r="AL764" t="str">
        <f t="shared" si="256"/>
        <v/>
      </c>
      <c r="AM764" t="str">
        <f t="shared" si="257"/>
        <v/>
      </c>
      <c r="AN764" t="str">
        <f t="shared" si="258"/>
        <v/>
      </c>
      <c r="AO764">
        <f>IFERROR(ROUND(N764*(G764/$AY764)/VLOOKUP(F764,商品!$A$4:$B$58,2,FALSE),0),"")</f>
        <v>48</v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59"/>
        <v>10</v>
      </c>
      <c r="AZ764">
        <f t="shared" si="260"/>
        <v>0</v>
      </c>
      <c r="BA764">
        <f t="shared" si="261"/>
        <v>0</v>
      </c>
    </row>
    <row r="765" customHeight="1" spans="1:53">
      <c r="A765" s="23" t="s">
        <v>343</v>
      </c>
      <c r="C765" s="23">
        <v>4</v>
      </c>
      <c r="D765" s="39" t="s">
        <v>323</v>
      </c>
      <c r="E765" s="39" t="s">
        <v>176</v>
      </c>
      <c r="F765" s="3" t="s">
        <v>45</v>
      </c>
      <c r="G765" s="3">
        <v>5</v>
      </c>
      <c r="H765" s="3" t="s">
        <v>19</v>
      </c>
      <c r="I765" s="3">
        <v>10</v>
      </c>
      <c r="N765" s="25">
        <f>IFERROR(VLOOKUP($D765&amp;$C765,生产方式定位!$A$2:$E$38,2,FALSE)+VLOOKUP($E765&amp;$C765,生产方式定位!$F$3:$J$38,2,FALSE),0)</f>
        <v>2775</v>
      </c>
      <c r="U765" s="25">
        <f>IFERROR(VLOOKUP($D765&amp;$C765,生产方式定位!$A$2:$E$38,3,FALSE)+VLOOKUP($E765&amp;$C765,生产方式定位!$F$3:$J$38,3,FALSE),0)</f>
        <v>130</v>
      </c>
      <c r="Z765" s="25">
        <f>IFERROR(VLOOKUP($D765&amp;$C765,生产方式定位!$A$2:$E$38,5,FALSE)+VLOOKUP($E765&amp;$C765,生产方式定位!$F$3:$J$38,5,FALSE),"错误")</f>
        <v>3500</v>
      </c>
      <c r="AA765" s="42" t="str">
        <f t="shared" si="267"/>
        <v>科学引擎*15,煤*62</v>
      </c>
      <c r="AB765" s="65" t="str">
        <f t="shared" si="262"/>
        <v/>
      </c>
      <c r="AC765" s="65" t="str">
        <f t="shared" si="263"/>
        <v/>
      </c>
      <c r="AD765" s="43" t="str">
        <f t="shared" si="264"/>
        <v>26%</v>
      </c>
      <c r="AE765" s="3">
        <f t="shared" si="265"/>
        <v>595</v>
      </c>
      <c r="AF765" s="67">
        <f t="shared" si="266"/>
        <v>4</v>
      </c>
      <c r="AG765" t="str">
        <f t="shared" si="268"/>
        <v>科学引擎*15</v>
      </c>
      <c r="AH765" t="str">
        <f t="shared" si="253"/>
        <v>煤*62</v>
      </c>
      <c r="AI765" t="str">
        <f t="shared" si="254"/>
        <v/>
      </c>
      <c r="AJ765" t="str">
        <f t="shared" si="269"/>
        <v/>
      </c>
      <c r="AK765" t="str">
        <f t="shared" si="255"/>
        <v/>
      </c>
      <c r="AL765" t="str">
        <f t="shared" si="256"/>
        <v/>
      </c>
      <c r="AM765" t="str">
        <f t="shared" si="257"/>
        <v/>
      </c>
      <c r="AN765" t="str">
        <f t="shared" si="258"/>
        <v/>
      </c>
      <c r="AO765">
        <f>IFERROR(ROUND(N765*(G765/$AY765)/VLOOKUP(F765,商品!$A$4:$B$58,2,FALSE),0),"")</f>
        <v>15</v>
      </c>
      <c r="AP765">
        <f>IFERROR(ROUND(N765*(I765/$AY765)/VLOOKUP(H765,商品!$A$4:$B$58,2,FALSE),0),"")</f>
        <v>62</v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59"/>
        <v>15</v>
      </c>
      <c r="AZ765">
        <f t="shared" si="260"/>
        <v>0</v>
      </c>
      <c r="BA765">
        <f t="shared" si="261"/>
        <v>0</v>
      </c>
    </row>
    <row r="766" customHeight="1" spans="1:53">
      <c r="A766" s="23" t="s">
        <v>343</v>
      </c>
      <c r="C766" s="23">
        <v>5</v>
      </c>
      <c r="D766" s="39" t="s">
        <v>323</v>
      </c>
      <c r="E766" s="39" t="s">
        <v>176</v>
      </c>
      <c r="F766" s="3" t="s">
        <v>46</v>
      </c>
      <c r="G766" s="3">
        <v>5</v>
      </c>
      <c r="H766" s="3" t="s">
        <v>19</v>
      </c>
      <c r="I766" s="3">
        <v>10</v>
      </c>
      <c r="N766" s="25">
        <f>IFERROR(VLOOKUP($D766&amp;$C766,生产方式定位!$A$2:$E$38,2,FALSE)+VLOOKUP($E766&amp;$C766,生产方式定位!$F$3:$J$38,2,FALSE),0)</f>
        <v>3650</v>
      </c>
      <c r="U766" s="25">
        <f>IFERROR(VLOOKUP($D766&amp;$C766,生产方式定位!$A$2:$E$38,3,FALSE)+VLOOKUP($E766&amp;$C766,生产方式定位!$F$3:$J$38,3,FALSE),0)</f>
        <v>140</v>
      </c>
      <c r="Z766" s="25">
        <f>IFERROR(VLOOKUP($D766&amp;$C766,生产方式定位!$A$2:$E$38,5,FALSE)+VLOOKUP($E766&amp;$C766,生产方式定位!$F$3:$J$38,5,FALSE),"错误")</f>
        <v>4620</v>
      </c>
      <c r="AA766" s="42" t="str">
        <f t="shared" si="267"/>
        <v>魔导引擎*15,煤*81</v>
      </c>
      <c r="AB766" s="65" t="str">
        <f t="shared" si="262"/>
        <v/>
      </c>
      <c r="AC766" s="65" t="str">
        <f t="shared" si="263"/>
        <v/>
      </c>
      <c r="AD766" s="43" t="str">
        <f t="shared" si="264"/>
        <v>27%</v>
      </c>
      <c r="AE766" s="3">
        <f t="shared" si="265"/>
        <v>830</v>
      </c>
      <c r="AF766" s="67">
        <f t="shared" si="266"/>
        <v>5</v>
      </c>
      <c r="AG766" t="str">
        <f t="shared" si="268"/>
        <v>魔导引擎*15</v>
      </c>
      <c r="AH766" t="str">
        <f t="shared" si="253"/>
        <v>煤*81</v>
      </c>
      <c r="AI766" t="str">
        <f t="shared" si="254"/>
        <v/>
      </c>
      <c r="AJ766" t="str">
        <f t="shared" si="269"/>
        <v/>
      </c>
      <c r="AK766" t="str">
        <f t="shared" si="255"/>
        <v/>
      </c>
      <c r="AL766" t="str">
        <f t="shared" si="256"/>
        <v/>
      </c>
      <c r="AM766" t="str">
        <f t="shared" si="257"/>
        <v/>
      </c>
      <c r="AN766" t="str">
        <f t="shared" si="258"/>
        <v/>
      </c>
      <c r="AO766">
        <f>IFERROR(ROUND(N766*(G766/$AY766)/VLOOKUP(F766,商品!$A$4:$B$58,2,FALSE),0),"")</f>
        <v>15</v>
      </c>
      <c r="AP766">
        <f>IFERROR(ROUND(N766*(I766/$AY766)/VLOOKUP(H766,商品!$A$4:$B$58,2,FALSE),0),"")</f>
        <v>81</v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59"/>
        <v>15</v>
      </c>
      <c r="AZ766">
        <f t="shared" si="260"/>
        <v>0</v>
      </c>
      <c r="BA766">
        <f t="shared" si="261"/>
        <v>0</v>
      </c>
    </row>
    <row r="767" customHeight="1" spans="1:53">
      <c r="A767" s="25" t="s">
        <v>344</v>
      </c>
      <c r="C767" s="25">
        <v>1</v>
      </c>
      <c r="D767" s="39" t="s">
        <v>323</v>
      </c>
      <c r="E767" s="39" t="s">
        <v>178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42" t="str">
        <f t="shared" si="267"/>
        <v/>
      </c>
      <c r="AB767" s="65" t="str">
        <f t="shared" si="262"/>
        <v/>
      </c>
      <c r="AC767" s="65" t="str">
        <f t="shared" si="263"/>
        <v/>
      </c>
      <c r="AD767" s="43" t="str">
        <f t="shared" si="264"/>
        <v/>
      </c>
      <c r="AE767" s="3">
        <f t="shared" si="265"/>
        <v>400</v>
      </c>
      <c r="AF767" s="66">
        <f t="shared" si="266"/>
        <v>1</v>
      </c>
      <c r="AG767" t="str">
        <f t="shared" si="268"/>
        <v/>
      </c>
      <c r="AH767" t="str">
        <f t="shared" si="253"/>
        <v/>
      </c>
      <c r="AI767" t="str">
        <f t="shared" si="254"/>
        <v/>
      </c>
      <c r="AJ767" t="str">
        <f t="shared" si="269"/>
        <v/>
      </c>
      <c r="AK767" t="str">
        <f t="shared" si="255"/>
        <v/>
      </c>
      <c r="AL767" t="str">
        <f t="shared" si="256"/>
        <v/>
      </c>
      <c r="AM767" t="str">
        <f t="shared" si="257"/>
        <v/>
      </c>
      <c r="AN767" t="str">
        <f t="shared" si="258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59"/>
        <v>0</v>
      </c>
      <c r="AZ767">
        <f t="shared" si="260"/>
        <v>0</v>
      </c>
      <c r="BA767">
        <f t="shared" si="261"/>
        <v>0</v>
      </c>
    </row>
    <row r="768" customHeight="1" spans="1:53">
      <c r="A768" s="25" t="s">
        <v>344</v>
      </c>
      <c r="C768" s="25">
        <v>2</v>
      </c>
      <c r="D768" s="39" t="s">
        <v>323</v>
      </c>
      <c r="E768" s="39" t="s">
        <v>178</v>
      </c>
      <c r="F768" s="3" t="s">
        <v>42</v>
      </c>
      <c r="G768" s="3">
        <v>5</v>
      </c>
      <c r="H768" s="3" t="s">
        <v>20</v>
      </c>
      <c r="I768" s="3">
        <v>10</v>
      </c>
      <c r="N768" s="23">
        <f>IFERROR(VLOOKUP($D768&amp;$C768,生产方式定位!$A$2:$E$38,2,FALSE)+VLOOKUP($E768&amp;$C768,生产方式定位!$F$3:$J$38,2,FALSE),0)</f>
        <v>1130</v>
      </c>
      <c r="U768" s="23">
        <f>IFERROR(VLOOKUP($D768&amp;$C768,生产方式定位!$A$2:$E$38,3,FALSE)+VLOOKUP($E768&amp;$C768,生产方式定位!$F$3:$J$38,3,FALSE),0)</f>
        <v>115</v>
      </c>
      <c r="Z768" s="23">
        <f>IFERROR(VLOOKUP($D768&amp;$C768,生产方式定位!$A$2:$E$38,5,FALSE)+VLOOKUP($E768&amp;$C768,生产方式定位!$F$3:$J$38,5,FALSE),"错误")</f>
        <v>1260</v>
      </c>
      <c r="AA768" s="42" t="str">
        <f t="shared" si="267"/>
        <v>魔偶*8,灵能水晶*13</v>
      </c>
      <c r="AB768" s="65" t="str">
        <f t="shared" si="262"/>
        <v/>
      </c>
      <c r="AC768" s="65" t="str">
        <f t="shared" si="263"/>
        <v/>
      </c>
      <c r="AD768" s="43" t="str">
        <f t="shared" si="264"/>
        <v>12%</v>
      </c>
      <c r="AE768" s="3">
        <f t="shared" si="265"/>
        <v>15</v>
      </c>
      <c r="AF768" s="66">
        <f t="shared" si="266"/>
        <v>2</v>
      </c>
      <c r="AG768" t="str">
        <f t="shared" si="268"/>
        <v>魔偶*8</v>
      </c>
      <c r="AH768" t="str">
        <f t="shared" si="253"/>
        <v>灵能水晶*13</v>
      </c>
      <c r="AI768" t="str">
        <f t="shared" si="254"/>
        <v/>
      </c>
      <c r="AJ768" t="str">
        <f t="shared" si="269"/>
        <v/>
      </c>
      <c r="AK768" t="str">
        <f t="shared" si="255"/>
        <v/>
      </c>
      <c r="AL768" t="str">
        <f t="shared" si="256"/>
        <v/>
      </c>
      <c r="AM768" t="str">
        <f t="shared" si="257"/>
        <v/>
      </c>
      <c r="AN768" t="str">
        <f t="shared" si="258"/>
        <v/>
      </c>
      <c r="AO768">
        <f>IFERROR(ROUND(N768*(G768/$AY768)/VLOOKUP(F768,商品!$A$4:$B$58,2,FALSE),0),"")</f>
        <v>8</v>
      </c>
      <c r="AP768">
        <f>IFERROR(ROUND(N768*(I768/$AY768)/VLOOKUP(H768,商品!$A$4:$B$58,2,FALSE),0),"")</f>
        <v>13</v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59"/>
        <v>15</v>
      </c>
      <c r="AZ768">
        <f t="shared" si="260"/>
        <v>0</v>
      </c>
      <c r="BA768">
        <f t="shared" si="261"/>
        <v>0</v>
      </c>
    </row>
    <row r="769" customHeight="1" spans="1:53">
      <c r="A769" s="25" t="s">
        <v>344</v>
      </c>
      <c r="C769" s="25">
        <v>3</v>
      </c>
      <c r="D769" s="39" t="s">
        <v>323</v>
      </c>
      <c r="E769" s="39" t="s">
        <v>178</v>
      </c>
      <c r="F769" s="3" t="s">
        <v>42</v>
      </c>
      <c r="G769" s="3">
        <v>5</v>
      </c>
      <c r="H769" s="3" t="s">
        <v>20</v>
      </c>
      <c r="I769" s="3">
        <v>10</v>
      </c>
      <c r="N769" s="23">
        <f>IFERROR(VLOOKUP($D769&amp;$C769,生产方式定位!$A$2:$E$38,2,FALSE)+VLOOKUP($E769&amp;$C769,生产方式定位!$F$3:$J$38,2,FALSE),0)</f>
        <v>2040</v>
      </c>
      <c r="U769" s="23">
        <f>IFERROR(VLOOKUP($D769&amp;$C769,生产方式定位!$A$2:$E$38,3,FALSE)+VLOOKUP($E769&amp;$C769,生产方式定位!$F$3:$J$38,3,FALSE),0)</f>
        <v>130</v>
      </c>
      <c r="Z769" s="23">
        <f>IFERROR(VLOOKUP($D769&amp;$C769,生产方式定位!$A$2:$E$38,5,FALSE)+VLOOKUP($E769&amp;$C769,生产方式定位!$F$3:$J$38,5,FALSE),"错误")</f>
        <v>2380</v>
      </c>
      <c r="AA769" s="42" t="str">
        <f t="shared" si="267"/>
        <v>魔偶*14,灵能水晶*23</v>
      </c>
      <c r="AB769" s="65" t="str">
        <f t="shared" si="262"/>
        <v/>
      </c>
      <c r="AC769" s="65" t="str">
        <f t="shared" si="263"/>
        <v/>
      </c>
      <c r="AD769" s="43" t="str">
        <f t="shared" si="264"/>
        <v>17%</v>
      </c>
      <c r="AE769" s="3">
        <f t="shared" si="265"/>
        <v>210</v>
      </c>
      <c r="AF769" s="66">
        <f t="shared" si="266"/>
        <v>3</v>
      </c>
      <c r="AG769" t="str">
        <f t="shared" si="268"/>
        <v>魔偶*14</v>
      </c>
      <c r="AH769" t="str">
        <f t="shared" si="253"/>
        <v>灵能水晶*23</v>
      </c>
      <c r="AI769" t="str">
        <f t="shared" si="254"/>
        <v/>
      </c>
      <c r="AJ769" t="str">
        <f t="shared" si="269"/>
        <v/>
      </c>
      <c r="AK769" t="str">
        <f t="shared" si="255"/>
        <v/>
      </c>
      <c r="AL769" t="str">
        <f t="shared" si="256"/>
        <v/>
      </c>
      <c r="AM769" t="str">
        <f t="shared" si="257"/>
        <v/>
      </c>
      <c r="AN769" t="str">
        <f t="shared" si="258"/>
        <v/>
      </c>
      <c r="AO769">
        <f>IFERROR(ROUND(N769*(G769/$AY769)/VLOOKUP(F769,商品!$A$4:$B$58,2,FALSE),0),"")</f>
        <v>14</v>
      </c>
      <c r="AP769">
        <f>IFERROR(ROUND(N769*(I769/$AY769)/VLOOKUP(H769,商品!$A$4:$B$58,2,FALSE),0),"")</f>
        <v>23</v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59"/>
        <v>15</v>
      </c>
      <c r="AZ769">
        <f t="shared" si="260"/>
        <v>0</v>
      </c>
      <c r="BA769">
        <f t="shared" si="261"/>
        <v>0</v>
      </c>
    </row>
    <row r="770" customHeight="1" spans="1:53">
      <c r="A770" s="25" t="s">
        <v>344</v>
      </c>
      <c r="C770" s="25">
        <v>4</v>
      </c>
      <c r="D770" s="39" t="s">
        <v>323</v>
      </c>
      <c r="E770" s="39" t="s">
        <v>178</v>
      </c>
      <c r="F770" s="3" t="s">
        <v>42</v>
      </c>
      <c r="G770" s="3">
        <v>5</v>
      </c>
      <c r="H770" s="3" t="s">
        <v>20</v>
      </c>
      <c r="I770" s="3">
        <v>10</v>
      </c>
      <c r="N770" s="23">
        <f>IFERROR(VLOOKUP($D770&amp;$C770,生产方式定位!$A$2:$E$38,2,FALSE)+VLOOKUP($E770&amp;$C770,生产方式定位!$F$3:$J$38,2,FALSE),0)</f>
        <v>2950</v>
      </c>
      <c r="U770" s="23">
        <f>IFERROR(VLOOKUP($D770&amp;$C770,生产方式定位!$A$2:$E$38,3,FALSE)+VLOOKUP($E770&amp;$C770,生产方式定位!$F$3:$J$38,3,FALSE),0)</f>
        <v>145</v>
      </c>
      <c r="Z770" s="23">
        <f>IFERROR(VLOOKUP($D770&amp;$C770,生产方式定位!$A$2:$E$38,5,FALSE)+VLOOKUP($E770&amp;$C770,生产方式定位!$F$3:$J$38,5,FALSE),"错误")</f>
        <v>3500</v>
      </c>
      <c r="AA770" s="42" t="str">
        <f t="shared" si="267"/>
        <v>魔偶*20,灵能水晶*33</v>
      </c>
      <c r="AB770" s="65" t="str">
        <f t="shared" si="262"/>
        <v/>
      </c>
      <c r="AC770" s="65" t="str">
        <f t="shared" si="263"/>
        <v/>
      </c>
      <c r="AD770" s="43" t="str">
        <f t="shared" si="264"/>
        <v>19%</v>
      </c>
      <c r="AE770" s="3">
        <f t="shared" si="265"/>
        <v>405</v>
      </c>
      <c r="AF770" s="66">
        <f t="shared" si="266"/>
        <v>4</v>
      </c>
      <c r="AG770" t="str">
        <f t="shared" si="268"/>
        <v>魔偶*20</v>
      </c>
      <c r="AH770" t="str">
        <f t="shared" si="253"/>
        <v>灵能水晶*33</v>
      </c>
      <c r="AI770" t="str">
        <f t="shared" si="254"/>
        <v/>
      </c>
      <c r="AJ770" t="str">
        <f t="shared" si="269"/>
        <v/>
      </c>
      <c r="AK770" t="str">
        <f t="shared" si="255"/>
        <v/>
      </c>
      <c r="AL770" t="str">
        <f t="shared" si="256"/>
        <v/>
      </c>
      <c r="AM770" t="str">
        <f t="shared" si="257"/>
        <v/>
      </c>
      <c r="AN770" t="str">
        <f t="shared" si="258"/>
        <v/>
      </c>
      <c r="AO770">
        <f>IFERROR(ROUND(N770*(G770/$AY770)/VLOOKUP(F770,商品!$A$4:$B$58,2,FALSE),0),"")</f>
        <v>20</v>
      </c>
      <c r="AP770">
        <f>IFERROR(ROUND(N770*(I770/$AY770)/VLOOKUP(H770,商品!$A$4:$B$58,2,FALSE),0),"")</f>
        <v>33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59"/>
        <v>15</v>
      </c>
      <c r="AZ770">
        <f t="shared" si="260"/>
        <v>0</v>
      </c>
      <c r="BA770">
        <f t="shared" si="261"/>
        <v>0</v>
      </c>
    </row>
    <row r="771" customHeight="1" spans="1:53">
      <c r="A771" s="25" t="s">
        <v>344</v>
      </c>
      <c r="C771" s="25">
        <v>5</v>
      </c>
      <c r="D771" s="39" t="s">
        <v>323</v>
      </c>
      <c r="E771" s="39" t="s">
        <v>178</v>
      </c>
      <c r="F771" s="3" t="s">
        <v>42</v>
      </c>
      <c r="G771" s="3">
        <v>5</v>
      </c>
      <c r="H771" s="3" t="s">
        <v>20</v>
      </c>
      <c r="I771" s="3">
        <v>10</v>
      </c>
      <c r="N771" s="23">
        <f>IFERROR(VLOOKUP($D771&amp;$C771,生产方式定位!$A$2:$E$38,2,FALSE)+VLOOKUP($E771&amp;$C771,生产方式定位!$F$3:$J$38,2,FALSE),0)</f>
        <v>3860</v>
      </c>
      <c r="U771" s="23">
        <f>IFERROR(VLOOKUP($D771&amp;$C771,生产方式定位!$A$2:$E$38,3,FALSE)+VLOOKUP($E771&amp;$C771,生产方式定位!$F$3:$J$38,3,FALSE),0)</f>
        <v>160</v>
      </c>
      <c r="Z771" s="23">
        <f>IFERROR(VLOOKUP($D771&amp;$C771,生产方式定位!$A$2:$E$38,5,FALSE)+VLOOKUP($E771&amp;$C771,生产方式定位!$F$3:$J$38,5,FALSE),"错误")</f>
        <v>4620</v>
      </c>
      <c r="AA771" s="42" t="str">
        <f t="shared" si="267"/>
        <v>魔偶*26,灵能水晶*43</v>
      </c>
      <c r="AB771" s="65" t="str">
        <f t="shared" si="262"/>
        <v/>
      </c>
      <c r="AC771" s="65" t="str">
        <f t="shared" si="263"/>
        <v/>
      </c>
      <c r="AD771" s="43" t="str">
        <f t="shared" si="264"/>
        <v>20%</v>
      </c>
      <c r="AE771" s="3">
        <f t="shared" si="265"/>
        <v>600</v>
      </c>
      <c r="AF771" s="66">
        <f t="shared" si="266"/>
        <v>5</v>
      </c>
      <c r="AG771" t="str">
        <f t="shared" si="268"/>
        <v>魔偶*26</v>
      </c>
      <c r="AH771" t="str">
        <f t="shared" si="253"/>
        <v>灵能水晶*43</v>
      </c>
      <c r="AI771" t="str">
        <f t="shared" si="254"/>
        <v/>
      </c>
      <c r="AJ771" t="str">
        <f t="shared" si="269"/>
        <v/>
      </c>
      <c r="AK771" t="str">
        <f t="shared" si="255"/>
        <v/>
      </c>
      <c r="AL771" t="str">
        <f t="shared" si="256"/>
        <v/>
      </c>
      <c r="AM771" t="str">
        <f t="shared" si="257"/>
        <v/>
      </c>
      <c r="AN771" t="str">
        <f t="shared" si="258"/>
        <v/>
      </c>
      <c r="AO771">
        <f>IFERROR(ROUND(N771*(G771/$AY771)/VLOOKUP(F771,商品!$A$4:$B$58,2,FALSE),0),"")</f>
        <v>26</v>
      </c>
      <c r="AP771">
        <f>IFERROR(ROUND(N771*(I771/$AY771)/VLOOKUP(H771,商品!$A$4:$B$58,2,FALSE),0),"")</f>
        <v>43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59"/>
        <v>15</v>
      </c>
      <c r="AZ771">
        <f t="shared" si="260"/>
        <v>0</v>
      </c>
      <c r="BA771">
        <f t="shared" si="261"/>
        <v>0</v>
      </c>
    </row>
    <row r="772" customHeight="1" spans="1:53">
      <c r="A772" s="23" t="s">
        <v>345</v>
      </c>
      <c r="B772" s="71" t="s">
        <v>519</v>
      </c>
      <c r="C772" s="23">
        <v>1</v>
      </c>
      <c r="D772" s="39" t="s">
        <v>175</v>
      </c>
      <c r="E772" s="39" t="s">
        <v>180</v>
      </c>
      <c r="N772" s="25">
        <f>IFERROR(VLOOKUP($D772&amp;$C772,生产方式定位!$A$2:$E$38,2,FALSE)+VLOOKUP($E772&amp;$C772,生产方式定位!$F$3:$J$38,2,FALSE),0)</f>
        <v>0</v>
      </c>
      <c r="O772" s="55"/>
      <c r="U772" s="25">
        <f>IFERROR(VLOOKUP($D772&amp;$C772,生产方式定位!$A$2:$E$38,3,FALSE)+VLOOKUP($E772&amp;$C772,生产方式定位!$F$3:$J$38,3,FALSE),0)</f>
        <v>25</v>
      </c>
      <c r="Z772" s="25">
        <f>IFERROR(VLOOKUP($D772&amp;$C772,生产方式定位!$A$2:$E$38,5,FALSE)+VLOOKUP($E772&amp;$C772,生产方式定位!$F$3:$J$38,5,FALSE),"错误")</f>
        <v>25</v>
      </c>
      <c r="AA772" s="42" t="str">
        <f t="shared" si="267"/>
        <v/>
      </c>
      <c r="AB772" s="65" t="str">
        <f t="shared" si="262"/>
        <v/>
      </c>
      <c r="AC772" s="65" t="str">
        <f t="shared" si="263"/>
        <v/>
      </c>
      <c r="AD772" s="43" t="str">
        <f t="shared" si="264"/>
        <v/>
      </c>
      <c r="AE772" s="3" t="str">
        <f t="shared" si="265"/>
        <v/>
      </c>
      <c r="AF772" s="67">
        <f t="shared" si="266"/>
        <v>1</v>
      </c>
      <c r="AG772" t="str">
        <f t="shared" si="268"/>
        <v/>
      </c>
      <c r="AH772" t="str">
        <f t="shared" si="253"/>
        <v/>
      </c>
      <c r="AI772" t="str">
        <f t="shared" si="254"/>
        <v/>
      </c>
      <c r="AJ772" t="str">
        <f t="shared" si="269"/>
        <v/>
      </c>
      <c r="AK772" t="str">
        <f t="shared" si="255"/>
        <v/>
      </c>
      <c r="AL772" t="str">
        <f t="shared" si="256"/>
        <v/>
      </c>
      <c r="AM772" t="str">
        <f t="shared" si="257"/>
        <v/>
      </c>
      <c r="AN772" t="str">
        <f t="shared" si="258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59"/>
        <v>0</v>
      </c>
      <c r="AZ772">
        <f t="shared" si="260"/>
        <v>0</v>
      </c>
      <c r="BA772">
        <f t="shared" si="261"/>
        <v>0</v>
      </c>
    </row>
    <row r="773" customHeight="1" spans="1:53">
      <c r="A773" s="23" t="s">
        <v>345</v>
      </c>
      <c r="B773" s="71" t="s">
        <v>520</v>
      </c>
      <c r="C773" s="23">
        <v>2</v>
      </c>
      <c r="D773" s="39" t="s">
        <v>175</v>
      </c>
      <c r="E773" s="39" t="s">
        <v>180</v>
      </c>
      <c r="N773" s="25">
        <f>IFERROR(VLOOKUP($D773&amp;$C773,生产方式定位!$A$2:$E$38,2,FALSE)+VLOOKUP($E773&amp;$C773,生产方式定位!$F$3:$J$38,2,FALSE),0)</f>
        <v>0</v>
      </c>
      <c r="U773" s="25">
        <f>IFERROR(VLOOKUP($D773&amp;$C773,生产方式定位!$A$2:$E$38,3,FALSE)+VLOOKUP($E773&amp;$C773,生产方式定位!$F$3:$J$38,3,FALSE),0)</f>
        <v>35</v>
      </c>
      <c r="Z773" s="25">
        <f>IFERROR(VLOOKUP($D773&amp;$C773,生产方式定位!$A$2:$E$38,5,FALSE)+VLOOKUP($E773&amp;$C773,生产方式定位!$F$3:$J$38,5,FALSE),"错误")</f>
        <v>35</v>
      </c>
      <c r="AA773" s="42" t="str">
        <f t="shared" si="267"/>
        <v/>
      </c>
      <c r="AB773" s="65" t="str">
        <f t="shared" si="262"/>
        <v/>
      </c>
      <c r="AC773" s="65" t="str">
        <f t="shared" si="263"/>
        <v/>
      </c>
      <c r="AD773" s="43" t="str">
        <f t="shared" si="264"/>
        <v/>
      </c>
      <c r="AE773" s="3" t="str">
        <f t="shared" si="265"/>
        <v/>
      </c>
      <c r="AF773" s="67">
        <f t="shared" si="266"/>
        <v>2</v>
      </c>
      <c r="AG773" t="str">
        <f t="shared" si="268"/>
        <v/>
      </c>
      <c r="AH773" t="str">
        <f t="shared" si="253"/>
        <v/>
      </c>
      <c r="AI773" t="str">
        <f t="shared" si="254"/>
        <v/>
      </c>
      <c r="AJ773" t="str">
        <f t="shared" si="269"/>
        <v/>
      </c>
      <c r="AK773" t="str">
        <f t="shared" si="255"/>
        <v/>
      </c>
      <c r="AL773" t="str">
        <f t="shared" si="256"/>
        <v/>
      </c>
      <c r="AM773" t="str">
        <f t="shared" si="257"/>
        <v/>
      </c>
      <c r="AN773" t="str">
        <f t="shared" si="258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59"/>
        <v>0</v>
      </c>
      <c r="AZ773">
        <f t="shared" si="260"/>
        <v>0</v>
      </c>
      <c r="BA773">
        <f t="shared" si="261"/>
        <v>0</v>
      </c>
    </row>
    <row r="774" customHeight="1" spans="1:53">
      <c r="A774" s="23" t="s">
        <v>345</v>
      </c>
      <c r="B774" s="71" t="s">
        <v>521</v>
      </c>
      <c r="C774" s="23">
        <v>3</v>
      </c>
      <c r="D774" s="39" t="s">
        <v>175</v>
      </c>
      <c r="E774" s="39" t="s">
        <v>180</v>
      </c>
      <c r="N774" s="25">
        <f>IFERROR(VLOOKUP($D774&amp;$C774,生产方式定位!$A$2:$E$38,2,FALSE)+VLOOKUP($E774&amp;$C774,生产方式定位!$F$3:$J$38,2,FALSE),0)</f>
        <v>0</v>
      </c>
      <c r="U774" s="25">
        <f>IFERROR(VLOOKUP($D774&amp;$C774,生产方式定位!$A$2:$E$38,3,FALSE)+VLOOKUP($E774&amp;$C774,生产方式定位!$F$3:$J$38,3,FALSE),0)</f>
        <v>70</v>
      </c>
      <c r="Z774" s="25">
        <f>IFERROR(VLOOKUP($D774&amp;$C774,生产方式定位!$A$2:$E$38,5,FALSE)+VLOOKUP($E774&amp;$C774,生产方式定位!$F$3:$J$38,5,FALSE),"错误")</f>
        <v>70</v>
      </c>
      <c r="AA774" s="42" t="str">
        <f t="shared" si="267"/>
        <v/>
      </c>
      <c r="AB774" s="65" t="str">
        <f t="shared" si="262"/>
        <v/>
      </c>
      <c r="AC774" s="65" t="str">
        <f t="shared" si="263"/>
        <v/>
      </c>
      <c r="AD774" s="43" t="str">
        <f t="shared" si="264"/>
        <v/>
      </c>
      <c r="AE774" s="3" t="str">
        <f t="shared" si="265"/>
        <v/>
      </c>
      <c r="AF774" s="67">
        <f t="shared" si="266"/>
        <v>3</v>
      </c>
      <c r="AG774" t="str">
        <f t="shared" si="268"/>
        <v/>
      </c>
      <c r="AH774" t="str">
        <f t="shared" si="253"/>
        <v/>
      </c>
      <c r="AI774" t="str">
        <f t="shared" si="254"/>
        <v/>
      </c>
      <c r="AJ774" t="str">
        <f t="shared" si="269"/>
        <v/>
      </c>
      <c r="AK774" t="str">
        <f t="shared" si="255"/>
        <v/>
      </c>
      <c r="AL774" t="str">
        <f t="shared" si="256"/>
        <v/>
      </c>
      <c r="AM774" t="str">
        <f t="shared" si="257"/>
        <v/>
      </c>
      <c r="AN774" t="str">
        <f t="shared" si="258"/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59"/>
        <v>0</v>
      </c>
      <c r="AZ774">
        <f t="shared" si="260"/>
        <v>0</v>
      </c>
      <c r="BA774">
        <f t="shared" si="261"/>
        <v>0</v>
      </c>
    </row>
    <row r="775" customHeight="1" spans="1:53">
      <c r="A775" s="23" t="s">
        <v>345</v>
      </c>
      <c r="B775" s="71" t="s">
        <v>522</v>
      </c>
      <c r="C775" s="23">
        <v>4</v>
      </c>
      <c r="D775" s="39" t="s">
        <v>175</v>
      </c>
      <c r="E775" s="39" t="s">
        <v>180</v>
      </c>
      <c r="N775" s="25">
        <f>IFERROR(VLOOKUP($D775&amp;$C775,生产方式定位!$A$2:$E$38,2,FALSE)+VLOOKUP($E775&amp;$C775,生产方式定位!$F$3:$J$38,2,FALSE),0)</f>
        <v>0</v>
      </c>
      <c r="U775" s="25">
        <f>IFERROR(VLOOKUP($D775&amp;$C775,生产方式定位!$A$2:$E$38,3,FALSE)+VLOOKUP($E775&amp;$C775,生产方式定位!$F$3:$J$38,3,FALSE),0)</f>
        <v>35</v>
      </c>
      <c r="Z775" s="25">
        <f>IFERROR(VLOOKUP($D775&amp;$C775,生产方式定位!$A$2:$E$38,5,FALSE)+VLOOKUP($E775&amp;$C775,生产方式定位!$F$3:$J$38,5,FALSE),"错误")</f>
        <v>35</v>
      </c>
      <c r="AA775" s="42" t="str">
        <f t="shared" si="267"/>
        <v/>
      </c>
      <c r="AB775" s="65" t="str">
        <f t="shared" si="262"/>
        <v/>
      </c>
      <c r="AC775" s="65" t="str">
        <f t="shared" si="263"/>
        <v/>
      </c>
      <c r="AD775" s="43" t="str">
        <f t="shared" si="264"/>
        <v/>
      </c>
      <c r="AE775" s="3" t="str">
        <f t="shared" si="265"/>
        <v/>
      </c>
      <c r="AF775" s="67">
        <f t="shared" si="266"/>
        <v>4</v>
      </c>
      <c r="AG775" t="str">
        <f t="shared" si="268"/>
        <v/>
      </c>
      <c r="AH775" t="str">
        <f t="shared" si="253"/>
        <v/>
      </c>
      <c r="AI775" t="str">
        <f t="shared" si="254"/>
        <v/>
      </c>
      <c r="AJ775" t="str">
        <f t="shared" si="269"/>
        <v/>
      </c>
      <c r="AK775" t="str">
        <f t="shared" si="255"/>
        <v/>
      </c>
      <c r="AL775" t="str">
        <f t="shared" si="256"/>
        <v/>
      </c>
      <c r="AM775" t="str">
        <f t="shared" si="257"/>
        <v/>
      </c>
      <c r="AN775" t="str">
        <f t="shared" si="258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59"/>
        <v>0</v>
      </c>
      <c r="AZ775">
        <f t="shared" si="260"/>
        <v>0</v>
      </c>
      <c r="BA775">
        <f t="shared" si="261"/>
        <v>0</v>
      </c>
    </row>
    <row r="776" customHeight="1" spans="1:53">
      <c r="A776" s="23" t="s">
        <v>345</v>
      </c>
      <c r="B776" s="71" t="s">
        <v>523</v>
      </c>
      <c r="C776" s="23">
        <v>5</v>
      </c>
      <c r="D776" s="39" t="s">
        <v>175</v>
      </c>
      <c r="E776" s="39" t="s">
        <v>180</v>
      </c>
      <c r="N776" s="25">
        <f>IFERROR(VLOOKUP($D776&amp;$C776,生产方式定位!$A$2:$E$38,2,FALSE)+VLOOKUP($E776&amp;$C776,生产方式定位!$F$3:$J$38,2,FALSE),0)</f>
        <v>0</v>
      </c>
      <c r="U776" s="25">
        <f>IFERROR(VLOOKUP($D776&amp;$C776,生产方式定位!$A$2:$E$38,3,FALSE)+VLOOKUP($E776&amp;$C776,生产方式定位!$F$3:$J$38,3,FALSE),0)</f>
        <v>40</v>
      </c>
      <c r="Z776" s="25">
        <f>IFERROR(VLOOKUP($D776&amp;$C776,生产方式定位!$A$2:$E$38,5,FALSE)+VLOOKUP($E776&amp;$C776,生产方式定位!$F$3:$J$38,5,FALSE),"错误")</f>
        <v>40</v>
      </c>
      <c r="AA776" s="42" t="str">
        <f t="shared" si="267"/>
        <v/>
      </c>
      <c r="AB776" s="65" t="str">
        <f t="shared" si="262"/>
        <v/>
      </c>
      <c r="AC776" s="65" t="str">
        <f t="shared" si="263"/>
        <v/>
      </c>
      <c r="AD776" s="43" t="str">
        <f t="shared" si="264"/>
        <v/>
      </c>
      <c r="AE776" s="3" t="str">
        <f t="shared" si="265"/>
        <v/>
      </c>
      <c r="AF776" s="67">
        <f t="shared" si="266"/>
        <v>5</v>
      </c>
      <c r="AG776" t="str">
        <f t="shared" si="268"/>
        <v/>
      </c>
      <c r="AH776" t="str">
        <f t="shared" si="253"/>
        <v/>
      </c>
      <c r="AI776" t="str">
        <f t="shared" si="254"/>
        <v/>
      </c>
      <c r="AJ776" t="str">
        <f t="shared" si="269"/>
        <v/>
      </c>
      <c r="AK776" t="str">
        <f t="shared" si="255"/>
        <v/>
      </c>
      <c r="AL776" t="str">
        <f t="shared" si="256"/>
        <v/>
      </c>
      <c r="AM776" t="str">
        <f t="shared" si="257"/>
        <v/>
      </c>
      <c r="AN776" t="str">
        <f t="shared" si="258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59"/>
        <v>0</v>
      </c>
      <c r="AZ776">
        <f t="shared" si="260"/>
        <v>0</v>
      </c>
      <c r="BA776">
        <f t="shared" si="261"/>
        <v>0</v>
      </c>
    </row>
    <row r="777" customHeight="1" spans="1:53">
      <c r="A777" s="23" t="s">
        <v>345</v>
      </c>
      <c r="B777" s="71" t="s">
        <v>524</v>
      </c>
      <c r="C777" s="23">
        <v>6</v>
      </c>
      <c r="D777" s="39" t="s">
        <v>175</v>
      </c>
      <c r="E777" s="39" t="s">
        <v>180</v>
      </c>
      <c r="N777" s="25">
        <f>IFERROR(VLOOKUP($D777&amp;$C777,生产方式定位!$A$2:$E$38,2,FALSE)+VLOOKUP($E777&amp;$C777,生产方式定位!$F$3:$J$38,2,FALSE),0)</f>
        <v>0</v>
      </c>
      <c r="U777" s="25">
        <f>IFERROR(VLOOKUP($D777&amp;$C777,生产方式定位!$A$2:$E$38,3,FALSE)+VLOOKUP($E777&amp;$C777,生产方式定位!$F$3:$J$38,3,FALSE),0)</f>
        <v>20</v>
      </c>
      <c r="Z777" s="25">
        <f>IFERROR(VLOOKUP($D777&amp;$C777,生产方式定位!$A$2:$E$38,5,FALSE)+VLOOKUP($E777&amp;$C777,生产方式定位!$F$3:$J$38,5,FALSE),"错误")</f>
        <v>20</v>
      </c>
      <c r="AA777" s="42" t="str">
        <f t="shared" si="267"/>
        <v/>
      </c>
      <c r="AB777" s="65" t="str">
        <f t="shared" si="262"/>
        <v/>
      </c>
      <c r="AC777" s="65" t="str">
        <f t="shared" si="263"/>
        <v/>
      </c>
      <c r="AD777" s="43" t="str">
        <f t="shared" si="264"/>
        <v/>
      </c>
      <c r="AE777" s="3" t="str">
        <f t="shared" si="265"/>
        <v/>
      </c>
      <c r="AF777" s="66">
        <f t="shared" si="266"/>
        <v>6</v>
      </c>
      <c r="AG777" t="str">
        <f t="shared" si="268"/>
        <v/>
      </c>
      <c r="AH777" t="str">
        <f t="shared" si="253"/>
        <v/>
      </c>
      <c r="AI777" t="str">
        <f t="shared" si="254"/>
        <v/>
      </c>
      <c r="AJ777" t="str">
        <f t="shared" si="269"/>
        <v/>
      </c>
      <c r="AK777" t="str">
        <f t="shared" si="255"/>
        <v/>
      </c>
      <c r="AL777" t="str">
        <f t="shared" si="256"/>
        <v/>
      </c>
      <c r="AM777" t="str">
        <f t="shared" si="257"/>
        <v/>
      </c>
      <c r="AN777" t="str">
        <f t="shared" si="258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59"/>
        <v>0</v>
      </c>
      <c r="AZ777">
        <f t="shared" si="260"/>
        <v>0</v>
      </c>
      <c r="BA777">
        <f t="shared" si="261"/>
        <v>0</v>
      </c>
    </row>
    <row r="778" customHeight="1" spans="1:53">
      <c r="A778" s="23" t="s">
        <v>345</v>
      </c>
      <c r="B778" s="71" t="s">
        <v>525</v>
      </c>
      <c r="C778" s="23">
        <v>7</v>
      </c>
      <c r="D778" s="39" t="s">
        <v>175</v>
      </c>
      <c r="E778" s="39" t="s">
        <v>180</v>
      </c>
      <c r="N778" s="25">
        <f>IFERROR(VLOOKUP($D778&amp;$C778,生产方式定位!$A$2:$E$38,2,FALSE)+VLOOKUP($E778&amp;$C778,生产方式定位!$F$3:$J$38,2,FALSE),0)</f>
        <v>0</v>
      </c>
      <c r="U778" s="25">
        <f>IFERROR(VLOOKUP($D778&amp;$C778,生产方式定位!$A$2:$E$38,3,FALSE)+VLOOKUP($E778&amp;$C778,生产方式定位!$F$3:$J$38,3,FALSE),0)</f>
        <v>20</v>
      </c>
      <c r="Z778" s="25">
        <f>IFERROR(VLOOKUP($D778&amp;$C778,生产方式定位!$A$2:$E$38,5,FALSE)+VLOOKUP($E778&amp;$C778,生产方式定位!$F$3:$J$38,5,FALSE),"错误")</f>
        <v>20</v>
      </c>
      <c r="AA778" s="42" t="str">
        <f t="shared" si="267"/>
        <v/>
      </c>
      <c r="AB778" s="65" t="str">
        <f t="shared" si="262"/>
        <v/>
      </c>
      <c r="AC778" s="65" t="str">
        <f t="shared" si="263"/>
        <v/>
      </c>
      <c r="AD778" s="43" t="str">
        <f t="shared" si="264"/>
        <v/>
      </c>
      <c r="AE778" s="3" t="str">
        <f t="shared" si="265"/>
        <v/>
      </c>
      <c r="AF778" s="66">
        <f t="shared" si="266"/>
        <v>7</v>
      </c>
      <c r="AG778" t="str">
        <f t="shared" si="268"/>
        <v/>
      </c>
      <c r="AH778" t="str">
        <f t="shared" si="253"/>
        <v/>
      </c>
      <c r="AI778" t="str">
        <f t="shared" si="254"/>
        <v/>
      </c>
      <c r="AJ778" t="str">
        <f t="shared" si="269"/>
        <v/>
      </c>
      <c r="AK778" t="str">
        <f t="shared" si="255"/>
        <v/>
      </c>
      <c r="AL778" t="str">
        <f t="shared" si="256"/>
        <v/>
      </c>
      <c r="AM778" t="str">
        <f t="shared" si="257"/>
        <v/>
      </c>
      <c r="AN778" t="str">
        <f t="shared" si="258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59"/>
        <v>0</v>
      </c>
      <c r="AZ778">
        <f t="shared" si="260"/>
        <v>0</v>
      </c>
      <c r="BA778">
        <f t="shared" si="261"/>
        <v>0</v>
      </c>
    </row>
    <row r="779" customHeight="1" spans="1:53">
      <c r="A779" s="23" t="s">
        <v>345</v>
      </c>
      <c r="B779" s="71" t="s">
        <v>526</v>
      </c>
      <c r="C779" s="23">
        <v>8</v>
      </c>
      <c r="D779" s="39" t="s">
        <v>175</v>
      </c>
      <c r="E779" s="39" t="s">
        <v>180</v>
      </c>
      <c r="N779" s="25">
        <f>IFERROR(VLOOKUP($D779&amp;$C779,生产方式定位!$A$2:$E$38,2,FALSE)+VLOOKUP($E779&amp;$C779,生产方式定位!$F$3:$J$38,2,FALSE),0)</f>
        <v>0</v>
      </c>
      <c r="O779" s="55"/>
      <c r="U779" s="25">
        <f>IFERROR(VLOOKUP($D779&amp;$C779,生产方式定位!$A$2:$E$38,3,FALSE)+VLOOKUP($E779&amp;$C779,生产方式定位!$F$3:$J$38,3,FALSE),0)</f>
        <v>50</v>
      </c>
      <c r="Z779" s="25">
        <f>IFERROR(VLOOKUP($D779&amp;$C779,生产方式定位!$A$2:$E$38,5,FALSE)+VLOOKUP($E779&amp;$C779,生产方式定位!$F$3:$J$38,5,FALSE),"错误")</f>
        <v>50</v>
      </c>
      <c r="AA779" s="42" t="str">
        <f t="shared" si="267"/>
        <v/>
      </c>
      <c r="AB779" s="65" t="str">
        <f t="shared" si="262"/>
        <v/>
      </c>
      <c r="AC779" s="65" t="str">
        <f t="shared" si="263"/>
        <v/>
      </c>
      <c r="AD779" s="43" t="str">
        <f t="shared" si="264"/>
        <v/>
      </c>
      <c r="AE779" s="3" t="str">
        <f t="shared" si="265"/>
        <v/>
      </c>
      <c r="AF779" s="66">
        <f t="shared" si="266"/>
        <v>8</v>
      </c>
      <c r="AG779" t="str">
        <f t="shared" si="268"/>
        <v/>
      </c>
      <c r="AH779" t="str">
        <f t="shared" si="253"/>
        <v/>
      </c>
      <c r="AI779" t="str">
        <f t="shared" si="254"/>
        <v/>
      </c>
      <c r="AJ779" t="str">
        <f t="shared" si="269"/>
        <v/>
      </c>
      <c r="AK779" t="str">
        <f t="shared" si="255"/>
        <v/>
      </c>
      <c r="AL779" t="str">
        <f t="shared" si="256"/>
        <v/>
      </c>
      <c r="AM779" t="str">
        <f t="shared" si="257"/>
        <v/>
      </c>
      <c r="AN779" t="str">
        <f t="shared" si="258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59"/>
        <v>0</v>
      </c>
      <c r="AZ779">
        <f t="shared" si="260"/>
        <v>0</v>
      </c>
      <c r="BA779">
        <f t="shared" si="261"/>
        <v>0</v>
      </c>
    </row>
    <row r="780" customHeight="1" spans="1:53">
      <c r="A780" s="25" t="s">
        <v>347</v>
      </c>
      <c r="C780" s="25">
        <v>1</v>
      </c>
      <c r="D780" s="39" t="s">
        <v>323</v>
      </c>
      <c r="E780" s="39" t="s">
        <v>173</v>
      </c>
      <c r="N780" s="23">
        <f>IFERROR(VLOOKUP($D780&amp;$C780,生产方式定位!$A$2:$E$38,2,FALSE)+VLOOKUP($E780&amp;$C780,生产方式定位!$F$3:$J$38,2,FALSE),0)</f>
        <v>0</v>
      </c>
      <c r="U780" s="23">
        <f>IFERROR(VLOOKUP($D780&amp;$C780,生产方式定位!$A$2:$E$38,3,FALSE)+VLOOKUP($E780&amp;$C780,生产方式定位!$F$3:$J$38,3,FALSE),0)</f>
        <v>100</v>
      </c>
      <c r="Z780" s="23">
        <f>IFERROR(VLOOKUP($D780&amp;$C780,生产方式定位!$A$2:$E$38,5,FALSE)+VLOOKUP($E780&amp;$C780,生产方式定位!$F$3:$J$38,5,FALSE),"错误")</f>
        <v>500</v>
      </c>
      <c r="AA780" s="42" t="str">
        <f t="shared" si="267"/>
        <v/>
      </c>
      <c r="AB780" s="65" t="str">
        <f t="shared" si="262"/>
        <v/>
      </c>
      <c r="AC780" s="65" t="str">
        <f t="shared" si="263"/>
        <v/>
      </c>
      <c r="AD780" s="43" t="str">
        <f t="shared" si="264"/>
        <v/>
      </c>
      <c r="AE780" s="3">
        <f t="shared" si="265"/>
        <v>400</v>
      </c>
      <c r="AF780" s="66">
        <f t="shared" si="266"/>
        <v>1</v>
      </c>
      <c r="AG780" t="str">
        <f t="shared" si="268"/>
        <v/>
      </c>
      <c r="AH780" t="str">
        <f t="shared" si="253"/>
        <v/>
      </c>
      <c r="AI780" t="str">
        <f t="shared" si="254"/>
        <v/>
      </c>
      <c r="AJ780" t="str">
        <f t="shared" si="269"/>
        <v/>
      </c>
      <c r="AK780" t="str">
        <f t="shared" si="255"/>
        <v/>
      </c>
      <c r="AL780" t="str">
        <f t="shared" si="256"/>
        <v/>
      </c>
      <c r="AM780" t="str">
        <f t="shared" si="257"/>
        <v/>
      </c>
      <c r="AN780" t="str">
        <f t="shared" si="258"/>
        <v/>
      </c>
      <c r="AO780" t="str">
        <f>IFERROR(ROUND(N780*(G780/$AY780)/VLOOKUP(F780,商品!$A$4:$B$58,2,FALSE),0),"")</f>
        <v/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59"/>
        <v>0</v>
      </c>
      <c r="AZ780">
        <f t="shared" si="260"/>
        <v>0</v>
      </c>
      <c r="BA780">
        <f t="shared" si="261"/>
        <v>0</v>
      </c>
    </row>
    <row r="781" customHeight="1" spans="1:53">
      <c r="A781" s="25" t="s">
        <v>347</v>
      </c>
      <c r="C781" s="25">
        <v>2</v>
      </c>
      <c r="D781" s="39" t="s">
        <v>323</v>
      </c>
      <c r="E781" s="39" t="s">
        <v>173</v>
      </c>
      <c r="N781" s="23">
        <f>IFERROR(VLOOKUP($D781&amp;$C781,生产方式定位!$A$2:$E$38,2,FALSE)+VLOOKUP($E781&amp;$C781,生产方式定位!$F$3:$J$38,2,FALSE),0)</f>
        <v>1300</v>
      </c>
      <c r="U781" s="23">
        <f>IFERROR(VLOOKUP($D781&amp;$C781,生产方式定位!$A$2:$E$38,3,FALSE)+VLOOKUP($E781&amp;$C781,生产方式定位!$F$3:$J$38,3,FALSE),0)</f>
        <v>100</v>
      </c>
      <c r="Z781" s="23">
        <f>IFERROR(VLOOKUP($D781&amp;$C781,生产方式定位!$A$2:$E$38,5,FALSE)+VLOOKUP($E781&amp;$C781,生产方式定位!$F$3:$J$38,5,FALSE),"错误")</f>
        <v>1860</v>
      </c>
      <c r="AA781" s="42" t="str">
        <f t="shared" si="267"/>
        <v/>
      </c>
      <c r="AB781" s="65" t="str">
        <f t="shared" si="262"/>
        <v/>
      </c>
      <c r="AC781" s="65" t="str">
        <f t="shared" si="263"/>
        <v/>
      </c>
      <c r="AD781" s="43" t="str">
        <f t="shared" si="264"/>
        <v>43%</v>
      </c>
      <c r="AE781" s="3">
        <f t="shared" si="265"/>
        <v>460</v>
      </c>
      <c r="AF781" s="66">
        <f t="shared" si="266"/>
        <v>2</v>
      </c>
      <c r="AG781" t="str">
        <f t="shared" si="268"/>
        <v/>
      </c>
      <c r="AH781" t="str">
        <f t="shared" ref="AH781:AH844" si="270">IF(AP781="","",H781&amp;"*"&amp;AP781)</f>
        <v/>
      </c>
      <c r="AI781" t="str">
        <f t="shared" ref="AI781:AI844" si="271">IF(AQ781="","",J781&amp;"*"&amp;AQ781)</f>
        <v/>
      </c>
      <c r="AJ781" t="str">
        <f t="shared" si="269"/>
        <v/>
      </c>
      <c r="AK781" t="str">
        <f t="shared" ref="AK781:AK844" si="272">IF(AU781="","",Q781&amp;"*"&amp;AU781)</f>
        <v/>
      </c>
      <c r="AL781" t="str">
        <f t="shared" ref="AL781:AL844" si="273">IF(AV781="","",S781&amp;"*"&amp;AV781)</f>
        <v/>
      </c>
      <c r="AM781" t="str">
        <f t="shared" ref="AM781:AM844" si="274">IF(AW781="","",V781&amp;"*"&amp;AW781)</f>
        <v/>
      </c>
      <c r="AN781" t="str">
        <f t="shared" ref="AN781:AN844" si="275">IF(AX781="","",X781&amp;"*"&amp;AX781)</f>
        <v/>
      </c>
      <c r="AO781" t="str">
        <f>IFERROR(ROUND(N781*(G781/$AY781)/VLOOKUP(F781,商品!$A$4:$B$58,2,FALSE),0),"")</f>
        <v/>
      </c>
      <c r="AP781" t="str">
        <f>IFERROR(ROUND(N781*(I781/$AY781)/VLOOKUP(H781,商品!$A$4:$B$58,2,FALSE),0),"")</f>
        <v/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ref="AY781:AY844" si="276">G781+I781+L781+M781+K781</f>
        <v>0</v>
      </c>
      <c r="AZ781">
        <f t="shared" ref="AZ781:AZ844" si="277">ABS(P781)+ABS(R781)+ABS(T781)</f>
        <v>0</v>
      </c>
      <c r="BA781">
        <f t="shared" ref="BA781:BA844" si="278">W781+Y781</f>
        <v>0</v>
      </c>
    </row>
    <row r="782" customHeight="1" spans="1:53">
      <c r="A782" s="25" t="s">
        <v>347</v>
      </c>
      <c r="C782" s="25">
        <v>3</v>
      </c>
      <c r="D782" s="39" t="s">
        <v>323</v>
      </c>
      <c r="E782" s="39" t="s">
        <v>173</v>
      </c>
      <c r="N782" s="23">
        <f>IFERROR(VLOOKUP($D782&amp;$C782,生产方式定位!$A$2:$E$38,2,FALSE)+VLOOKUP($E782&amp;$C782,生产方式定位!$F$3:$J$38,2,FALSE),0)</f>
        <v>2225</v>
      </c>
      <c r="U782" s="23">
        <f>IFERROR(VLOOKUP($D782&amp;$C782,生产方式定位!$A$2:$E$38,3,FALSE)+VLOOKUP($E782&amp;$C782,生产方式定位!$F$3:$J$38,3,FALSE),0)</f>
        <v>100</v>
      </c>
      <c r="Z782" s="23">
        <f>IFERROR(VLOOKUP($D782&amp;$C782,生产方式定位!$A$2:$E$38,5,FALSE)+VLOOKUP($E782&amp;$C782,生产方式定位!$F$3:$J$38,5,FALSE),"错误")</f>
        <v>3130</v>
      </c>
      <c r="AA782" s="42" t="str">
        <f t="shared" si="267"/>
        <v/>
      </c>
      <c r="AB782" s="65" t="str">
        <f t="shared" si="262"/>
        <v/>
      </c>
      <c r="AC782" s="65" t="str">
        <f t="shared" si="263"/>
        <v/>
      </c>
      <c r="AD782" s="43" t="str">
        <f t="shared" si="264"/>
        <v>41%</v>
      </c>
      <c r="AE782" s="3">
        <f t="shared" si="265"/>
        <v>805</v>
      </c>
      <c r="AF782" s="67">
        <f t="shared" si="266"/>
        <v>3</v>
      </c>
      <c r="AG782" t="str">
        <f t="shared" si="268"/>
        <v/>
      </c>
      <c r="AH782" t="str">
        <f t="shared" si="270"/>
        <v/>
      </c>
      <c r="AI782" t="str">
        <f t="shared" si="271"/>
        <v/>
      </c>
      <c r="AJ782" t="str">
        <f t="shared" si="269"/>
        <v/>
      </c>
      <c r="AK782" t="str">
        <f t="shared" si="272"/>
        <v/>
      </c>
      <c r="AL782" t="str">
        <f t="shared" si="273"/>
        <v/>
      </c>
      <c r="AM782" t="str">
        <f t="shared" si="274"/>
        <v/>
      </c>
      <c r="AN782" t="str">
        <f t="shared" si="275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76"/>
        <v>0</v>
      </c>
      <c r="AZ782">
        <f t="shared" si="277"/>
        <v>0</v>
      </c>
      <c r="BA782">
        <f t="shared" si="278"/>
        <v>0</v>
      </c>
    </row>
    <row r="783" customHeight="1" spans="1:53">
      <c r="A783" s="25" t="s">
        <v>347</v>
      </c>
      <c r="C783" s="25">
        <v>4</v>
      </c>
      <c r="D783" s="39" t="s">
        <v>323</v>
      </c>
      <c r="E783" s="39" t="s">
        <v>173</v>
      </c>
      <c r="N783" s="23">
        <f>IFERROR(VLOOKUP($D783&amp;$C783,生产方式定位!$A$2:$E$38,2,FALSE)+VLOOKUP($E783&amp;$C783,生产方式定位!$F$3:$J$38,2,FALSE),0)</f>
        <v>3150</v>
      </c>
      <c r="U783" s="23">
        <f>IFERROR(VLOOKUP($D783&amp;$C783,生产方式定位!$A$2:$E$38,3,FALSE)+VLOOKUP($E783&amp;$C783,生产方式定位!$F$3:$J$38,3,FALSE),0)</f>
        <v>100</v>
      </c>
      <c r="Z783" s="23">
        <f>IFERROR(VLOOKUP($D783&amp;$C783,生产方式定位!$A$2:$E$38,5,FALSE)+VLOOKUP($E783&amp;$C783,生产方式定位!$F$3:$J$38,5,FALSE),"错误")</f>
        <v>4400</v>
      </c>
      <c r="AA783" s="42" t="str">
        <f t="shared" si="267"/>
        <v/>
      </c>
      <c r="AB783" s="65" t="str">
        <f t="shared" si="262"/>
        <v/>
      </c>
      <c r="AC783" s="65" t="str">
        <f t="shared" si="263"/>
        <v/>
      </c>
      <c r="AD783" s="43" t="str">
        <f t="shared" si="264"/>
        <v>40%</v>
      </c>
      <c r="AE783" s="3">
        <f t="shared" si="265"/>
        <v>1150</v>
      </c>
      <c r="AF783" s="67">
        <f t="shared" si="266"/>
        <v>4</v>
      </c>
      <c r="AG783" t="str">
        <f t="shared" si="268"/>
        <v/>
      </c>
      <c r="AH783" t="str">
        <f t="shared" si="270"/>
        <v/>
      </c>
      <c r="AI783" t="str">
        <f t="shared" si="271"/>
        <v/>
      </c>
      <c r="AJ783" t="str">
        <f t="shared" si="269"/>
        <v/>
      </c>
      <c r="AK783" t="str">
        <f t="shared" si="272"/>
        <v/>
      </c>
      <c r="AL783" t="str">
        <f t="shared" si="273"/>
        <v/>
      </c>
      <c r="AM783" t="str">
        <f t="shared" si="274"/>
        <v/>
      </c>
      <c r="AN783" t="str">
        <f t="shared" si="275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76"/>
        <v>0</v>
      </c>
      <c r="AZ783">
        <f t="shared" si="277"/>
        <v>0</v>
      </c>
      <c r="BA783">
        <f t="shared" si="278"/>
        <v>0</v>
      </c>
    </row>
    <row r="784" customHeight="1" spans="1:53">
      <c r="A784" s="25" t="s">
        <v>347</v>
      </c>
      <c r="C784" s="25">
        <v>5</v>
      </c>
      <c r="D784" s="39" t="s">
        <v>323</v>
      </c>
      <c r="E784" s="39" t="s">
        <v>173</v>
      </c>
      <c r="N784" s="23">
        <f>IFERROR(VLOOKUP($D784&amp;$C784,生产方式定位!$A$2:$E$38,2,FALSE)+VLOOKUP($E784&amp;$C784,生产方式定位!$F$3:$J$38,2,FALSE),0)</f>
        <v>4075</v>
      </c>
      <c r="U784" s="23">
        <f>IFERROR(VLOOKUP($D784&amp;$C784,生产方式定位!$A$2:$E$38,3,FALSE)+VLOOKUP($E784&amp;$C784,生产方式定位!$F$3:$J$38,3,FALSE),0)</f>
        <v>100</v>
      </c>
      <c r="Z784" s="23">
        <f>IFERROR(VLOOKUP($D784&amp;$C784,生产方式定位!$A$2:$E$38,5,FALSE)+VLOOKUP($E784&amp;$C784,生产方式定位!$F$3:$J$38,5,FALSE),"错误")</f>
        <v>5670</v>
      </c>
      <c r="AA784" s="42" t="str">
        <f t="shared" si="267"/>
        <v/>
      </c>
      <c r="AB784" s="65" t="str">
        <f t="shared" si="262"/>
        <v/>
      </c>
      <c r="AC784" s="65" t="str">
        <f t="shared" si="263"/>
        <v/>
      </c>
      <c r="AD784" s="43" t="str">
        <f t="shared" si="264"/>
        <v>39%</v>
      </c>
      <c r="AE784" s="3">
        <f t="shared" si="265"/>
        <v>1495</v>
      </c>
      <c r="AF784" s="67">
        <f t="shared" si="266"/>
        <v>5</v>
      </c>
      <c r="AG784" t="str">
        <f t="shared" si="268"/>
        <v/>
      </c>
      <c r="AH784" t="str">
        <f t="shared" si="270"/>
        <v/>
      </c>
      <c r="AI784" t="str">
        <f t="shared" si="271"/>
        <v/>
      </c>
      <c r="AJ784" t="str">
        <f t="shared" si="269"/>
        <v/>
      </c>
      <c r="AK784" t="str">
        <f t="shared" si="272"/>
        <v/>
      </c>
      <c r="AL784" t="str">
        <f t="shared" si="273"/>
        <v/>
      </c>
      <c r="AM784" t="str">
        <f t="shared" si="274"/>
        <v/>
      </c>
      <c r="AN784" t="str">
        <f t="shared" si="275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76"/>
        <v>0</v>
      </c>
      <c r="AZ784">
        <f t="shared" si="277"/>
        <v>0</v>
      </c>
      <c r="BA784">
        <f t="shared" si="278"/>
        <v>0</v>
      </c>
    </row>
    <row r="785" customHeight="1" spans="1:53">
      <c r="A785" s="23" t="s">
        <v>348</v>
      </c>
      <c r="C785" s="23">
        <v>1</v>
      </c>
      <c r="D785" s="39" t="s">
        <v>323</v>
      </c>
      <c r="E785" s="39" t="s">
        <v>194</v>
      </c>
      <c r="N785" s="25">
        <f>IFERROR(VLOOKUP($D785&amp;$C785,生产方式定位!$A$2:$E$38,2,FALSE)+VLOOKUP($E785&amp;$C785,生产方式定位!$F$3:$J$38,2,FALSE),0)</f>
        <v>0</v>
      </c>
      <c r="U785" s="25">
        <f>IFERROR(VLOOKUP($D785&amp;$C785,生产方式定位!$A$2:$E$38,3,FALSE)+VLOOKUP($E785&amp;$C785,生产方式定位!$F$3:$J$38,3,FALSE),0)</f>
        <v>100</v>
      </c>
      <c r="Z785" s="25">
        <f>IFERROR(VLOOKUP($D785&amp;$C785,生产方式定位!$A$2:$E$38,5,FALSE)+VLOOKUP($E785&amp;$C785,生产方式定位!$F$3:$J$38,5,FALSE),"错误")</f>
        <v>500</v>
      </c>
      <c r="AA785" s="42" t="str">
        <f t="shared" si="267"/>
        <v/>
      </c>
      <c r="AB785" s="65" t="str">
        <f t="shared" si="262"/>
        <v/>
      </c>
      <c r="AC785" s="65" t="str">
        <f t="shared" si="263"/>
        <v/>
      </c>
      <c r="AD785" s="43" t="str">
        <f t="shared" si="264"/>
        <v/>
      </c>
      <c r="AE785" s="3">
        <f t="shared" si="265"/>
        <v>400</v>
      </c>
      <c r="AF785" s="67">
        <f t="shared" si="266"/>
        <v>1</v>
      </c>
      <c r="AG785" t="str">
        <f t="shared" si="268"/>
        <v/>
      </c>
      <c r="AH785" t="str">
        <f t="shared" si="270"/>
        <v/>
      </c>
      <c r="AI785" t="str">
        <f t="shared" si="271"/>
        <v/>
      </c>
      <c r="AJ785" t="str">
        <f t="shared" si="269"/>
        <v/>
      </c>
      <c r="AK785" t="str">
        <f t="shared" si="272"/>
        <v/>
      </c>
      <c r="AL785" t="str">
        <f t="shared" si="273"/>
        <v/>
      </c>
      <c r="AM785" t="str">
        <f t="shared" si="274"/>
        <v/>
      </c>
      <c r="AN785" t="str">
        <f t="shared" si="275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76"/>
        <v>0</v>
      </c>
      <c r="AZ785">
        <f t="shared" si="277"/>
        <v>0</v>
      </c>
      <c r="BA785">
        <f t="shared" si="278"/>
        <v>0</v>
      </c>
    </row>
    <row r="786" customHeight="1" spans="1:53">
      <c r="A786" s="23" t="s">
        <v>348</v>
      </c>
      <c r="C786" s="23">
        <v>2</v>
      </c>
      <c r="D786" s="39" t="s">
        <v>323</v>
      </c>
      <c r="E786" s="39" t="s">
        <v>194</v>
      </c>
      <c r="N786" s="25">
        <f>IFERROR(VLOOKUP($D786&amp;$C786,生产方式定位!$A$2:$E$38,2,FALSE)+VLOOKUP($E786&amp;$C786,生产方式定位!$F$3:$J$38,2,FALSE),0)</f>
        <v>1200</v>
      </c>
      <c r="U786" s="25">
        <f>IFERROR(VLOOKUP($D786&amp;$C786,生产方式定位!$A$2:$E$38,3,FALSE)+VLOOKUP($E786&amp;$C786,生产方式定位!$F$3:$J$38,3,FALSE),0)</f>
        <v>30</v>
      </c>
      <c r="Z786" s="25">
        <f>IFERROR(VLOOKUP($D786&amp;$C786,生产方式定位!$A$2:$E$38,5,FALSE)+VLOOKUP($E786&amp;$C786,生产方式定位!$F$3:$J$38,5,FALSE),"错误")</f>
        <v>1623</v>
      </c>
      <c r="AA786" s="42" t="str">
        <f t="shared" si="267"/>
        <v/>
      </c>
      <c r="AB786" s="65" t="str">
        <f t="shared" si="262"/>
        <v/>
      </c>
      <c r="AC786" s="65" t="str">
        <f t="shared" si="263"/>
        <v/>
      </c>
      <c r="AD786" s="43" t="str">
        <f t="shared" si="264"/>
        <v>35%</v>
      </c>
      <c r="AE786" s="3">
        <f t="shared" si="265"/>
        <v>393</v>
      </c>
      <c r="AF786" s="67">
        <f t="shared" si="266"/>
        <v>2</v>
      </c>
      <c r="AG786" t="str">
        <f t="shared" si="268"/>
        <v/>
      </c>
      <c r="AH786" t="str">
        <f t="shared" si="270"/>
        <v/>
      </c>
      <c r="AI786" t="str">
        <f t="shared" si="271"/>
        <v/>
      </c>
      <c r="AJ786" t="str">
        <f t="shared" si="269"/>
        <v/>
      </c>
      <c r="AK786" t="str">
        <f t="shared" si="272"/>
        <v/>
      </c>
      <c r="AL786" t="str">
        <f t="shared" si="273"/>
        <v/>
      </c>
      <c r="AM786" t="str">
        <f t="shared" si="274"/>
        <v/>
      </c>
      <c r="AN786" t="str">
        <f t="shared" si="275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76"/>
        <v>0</v>
      </c>
      <c r="AZ786">
        <f t="shared" si="277"/>
        <v>0</v>
      </c>
      <c r="BA786">
        <f t="shared" si="278"/>
        <v>0</v>
      </c>
    </row>
    <row r="787" customHeight="1" spans="1:53">
      <c r="A787" s="23" t="s">
        <v>348</v>
      </c>
      <c r="C787" s="23">
        <v>3</v>
      </c>
      <c r="D787" s="39" t="s">
        <v>323</v>
      </c>
      <c r="E787" s="39" t="s">
        <v>194</v>
      </c>
      <c r="N787" s="25">
        <f>IFERROR(VLOOKUP($D787&amp;$C787,生产方式定位!$A$2:$E$38,2,FALSE)+VLOOKUP($E787&amp;$C787,生产方式定位!$F$3:$J$38,2,FALSE),0)</f>
        <v>2100</v>
      </c>
      <c r="U787" s="25">
        <f>IFERROR(VLOOKUP($D787&amp;$C787,生产方式定位!$A$2:$E$38,3,FALSE)+VLOOKUP($E787&amp;$C787,生产方式定位!$F$3:$J$38,3,FALSE),0)</f>
        <v>35</v>
      </c>
      <c r="Z787" s="25">
        <f>IFERROR(VLOOKUP($D787&amp;$C787,生产方式定位!$A$2:$E$38,5,FALSE)+VLOOKUP($E787&amp;$C787,生产方式定位!$F$3:$J$38,5,FALSE),"错误")</f>
        <v>2859</v>
      </c>
      <c r="AA787" s="42" t="str">
        <f t="shared" si="267"/>
        <v/>
      </c>
      <c r="AB787" s="65" t="str">
        <f t="shared" si="262"/>
        <v/>
      </c>
      <c r="AC787" s="65" t="str">
        <f t="shared" si="263"/>
        <v/>
      </c>
      <c r="AD787" s="43" t="str">
        <f t="shared" si="264"/>
        <v>36%</v>
      </c>
      <c r="AE787" s="3">
        <f t="shared" si="265"/>
        <v>724</v>
      </c>
      <c r="AF787" s="67">
        <f t="shared" si="266"/>
        <v>3</v>
      </c>
      <c r="AG787" t="str">
        <f t="shared" si="268"/>
        <v/>
      </c>
      <c r="AH787" t="str">
        <f t="shared" si="270"/>
        <v/>
      </c>
      <c r="AI787" t="str">
        <f t="shared" si="271"/>
        <v/>
      </c>
      <c r="AJ787" t="str">
        <f t="shared" si="269"/>
        <v/>
      </c>
      <c r="AK787" t="str">
        <f t="shared" si="272"/>
        <v/>
      </c>
      <c r="AL787" t="str">
        <f t="shared" si="273"/>
        <v/>
      </c>
      <c r="AM787" t="str">
        <f t="shared" si="274"/>
        <v/>
      </c>
      <c r="AN787" t="str">
        <f t="shared" si="275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76"/>
        <v>0</v>
      </c>
      <c r="AZ787">
        <f t="shared" si="277"/>
        <v>0</v>
      </c>
      <c r="BA787">
        <f t="shared" si="278"/>
        <v>0</v>
      </c>
    </row>
    <row r="788" customHeight="1" spans="1:53">
      <c r="A788" s="23" t="s">
        <v>348</v>
      </c>
      <c r="C788" s="23">
        <v>4</v>
      </c>
      <c r="D788" s="39" t="s">
        <v>323</v>
      </c>
      <c r="E788" s="39" t="s">
        <v>194</v>
      </c>
      <c r="N788" s="25">
        <f>IFERROR(VLOOKUP($D788&amp;$C788,生产方式定位!$A$2:$E$38,2,FALSE)+VLOOKUP($E788&amp;$C788,生产方式定位!$F$3:$J$38,2,FALSE),0)</f>
        <v>3000</v>
      </c>
      <c r="U788" s="25">
        <f>IFERROR(VLOOKUP($D788&amp;$C788,生产方式定位!$A$2:$E$38,3,FALSE)+VLOOKUP($E788&amp;$C788,生产方式定位!$F$3:$J$38,3,FALSE),0)</f>
        <v>40</v>
      </c>
      <c r="Z788" s="25">
        <f>IFERROR(VLOOKUP($D788&amp;$C788,生产方式定位!$A$2:$E$38,5,FALSE)+VLOOKUP($E788&amp;$C788,生产方式定位!$F$3:$J$38,5,FALSE),"错误")</f>
        <v>4094</v>
      </c>
      <c r="AA788" s="42" t="str">
        <f t="shared" si="267"/>
        <v/>
      </c>
      <c r="AB788" s="65" t="str">
        <f t="shared" si="262"/>
        <v/>
      </c>
      <c r="AC788" s="65" t="str">
        <f t="shared" si="263"/>
        <v/>
      </c>
      <c r="AD788" s="43" t="str">
        <f t="shared" si="264"/>
        <v>36%</v>
      </c>
      <c r="AE788" s="3">
        <f t="shared" si="265"/>
        <v>1054</v>
      </c>
      <c r="AF788" s="67">
        <f t="shared" si="266"/>
        <v>4</v>
      </c>
      <c r="AG788" t="str">
        <f t="shared" si="268"/>
        <v/>
      </c>
      <c r="AH788" t="str">
        <f t="shared" si="270"/>
        <v/>
      </c>
      <c r="AI788" t="str">
        <f t="shared" si="271"/>
        <v/>
      </c>
      <c r="AJ788" t="str">
        <f t="shared" si="269"/>
        <v/>
      </c>
      <c r="AK788" t="str">
        <f t="shared" si="272"/>
        <v/>
      </c>
      <c r="AL788" t="str">
        <f t="shared" si="273"/>
        <v/>
      </c>
      <c r="AM788" t="str">
        <f t="shared" si="274"/>
        <v/>
      </c>
      <c r="AN788" t="str">
        <f t="shared" si="275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76"/>
        <v>0</v>
      </c>
      <c r="AZ788">
        <f t="shared" si="277"/>
        <v>0</v>
      </c>
      <c r="BA788">
        <f t="shared" si="278"/>
        <v>0</v>
      </c>
    </row>
    <row r="789" customHeight="1" spans="1:53">
      <c r="A789" s="23" t="s">
        <v>348</v>
      </c>
      <c r="C789" s="23">
        <v>5</v>
      </c>
      <c r="D789" s="39" t="s">
        <v>323</v>
      </c>
      <c r="E789" s="39" t="s">
        <v>194</v>
      </c>
      <c r="N789" s="25">
        <f>IFERROR(VLOOKUP($D789&amp;$C789,生产方式定位!$A$2:$E$38,2,FALSE)+VLOOKUP($E789&amp;$C789,生产方式定位!$F$3:$J$38,2,FALSE),0)</f>
        <v>3900</v>
      </c>
      <c r="U789" s="25">
        <f>IFERROR(VLOOKUP($D789&amp;$C789,生产方式定位!$A$2:$E$38,3,FALSE)+VLOOKUP($E789&amp;$C789,生产方式定位!$F$3:$J$38,3,FALSE),0)</f>
        <v>45</v>
      </c>
      <c r="Z789" s="25">
        <f>IFERROR(VLOOKUP($D789&amp;$C789,生产方式定位!$A$2:$E$38,5,FALSE)+VLOOKUP($E789&amp;$C789,生产方式定位!$F$3:$J$38,5,FALSE),"错误")</f>
        <v>5330</v>
      </c>
      <c r="AA789" s="42" t="str">
        <f t="shared" si="267"/>
        <v/>
      </c>
      <c r="AB789" s="65" t="str">
        <f t="shared" si="262"/>
        <v/>
      </c>
      <c r="AC789" s="65" t="str">
        <f t="shared" si="263"/>
        <v/>
      </c>
      <c r="AD789" s="43" t="str">
        <f t="shared" si="264"/>
        <v>37%</v>
      </c>
      <c r="AE789" s="3">
        <f t="shared" si="265"/>
        <v>1385</v>
      </c>
      <c r="AF789" s="67">
        <f t="shared" si="266"/>
        <v>5</v>
      </c>
      <c r="AG789" t="str">
        <f t="shared" si="268"/>
        <v/>
      </c>
      <c r="AH789" t="str">
        <f t="shared" si="270"/>
        <v/>
      </c>
      <c r="AI789" t="str">
        <f t="shared" si="271"/>
        <v/>
      </c>
      <c r="AJ789" t="str">
        <f t="shared" si="269"/>
        <v/>
      </c>
      <c r="AK789" t="str">
        <f t="shared" si="272"/>
        <v/>
      </c>
      <c r="AL789" t="str">
        <f t="shared" si="273"/>
        <v/>
      </c>
      <c r="AM789" t="str">
        <f t="shared" si="274"/>
        <v/>
      </c>
      <c r="AN789" t="str">
        <f t="shared" si="275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76"/>
        <v>0</v>
      </c>
      <c r="AZ789">
        <f t="shared" si="277"/>
        <v>0</v>
      </c>
      <c r="BA789">
        <f t="shared" si="278"/>
        <v>0</v>
      </c>
    </row>
    <row r="790" customHeight="1" spans="1:53">
      <c r="A790" s="25" t="s">
        <v>349</v>
      </c>
      <c r="C790" s="25">
        <v>1</v>
      </c>
      <c r="D790" s="39" t="s">
        <v>323</v>
      </c>
      <c r="E790" s="39" t="s">
        <v>176</v>
      </c>
      <c r="N790" s="23">
        <f>IFERROR(VLOOKUP($D790&amp;$C790,生产方式定位!$A$2:$E$38,2,FALSE)+VLOOKUP($E790&amp;$C790,生产方式定位!$F$3:$J$38,2,FALSE),0)</f>
        <v>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500</v>
      </c>
      <c r="AA790" s="42" t="str">
        <f t="shared" si="267"/>
        <v/>
      </c>
      <c r="AB790" s="65" t="str">
        <f t="shared" si="262"/>
        <v/>
      </c>
      <c r="AC790" s="65" t="str">
        <f t="shared" si="263"/>
        <v/>
      </c>
      <c r="AD790" s="43" t="str">
        <f t="shared" si="264"/>
        <v/>
      </c>
      <c r="AE790" s="3">
        <f t="shared" si="265"/>
        <v>400</v>
      </c>
      <c r="AF790" s="66">
        <f t="shared" si="266"/>
        <v>1</v>
      </c>
      <c r="AG790" t="str">
        <f t="shared" si="268"/>
        <v/>
      </c>
      <c r="AH790" t="str">
        <f t="shared" si="270"/>
        <v/>
      </c>
      <c r="AI790" t="str">
        <f t="shared" si="271"/>
        <v/>
      </c>
      <c r="AJ790" t="str">
        <f t="shared" si="269"/>
        <v/>
      </c>
      <c r="AK790" t="str">
        <f t="shared" si="272"/>
        <v/>
      </c>
      <c r="AL790" t="str">
        <f t="shared" si="273"/>
        <v/>
      </c>
      <c r="AM790" t="str">
        <f t="shared" si="274"/>
        <v/>
      </c>
      <c r="AN790" t="str">
        <f t="shared" si="275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76"/>
        <v>0</v>
      </c>
      <c r="AZ790">
        <f t="shared" si="277"/>
        <v>0</v>
      </c>
      <c r="BA790">
        <f t="shared" si="278"/>
        <v>0</v>
      </c>
    </row>
    <row r="791" customHeight="1" spans="1:53">
      <c r="A791" s="25" t="s">
        <v>349</v>
      </c>
      <c r="C791" s="25">
        <v>2</v>
      </c>
      <c r="D791" s="39" t="s">
        <v>323</v>
      </c>
      <c r="E791" s="39" t="s">
        <v>176</v>
      </c>
      <c r="F791" s="3" t="s">
        <v>41</v>
      </c>
      <c r="G791" s="3">
        <v>10</v>
      </c>
      <c r="N791" s="23">
        <f>IFERROR(VLOOKUP($D791&amp;$C791,生产方式定位!$A$2:$E$38,2,FALSE)+VLOOKUP($E791&amp;$C791,生产方式定位!$F$3:$J$38,2,FALSE),0)</f>
        <v>1025</v>
      </c>
      <c r="U791" s="23">
        <f>IFERROR(VLOOKUP($D791&amp;$C791,生产方式定位!$A$2:$E$38,3,FALSE)+VLOOKUP($E791&amp;$C791,生产方式定位!$F$3:$J$38,3,FALSE),0)</f>
        <v>110</v>
      </c>
      <c r="Z791" s="23">
        <f>IFERROR(VLOOKUP($D791&amp;$C791,生产方式定位!$A$2:$E$38,5,FALSE)+VLOOKUP($E791&amp;$C791,生产方式定位!$F$3:$J$38,5,FALSE),"错误")</f>
        <v>1260</v>
      </c>
      <c r="AA791" s="42" t="str">
        <f t="shared" si="267"/>
        <v>工具*26</v>
      </c>
      <c r="AB791" s="65" t="str">
        <f t="shared" si="262"/>
        <v/>
      </c>
      <c r="AC791" s="65" t="str">
        <f t="shared" si="263"/>
        <v/>
      </c>
      <c r="AD791" s="43" t="str">
        <f t="shared" si="264"/>
        <v>23%</v>
      </c>
      <c r="AE791" s="3">
        <f t="shared" si="265"/>
        <v>125</v>
      </c>
      <c r="AF791" s="66">
        <f t="shared" si="266"/>
        <v>2</v>
      </c>
      <c r="AG791" t="str">
        <f t="shared" si="268"/>
        <v>工具*26</v>
      </c>
      <c r="AH791" t="str">
        <f t="shared" si="270"/>
        <v/>
      </c>
      <c r="AI791" t="str">
        <f t="shared" si="271"/>
        <v/>
      </c>
      <c r="AJ791" t="str">
        <f t="shared" si="269"/>
        <v/>
      </c>
      <c r="AK791" t="str">
        <f t="shared" si="272"/>
        <v/>
      </c>
      <c r="AL791" t="str">
        <f t="shared" si="273"/>
        <v/>
      </c>
      <c r="AM791" t="str">
        <f t="shared" si="274"/>
        <v/>
      </c>
      <c r="AN791" t="str">
        <f t="shared" si="275"/>
        <v/>
      </c>
      <c r="AO791">
        <f>IFERROR(ROUND(N791*(G791/$AY791)/VLOOKUP(F791,商品!$A$4:$B$58,2,FALSE),0),"")</f>
        <v>26</v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76"/>
        <v>10</v>
      </c>
      <c r="AZ791">
        <f t="shared" si="277"/>
        <v>0</v>
      </c>
      <c r="BA791">
        <f t="shared" si="278"/>
        <v>0</v>
      </c>
    </row>
    <row r="792" customHeight="1" spans="1:53">
      <c r="A792" s="25" t="s">
        <v>349</v>
      </c>
      <c r="C792" s="25">
        <v>3</v>
      </c>
      <c r="D792" s="39" t="s">
        <v>323</v>
      </c>
      <c r="E792" s="39" t="s">
        <v>176</v>
      </c>
      <c r="F792" s="3" t="s">
        <v>41</v>
      </c>
      <c r="G792" s="3">
        <v>10</v>
      </c>
      <c r="N792" s="23">
        <f>IFERROR(VLOOKUP($D792&amp;$C792,生产方式定位!$A$2:$E$38,2,FALSE)+VLOOKUP($E792&amp;$C792,生产方式定位!$F$3:$J$38,2,FALSE),0)</f>
        <v>1900</v>
      </c>
      <c r="U792" s="23">
        <f>IFERROR(VLOOKUP($D792&amp;$C792,生产方式定位!$A$2:$E$38,3,FALSE)+VLOOKUP($E792&amp;$C792,生产方式定位!$F$3:$J$38,3,FALSE),0)</f>
        <v>120</v>
      </c>
      <c r="Z792" s="23">
        <f>IFERROR(VLOOKUP($D792&amp;$C792,生产方式定位!$A$2:$E$38,5,FALSE)+VLOOKUP($E792&amp;$C792,生产方式定位!$F$3:$J$38,5,FALSE),"错误")</f>
        <v>2380</v>
      </c>
      <c r="AA792" s="42" t="str">
        <f t="shared" si="267"/>
        <v>工具*48</v>
      </c>
      <c r="AB792" s="65" t="str">
        <f t="shared" si="262"/>
        <v/>
      </c>
      <c r="AC792" s="65" t="str">
        <f t="shared" si="263"/>
        <v/>
      </c>
      <c r="AD792" s="43" t="str">
        <f t="shared" si="264"/>
        <v>25%</v>
      </c>
      <c r="AE792" s="3">
        <f t="shared" si="265"/>
        <v>360</v>
      </c>
      <c r="AF792" s="66">
        <f t="shared" si="266"/>
        <v>3</v>
      </c>
      <c r="AG792" t="str">
        <f t="shared" si="268"/>
        <v>工具*48</v>
      </c>
      <c r="AH792" t="str">
        <f t="shared" si="270"/>
        <v/>
      </c>
      <c r="AI792" t="str">
        <f t="shared" si="271"/>
        <v/>
      </c>
      <c r="AJ792" t="str">
        <f t="shared" si="269"/>
        <v/>
      </c>
      <c r="AK792" t="str">
        <f t="shared" si="272"/>
        <v/>
      </c>
      <c r="AL792" t="str">
        <f t="shared" si="273"/>
        <v/>
      </c>
      <c r="AM792" t="str">
        <f t="shared" si="274"/>
        <v/>
      </c>
      <c r="AN792" t="str">
        <f t="shared" si="275"/>
        <v/>
      </c>
      <c r="AO792">
        <f>IFERROR(ROUND(N792*(G792/$AY792)/VLOOKUP(F792,商品!$A$4:$B$58,2,FALSE),0),"")</f>
        <v>48</v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76"/>
        <v>10</v>
      </c>
      <c r="AZ792">
        <f t="shared" si="277"/>
        <v>0</v>
      </c>
      <c r="BA792">
        <f t="shared" si="278"/>
        <v>0</v>
      </c>
    </row>
    <row r="793" customHeight="1" spans="1:53">
      <c r="A793" s="25" t="s">
        <v>349</v>
      </c>
      <c r="C793" s="25">
        <v>4</v>
      </c>
      <c r="D793" s="39" t="s">
        <v>323</v>
      </c>
      <c r="E793" s="39" t="s">
        <v>176</v>
      </c>
      <c r="F793" s="3" t="s">
        <v>45</v>
      </c>
      <c r="G793" s="3">
        <v>5</v>
      </c>
      <c r="H793" s="3" t="s">
        <v>19</v>
      </c>
      <c r="I793" s="3">
        <v>10</v>
      </c>
      <c r="N793" s="23">
        <f>IFERROR(VLOOKUP($D793&amp;$C793,生产方式定位!$A$2:$E$38,2,FALSE)+VLOOKUP($E793&amp;$C793,生产方式定位!$F$3:$J$38,2,FALSE),0)</f>
        <v>2775</v>
      </c>
      <c r="U793" s="23">
        <f>IFERROR(VLOOKUP($D793&amp;$C793,生产方式定位!$A$2:$E$38,3,FALSE)+VLOOKUP($E793&amp;$C793,生产方式定位!$F$3:$J$38,3,FALSE),0)</f>
        <v>130</v>
      </c>
      <c r="Z793" s="23">
        <f>IFERROR(VLOOKUP($D793&amp;$C793,生产方式定位!$A$2:$E$38,5,FALSE)+VLOOKUP($E793&amp;$C793,生产方式定位!$F$3:$J$38,5,FALSE),"错误")</f>
        <v>3500</v>
      </c>
      <c r="AA793" s="42" t="str">
        <f t="shared" si="267"/>
        <v>科学引擎*15,煤*62</v>
      </c>
      <c r="AB793" s="65" t="str">
        <f t="shared" si="262"/>
        <v/>
      </c>
      <c r="AC793" s="65" t="str">
        <f t="shared" si="263"/>
        <v/>
      </c>
      <c r="AD793" s="43" t="str">
        <f t="shared" si="264"/>
        <v>26%</v>
      </c>
      <c r="AE793" s="3">
        <f t="shared" si="265"/>
        <v>595</v>
      </c>
      <c r="AF793" s="66">
        <f t="shared" si="266"/>
        <v>4</v>
      </c>
      <c r="AG793" t="str">
        <f t="shared" si="268"/>
        <v>科学引擎*15</v>
      </c>
      <c r="AH793" t="str">
        <f t="shared" si="270"/>
        <v>煤*62</v>
      </c>
      <c r="AI793" t="str">
        <f t="shared" si="271"/>
        <v/>
      </c>
      <c r="AJ793" t="str">
        <f t="shared" si="269"/>
        <v/>
      </c>
      <c r="AK793" t="str">
        <f t="shared" si="272"/>
        <v/>
      </c>
      <c r="AL793" t="str">
        <f t="shared" si="273"/>
        <v/>
      </c>
      <c r="AM793" t="str">
        <f t="shared" si="274"/>
        <v/>
      </c>
      <c r="AN793" t="str">
        <f t="shared" si="275"/>
        <v/>
      </c>
      <c r="AO793">
        <f>IFERROR(ROUND(N793*(G793/$AY793)/VLOOKUP(F793,商品!$A$4:$B$58,2,FALSE),0),"")</f>
        <v>15</v>
      </c>
      <c r="AP793">
        <f>IFERROR(ROUND(N793*(I793/$AY793)/VLOOKUP(H793,商品!$A$4:$B$58,2,FALSE),0),"")</f>
        <v>62</v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76"/>
        <v>15</v>
      </c>
      <c r="AZ793">
        <f t="shared" si="277"/>
        <v>0</v>
      </c>
      <c r="BA793">
        <f t="shared" si="278"/>
        <v>0</v>
      </c>
    </row>
    <row r="794" customHeight="1" spans="1:53">
      <c r="A794" s="25" t="s">
        <v>349</v>
      </c>
      <c r="C794" s="25">
        <v>5</v>
      </c>
      <c r="D794" s="39" t="s">
        <v>323</v>
      </c>
      <c r="E794" s="39" t="s">
        <v>176</v>
      </c>
      <c r="F794" s="3" t="s">
        <v>46</v>
      </c>
      <c r="G794" s="3">
        <v>5</v>
      </c>
      <c r="H794" s="3" t="s">
        <v>19</v>
      </c>
      <c r="I794" s="3">
        <v>10</v>
      </c>
      <c r="N794" s="23">
        <f>IFERROR(VLOOKUP($D794&amp;$C794,生产方式定位!$A$2:$E$38,2,FALSE)+VLOOKUP($E794&amp;$C794,生产方式定位!$F$3:$J$38,2,FALSE),0)</f>
        <v>3650</v>
      </c>
      <c r="U794" s="23">
        <f>IFERROR(VLOOKUP($D794&amp;$C794,生产方式定位!$A$2:$E$38,3,FALSE)+VLOOKUP($E794&amp;$C794,生产方式定位!$F$3:$J$38,3,FALSE),0)</f>
        <v>140</v>
      </c>
      <c r="Z794" s="23">
        <f>IFERROR(VLOOKUP($D794&amp;$C794,生产方式定位!$A$2:$E$38,5,FALSE)+VLOOKUP($E794&amp;$C794,生产方式定位!$F$3:$J$38,5,FALSE),"错误")</f>
        <v>4620</v>
      </c>
      <c r="AA794" s="42" t="str">
        <f t="shared" si="267"/>
        <v>魔导引擎*15,煤*81</v>
      </c>
      <c r="AB794" s="65" t="str">
        <f t="shared" si="262"/>
        <v/>
      </c>
      <c r="AC794" s="65" t="str">
        <f t="shared" si="263"/>
        <v/>
      </c>
      <c r="AD794" s="43" t="str">
        <f t="shared" si="264"/>
        <v>27%</v>
      </c>
      <c r="AE794" s="3">
        <f t="shared" si="265"/>
        <v>830</v>
      </c>
      <c r="AF794" s="66">
        <f t="shared" si="266"/>
        <v>5</v>
      </c>
      <c r="AG794" t="str">
        <f t="shared" si="268"/>
        <v>魔导引擎*15</v>
      </c>
      <c r="AH794" t="str">
        <f t="shared" si="270"/>
        <v>煤*81</v>
      </c>
      <c r="AI794" t="str">
        <f t="shared" si="271"/>
        <v/>
      </c>
      <c r="AJ794" t="str">
        <f t="shared" si="269"/>
        <v/>
      </c>
      <c r="AK794" t="str">
        <f t="shared" si="272"/>
        <v/>
      </c>
      <c r="AL794" t="str">
        <f t="shared" si="273"/>
        <v/>
      </c>
      <c r="AM794" t="str">
        <f t="shared" si="274"/>
        <v/>
      </c>
      <c r="AN794" t="str">
        <f t="shared" si="275"/>
        <v/>
      </c>
      <c r="AO794">
        <f>IFERROR(ROUND(N794*(G794/$AY794)/VLOOKUP(F794,商品!$A$4:$B$58,2,FALSE),0),"")</f>
        <v>15</v>
      </c>
      <c r="AP794">
        <f>IFERROR(ROUND(N794*(I794/$AY794)/VLOOKUP(H794,商品!$A$4:$B$58,2,FALSE),0),"")</f>
        <v>81</v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76"/>
        <v>15</v>
      </c>
      <c r="AZ794">
        <f t="shared" si="277"/>
        <v>0</v>
      </c>
      <c r="BA794">
        <f t="shared" si="278"/>
        <v>0</v>
      </c>
    </row>
    <row r="795" customHeight="1" spans="1:53">
      <c r="A795" s="23" t="s">
        <v>350</v>
      </c>
      <c r="C795" s="23">
        <v>1</v>
      </c>
      <c r="D795" s="39" t="s">
        <v>323</v>
      </c>
      <c r="E795" s="39" t="s">
        <v>178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100</v>
      </c>
      <c r="Z795" s="25">
        <f>IFERROR(VLOOKUP($D795&amp;$C795,生产方式定位!$A$2:$E$38,5,FALSE)+VLOOKUP($E795&amp;$C795,生产方式定位!$F$3:$J$38,5,FALSE),"错误")</f>
        <v>500</v>
      </c>
      <c r="AA795" s="42" t="str">
        <f t="shared" si="267"/>
        <v/>
      </c>
      <c r="AB795" s="65" t="str">
        <f t="shared" ref="AB795:AB858" si="279">IF(AJ795="","",AJ795)&amp;IF(AK795="","",","&amp;AK795)&amp;IF(AL795="","",","&amp;AL795)</f>
        <v/>
      </c>
      <c r="AC795" s="65" t="str">
        <f t="shared" ref="AC795:AC858" si="280">IF(AM795="","",AM795)&amp;IF(AN795="","",","&amp;AN795)</f>
        <v/>
      </c>
      <c r="AD795" s="43" t="str">
        <f t="shared" ref="AD795:AD858" si="281">IFERROR(ROUND(((Z795/N795)-1)*100,0)&amp;"%","")</f>
        <v/>
      </c>
      <c r="AE795" s="3">
        <f t="shared" ref="AE795:AE858" si="282">IF(Z795-U795-N795=0,"",Z795-U795-N795)</f>
        <v>400</v>
      </c>
      <c r="AF795" s="67">
        <f t="shared" ref="AF795:AF858" si="283">C795</f>
        <v>1</v>
      </c>
      <c r="AG795" t="str">
        <f t="shared" si="268"/>
        <v/>
      </c>
      <c r="AH795" t="str">
        <f t="shared" si="270"/>
        <v/>
      </c>
      <c r="AI795" t="str">
        <f t="shared" si="271"/>
        <v/>
      </c>
      <c r="AJ795" t="str">
        <f t="shared" si="269"/>
        <v/>
      </c>
      <c r="AK795" t="str">
        <f t="shared" si="272"/>
        <v/>
      </c>
      <c r="AL795" t="str">
        <f t="shared" si="273"/>
        <v/>
      </c>
      <c r="AM795" t="str">
        <f t="shared" si="274"/>
        <v/>
      </c>
      <c r="AN795" t="str">
        <f t="shared" si="275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76"/>
        <v>0</v>
      </c>
      <c r="AZ795">
        <f t="shared" si="277"/>
        <v>0</v>
      </c>
      <c r="BA795">
        <f t="shared" si="278"/>
        <v>0</v>
      </c>
    </row>
    <row r="796" customHeight="1" spans="1:53">
      <c r="A796" s="23" t="s">
        <v>350</v>
      </c>
      <c r="C796" s="23">
        <v>2</v>
      </c>
      <c r="D796" s="39" t="s">
        <v>323</v>
      </c>
      <c r="E796" s="39" t="s">
        <v>178</v>
      </c>
      <c r="F796" s="3" t="s">
        <v>42</v>
      </c>
      <c r="G796" s="3">
        <v>5</v>
      </c>
      <c r="H796" s="3" t="s">
        <v>20</v>
      </c>
      <c r="I796" s="3">
        <v>10</v>
      </c>
      <c r="N796" s="25">
        <f>IFERROR(VLOOKUP($D796&amp;$C796,生产方式定位!$A$2:$E$38,2,FALSE)+VLOOKUP($E796&amp;$C796,生产方式定位!$F$3:$J$38,2,FALSE),0)</f>
        <v>1130</v>
      </c>
      <c r="U796" s="25">
        <f>IFERROR(VLOOKUP($D796&amp;$C796,生产方式定位!$A$2:$E$38,3,FALSE)+VLOOKUP($E796&amp;$C796,生产方式定位!$F$3:$J$38,3,FALSE),0)</f>
        <v>115</v>
      </c>
      <c r="Z796" s="25">
        <f>IFERROR(VLOOKUP($D796&amp;$C796,生产方式定位!$A$2:$E$38,5,FALSE)+VLOOKUP($E796&amp;$C796,生产方式定位!$F$3:$J$38,5,FALSE),"错误")</f>
        <v>1260</v>
      </c>
      <c r="AA796" s="42" t="str">
        <f t="shared" si="267"/>
        <v>魔偶*8,灵能水晶*13</v>
      </c>
      <c r="AB796" s="65" t="str">
        <f t="shared" si="279"/>
        <v/>
      </c>
      <c r="AC796" s="65" t="str">
        <f t="shared" si="280"/>
        <v/>
      </c>
      <c r="AD796" s="43" t="str">
        <f t="shared" si="281"/>
        <v>12%</v>
      </c>
      <c r="AE796" s="3">
        <f t="shared" si="282"/>
        <v>15</v>
      </c>
      <c r="AF796" s="67">
        <f t="shared" si="283"/>
        <v>2</v>
      </c>
      <c r="AG796" t="str">
        <f t="shared" si="268"/>
        <v>魔偶*8</v>
      </c>
      <c r="AH796" t="str">
        <f t="shared" si="270"/>
        <v>灵能水晶*13</v>
      </c>
      <c r="AI796" t="str">
        <f t="shared" si="271"/>
        <v/>
      </c>
      <c r="AJ796" t="str">
        <f t="shared" si="269"/>
        <v/>
      </c>
      <c r="AK796" t="str">
        <f t="shared" si="272"/>
        <v/>
      </c>
      <c r="AL796" t="str">
        <f t="shared" si="273"/>
        <v/>
      </c>
      <c r="AM796" t="str">
        <f t="shared" si="274"/>
        <v/>
      </c>
      <c r="AN796" t="str">
        <f t="shared" si="275"/>
        <v/>
      </c>
      <c r="AO796">
        <f>IFERROR(ROUND(N796*(G796/$AY796)/VLOOKUP(F796,商品!$A$4:$B$58,2,FALSE),0),"")</f>
        <v>8</v>
      </c>
      <c r="AP796">
        <f>IFERROR(ROUND(N796*(I796/$AY796)/VLOOKUP(H796,商品!$A$4:$B$58,2,FALSE),0),"")</f>
        <v>13</v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76"/>
        <v>15</v>
      </c>
      <c r="AZ796">
        <f t="shared" si="277"/>
        <v>0</v>
      </c>
      <c r="BA796">
        <f t="shared" si="278"/>
        <v>0</v>
      </c>
    </row>
    <row r="797" customHeight="1" spans="1:53">
      <c r="A797" s="23" t="s">
        <v>350</v>
      </c>
      <c r="C797" s="23">
        <v>3</v>
      </c>
      <c r="D797" s="39" t="s">
        <v>323</v>
      </c>
      <c r="E797" s="39" t="s">
        <v>178</v>
      </c>
      <c r="F797" s="3" t="s">
        <v>42</v>
      </c>
      <c r="G797" s="3">
        <v>5</v>
      </c>
      <c r="H797" s="3" t="s">
        <v>20</v>
      </c>
      <c r="I797" s="3">
        <v>10</v>
      </c>
      <c r="N797" s="25">
        <f>IFERROR(VLOOKUP($D797&amp;$C797,生产方式定位!$A$2:$E$38,2,FALSE)+VLOOKUP($E797&amp;$C797,生产方式定位!$F$3:$J$38,2,FALSE),0)</f>
        <v>2040</v>
      </c>
      <c r="U797" s="25">
        <f>IFERROR(VLOOKUP($D797&amp;$C797,生产方式定位!$A$2:$E$38,3,FALSE)+VLOOKUP($E797&amp;$C797,生产方式定位!$F$3:$J$38,3,FALSE),0)</f>
        <v>130</v>
      </c>
      <c r="Z797" s="25">
        <f>IFERROR(VLOOKUP($D797&amp;$C797,生产方式定位!$A$2:$E$38,5,FALSE)+VLOOKUP($E797&amp;$C797,生产方式定位!$F$3:$J$38,5,FALSE),"错误")</f>
        <v>2380</v>
      </c>
      <c r="AA797" s="42" t="str">
        <f t="shared" si="267"/>
        <v>魔偶*14,灵能水晶*23</v>
      </c>
      <c r="AB797" s="65" t="str">
        <f t="shared" si="279"/>
        <v/>
      </c>
      <c r="AC797" s="65" t="str">
        <f t="shared" si="280"/>
        <v/>
      </c>
      <c r="AD797" s="43" t="str">
        <f t="shared" si="281"/>
        <v>17%</v>
      </c>
      <c r="AE797" s="3">
        <f t="shared" si="282"/>
        <v>210</v>
      </c>
      <c r="AF797" s="67">
        <f t="shared" si="283"/>
        <v>3</v>
      </c>
      <c r="AG797" t="str">
        <f t="shared" si="268"/>
        <v>魔偶*14</v>
      </c>
      <c r="AH797" t="str">
        <f t="shared" si="270"/>
        <v>灵能水晶*23</v>
      </c>
      <c r="AI797" t="str">
        <f t="shared" si="271"/>
        <v/>
      </c>
      <c r="AJ797" t="str">
        <f t="shared" si="269"/>
        <v/>
      </c>
      <c r="AK797" t="str">
        <f t="shared" si="272"/>
        <v/>
      </c>
      <c r="AL797" t="str">
        <f t="shared" si="273"/>
        <v/>
      </c>
      <c r="AM797" t="str">
        <f t="shared" si="274"/>
        <v/>
      </c>
      <c r="AN797" t="str">
        <f t="shared" si="275"/>
        <v/>
      </c>
      <c r="AO797">
        <f>IFERROR(ROUND(N797*(G797/$AY797)/VLOOKUP(F797,商品!$A$4:$B$58,2,FALSE),0),"")</f>
        <v>14</v>
      </c>
      <c r="AP797">
        <f>IFERROR(ROUND(N797*(I797/$AY797)/VLOOKUP(H797,商品!$A$4:$B$58,2,FALSE),0),"")</f>
        <v>23</v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76"/>
        <v>15</v>
      </c>
      <c r="AZ797">
        <f t="shared" si="277"/>
        <v>0</v>
      </c>
      <c r="BA797">
        <f t="shared" si="278"/>
        <v>0</v>
      </c>
    </row>
    <row r="798" customHeight="1" spans="1:53">
      <c r="A798" s="23" t="s">
        <v>350</v>
      </c>
      <c r="C798" s="23">
        <v>4</v>
      </c>
      <c r="D798" s="39" t="s">
        <v>323</v>
      </c>
      <c r="E798" s="39" t="s">
        <v>178</v>
      </c>
      <c r="F798" s="3" t="s">
        <v>42</v>
      </c>
      <c r="G798" s="3">
        <v>5</v>
      </c>
      <c r="H798" s="3" t="s">
        <v>20</v>
      </c>
      <c r="I798" s="3">
        <v>10</v>
      </c>
      <c r="N798" s="25">
        <f>IFERROR(VLOOKUP($D798&amp;$C798,生产方式定位!$A$2:$E$38,2,FALSE)+VLOOKUP($E798&amp;$C798,生产方式定位!$F$3:$J$38,2,FALSE),0)</f>
        <v>2950</v>
      </c>
      <c r="U798" s="25">
        <f>IFERROR(VLOOKUP($D798&amp;$C798,生产方式定位!$A$2:$E$38,3,FALSE)+VLOOKUP($E798&amp;$C798,生产方式定位!$F$3:$J$38,3,FALSE),0)</f>
        <v>145</v>
      </c>
      <c r="Z798" s="25">
        <f>IFERROR(VLOOKUP($D798&amp;$C798,生产方式定位!$A$2:$E$38,5,FALSE)+VLOOKUP($E798&amp;$C798,生产方式定位!$F$3:$J$38,5,FALSE),"错误")</f>
        <v>3500</v>
      </c>
      <c r="AA798" s="42" t="str">
        <f t="shared" si="267"/>
        <v>魔偶*20,灵能水晶*33</v>
      </c>
      <c r="AB798" s="65" t="str">
        <f t="shared" si="279"/>
        <v/>
      </c>
      <c r="AC798" s="65" t="str">
        <f t="shared" si="280"/>
        <v/>
      </c>
      <c r="AD798" s="43" t="str">
        <f t="shared" si="281"/>
        <v>19%</v>
      </c>
      <c r="AE798" s="3">
        <f t="shared" si="282"/>
        <v>405</v>
      </c>
      <c r="AF798" s="67">
        <f t="shared" si="283"/>
        <v>4</v>
      </c>
      <c r="AG798" t="str">
        <f t="shared" si="268"/>
        <v>魔偶*20</v>
      </c>
      <c r="AH798" t="str">
        <f t="shared" si="270"/>
        <v>灵能水晶*33</v>
      </c>
      <c r="AI798" t="str">
        <f t="shared" si="271"/>
        <v/>
      </c>
      <c r="AJ798" t="str">
        <f t="shared" si="269"/>
        <v/>
      </c>
      <c r="AK798" t="str">
        <f t="shared" si="272"/>
        <v/>
      </c>
      <c r="AL798" t="str">
        <f t="shared" si="273"/>
        <v/>
      </c>
      <c r="AM798" t="str">
        <f t="shared" si="274"/>
        <v/>
      </c>
      <c r="AN798" t="str">
        <f t="shared" si="275"/>
        <v/>
      </c>
      <c r="AO798">
        <f>IFERROR(ROUND(N798*(G798/$AY798)/VLOOKUP(F798,商品!$A$4:$B$58,2,FALSE),0),"")</f>
        <v>20</v>
      </c>
      <c r="AP798">
        <f>IFERROR(ROUND(N798*(I798/$AY798)/VLOOKUP(H798,商品!$A$4:$B$58,2,FALSE),0),"")</f>
        <v>33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76"/>
        <v>15</v>
      </c>
      <c r="AZ798">
        <f t="shared" si="277"/>
        <v>0</v>
      </c>
      <c r="BA798">
        <f t="shared" si="278"/>
        <v>0</v>
      </c>
    </row>
    <row r="799" customHeight="1" spans="1:53">
      <c r="A799" s="23" t="s">
        <v>350</v>
      </c>
      <c r="C799" s="23">
        <v>5</v>
      </c>
      <c r="D799" s="39" t="s">
        <v>323</v>
      </c>
      <c r="E799" s="39" t="s">
        <v>178</v>
      </c>
      <c r="F799" s="3" t="s">
        <v>42</v>
      </c>
      <c r="G799" s="3">
        <v>5</v>
      </c>
      <c r="H799" s="3" t="s">
        <v>20</v>
      </c>
      <c r="I799" s="3">
        <v>10</v>
      </c>
      <c r="N799" s="25">
        <f>IFERROR(VLOOKUP($D799&amp;$C799,生产方式定位!$A$2:$E$38,2,FALSE)+VLOOKUP($E799&amp;$C799,生产方式定位!$F$3:$J$38,2,FALSE),0)</f>
        <v>3860</v>
      </c>
      <c r="U799" s="25">
        <f>IFERROR(VLOOKUP($D799&amp;$C799,生产方式定位!$A$2:$E$38,3,FALSE)+VLOOKUP($E799&amp;$C799,生产方式定位!$F$3:$J$38,3,FALSE),0)</f>
        <v>160</v>
      </c>
      <c r="Z799" s="25">
        <f>IFERROR(VLOOKUP($D799&amp;$C799,生产方式定位!$A$2:$E$38,5,FALSE)+VLOOKUP($E799&amp;$C799,生产方式定位!$F$3:$J$38,5,FALSE),"错误")</f>
        <v>4620</v>
      </c>
      <c r="AA799" s="42" t="str">
        <f t="shared" si="267"/>
        <v>魔偶*26,灵能水晶*43</v>
      </c>
      <c r="AB799" s="65" t="str">
        <f t="shared" si="279"/>
        <v/>
      </c>
      <c r="AC799" s="65" t="str">
        <f t="shared" si="280"/>
        <v/>
      </c>
      <c r="AD799" s="43" t="str">
        <f t="shared" si="281"/>
        <v>20%</v>
      </c>
      <c r="AE799" s="3">
        <f t="shared" si="282"/>
        <v>600</v>
      </c>
      <c r="AF799" s="67">
        <f t="shared" si="283"/>
        <v>5</v>
      </c>
      <c r="AG799" t="str">
        <f t="shared" si="268"/>
        <v>魔偶*26</v>
      </c>
      <c r="AH799" t="str">
        <f t="shared" si="270"/>
        <v>灵能水晶*43</v>
      </c>
      <c r="AI799" t="str">
        <f t="shared" si="271"/>
        <v/>
      </c>
      <c r="AJ799" t="str">
        <f t="shared" si="269"/>
        <v/>
      </c>
      <c r="AK799" t="str">
        <f t="shared" si="272"/>
        <v/>
      </c>
      <c r="AL799" t="str">
        <f t="shared" si="273"/>
        <v/>
      </c>
      <c r="AM799" t="str">
        <f t="shared" si="274"/>
        <v/>
      </c>
      <c r="AN799" t="str">
        <f t="shared" si="275"/>
        <v/>
      </c>
      <c r="AO799">
        <f>IFERROR(ROUND(N799*(G799/$AY799)/VLOOKUP(F799,商品!$A$4:$B$58,2,FALSE),0),"")</f>
        <v>26</v>
      </c>
      <c r="AP799">
        <f>IFERROR(ROUND(N799*(I799/$AY799)/VLOOKUP(H799,商品!$A$4:$B$58,2,FALSE),0),"")</f>
        <v>43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76"/>
        <v>15</v>
      </c>
      <c r="AZ799">
        <f t="shared" si="277"/>
        <v>0</v>
      </c>
      <c r="BA799">
        <f t="shared" si="278"/>
        <v>0</v>
      </c>
    </row>
    <row r="800" customHeight="1" spans="1:53">
      <c r="A800" s="25" t="s">
        <v>351</v>
      </c>
      <c r="B800" s="71" t="s">
        <v>519</v>
      </c>
      <c r="C800" s="25">
        <v>1</v>
      </c>
      <c r="D800" s="39" t="s">
        <v>175</v>
      </c>
      <c r="E800" s="39" t="s">
        <v>180</v>
      </c>
      <c r="N800" s="23">
        <f>IFERROR(VLOOKUP($D800&amp;$C800,生产方式定位!$A$2:$E$38,2,FALSE)+VLOOKUP($E800&amp;$C800,生产方式定位!$F$3:$J$38,2,FALSE),0)</f>
        <v>0</v>
      </c>
      <c r="O800" s="55"/>
      <c r="U800" s="23">
        <f>IFERROR(VLOOKUP($D800&amp;$C800,生产方式定位!$A$2:$E$38,3,FALSE)+VLOOKUP($E800&amp;$C800,生产方式定位!$F$3:$J$38,3,FALSE),0)</f>
        <v>25</v>
      </c>
      <c r="Z800" s="23">
        <f>IFERROR(VLOOKUP($D800&amp;$C800,生产方式定位!$A$2:$E$38,5,FALSE)+VLOOKUP($E800&amp;$C800,生产方式定位!$F$3:$J$38,5,FALSE),"错误")</f>
        <v>25</v>
      </c>
      <c r="AA800" s="42" t="str">
        <f t="shared" si="267"/>
        <v/>
      </c>
      <c r="AB800" s="65" t="str">
        <f t="shared" si="279"/>
        <v/>
      </c>
      <c r="AC800" s="65" t="str">
        <f t="shared" si="280"/>
        <v/>
      </c>
      <c r="AD800" s="43" t="str">
        <f t="shared" si="281"/>
        <v/>
      </c>
      <c r="AE800" s="3" t="str">
        <f t="shared" si="282"/>
        <v/>
      </c>
      <c r="AF800" s="66">
        <f t="shared" si="283"/>
        <v>1</v>
      </c>
      <c r="AG800" t="str">
        <f t="shared" si="268"/>
        <v/>
      </c>
      <c r="AH800" t="str">
        <f t="shared" si="270"/>
        <v/>
      </c>
      <c r="AI800" t="str">
        <f t="shared" si="271"/>
        <v/>
      </c>
      <c r="AJ800" t="str">
        <f t="shared" si="269"/>
        <v/>
      </c>
      <c r="AK800" t="str">
        <f t="shared" si="272"/>
        <v/>
      </c>
      <c r="AL800" t="str">
        <f t="shared" si="273"/>
        <v/>
      </c>
      <c r="AM800" t="str">
        <f t="shared" si="274"/>
        <v/>
      </c>
      <c r="AN800" t="str">
        <f t="shared" si="275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76"/>
        <v>0</v>
      </c>
      <c r="AZ800">
        <f t="shared" si="277"/>
        <v>0</v>
      </c>
      <c r="BA800">
        <f t="shared" si="278"/>
        <v>0</v>
      </c>
    </row>
    <row r="801" customHeight="1" spans="1:53">
      <c r="A801" s="25" t="s">
        <v>351</v>
      </c>
      <c r="B801" s="71" t="s">
        <v>520</v>
      </c>
      <c r="C801" s="25">
        <v>2</v>
      </c>
      <c r="D801" s="39" t="s">
        <v>175</v>
      </c>
      <c r="E801" s="39" t="s">
        <v>180</v>
      </c>
      <c r="N801" s="23">
        <f>IFERROR(VLOOKUP($D801&amp;$C801,生产方式定位!$A$2:$E$38,2,FALSE)+VLOOKUP($E801&amp;$C801,生产方式定位!$F$3:$J$38,2,FALSE),0)</f>
        <v>0</v>
      </c>
      <c r="U801" s="23">
        <f>IFERROR(VLOOKUP($D801&amp;$C801,生产方式定位!$A$2:$E$38,3,FALSE)+VLOOKUP($E801&amp;$C801,生产方式定位!$F$3:$J$38,3,FALSE),0)</f>
        <v>35</v>
      </c>
      <c r="Z801" s="23">
        <f>IFERROR(VLOOKUP($D801&amp;$C801,生产方式定位!$A$2:$E$38,5,FALSE)+VLOOKUP($E801&amp;$C801,生产方式定位!$F$3:$J$38,5,FALSE),"错误")</f>
        <v>35</v>
      </c>
      <c r="AA801" s="42" t="str">
        <f t="shared" si="267"/>
        <v/>
      </c>
      <c r="AB801" s="65" t="str">
        <f t="shared" si="279"/>
        <v/>
      </c>
      <c r="AC801" s="65" t="str">
        <f t="shared" si="280"/>
        <v/>
      </c>
      <c r="AD801" s="43" t="str">
        <f t="shared" si="281"/>
        <v/>
      </c>
      <c r="AE801" s="3" t="str">
        <f t="shared" si="282"/>
        <v/>
      </c>
      <c r="AF801" s="66">
        <f t="shared" si="283"/>
        <v>2</v>
      </c>
      <c r="AG801" t="str">
        <f t="shared" si="268"/>
        <v/>
      </c>
      <c r="AH801" t="str">
        <f t="shared" si="270"/>
        <v/>
      </c>
      <c r="AI801" t="str">
        <f t="shared" si="271"/>
        <v/>
      </c>
      <c r="AJ801" t="str">
        <f t="shared" si="269"/>
        <v/>
      </c>
      <c r="AK801" t="str">
        <f t="shared" si="272"/>
        <v/>
      </c>
      <c r="AL801" t="str">
        <f t="shared" si="273"/>
        <v/>
      </c>
      <c r="AM801" t="str">
        <f t="shared" si="274"/>
        <v/>
      </c>
      <c r="AN801" t="str">
        <f t="shared" si="275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76"/>
        <v>0</v>
      </c>
      <c r="AZ801">
        <f t="shared" si="277"/>
        <v>0</v>
      </c>
      <c r="BA801">
        <f t="shared" si="278"/>
        <v>0</v>
      </c>
    </row>
    <row r="802" customHeight="1" spans="1:53">
      <c r="A802" s="25" t="s">
        <v>351</v>
      </c>
      <c r="B802" s="71" t="s">
        <v>521</v>
      </c>
      <c r="C802" s="25">
        <v>3</v>
      </c>
      <c r="D802" s="39" t="s">
        <v>175</v>
      </c>
      <c r="E802" s="39" t="s">
        <v>180</v>
      </c>
      <c r="N802" s="23">
        <f>IFERROR(VLOOKUP($D802&amp;$C802,生产方式定位!$A$2:$E$38,2,FALSE)+VLOOKUP($E802&amp;$C802,生产方式定位!$F$3:$J$38,2,FALSE),0)</f>
        <v>0</v>
      </c>
      <c r="U802" s="23">
        <f>IFERROR(VLOOKUP($D802&amp;$C802,生产方式定位!$A$2:$E$38,3,FALSE)+VLOOKUP($E802&amp;$C802,生产方式定位!$F$3:$J$38,3,FALSE),0)</f>
        <v>70</v>
      </c>
      <c r="Z802" s="23">
        <f>IFERROR(VLOOKUP($D802&amp;$C802,生产方式定位!$A$2:$E$38,5,FALSE)+VLOOKUP($E802&amp;$C802,生产方式定位!$F$3:$J$38,5,FALSE),"错误")</f>
        <v>70</v>
      </c>
      <c r="AA802" s="42" t="str">
        <f t="shared" si="267"/>
        <v/>
      </c>
      <c r="AB802" s="65" t="str">
        <f t="shared" si="279"/>
        <v/>
      </c>
      <c r="AC802" s="65" t="str">
        <f t="shared" si="280"/>
        <v/>
      </c>
      <c r="AD802" s="43" t="str">
        <f t="shared" si="281"/>
        <v/>
      </c>
      <c r="AE802" s="3" t="str">
        <f t="shared" si="282"/>
        <v/>
      </c>
      <c r="AF802" s="66">
        <f t="shared" si="283"/>
        <v>3</v>
      </c>
      <c r="AG802" t="str">
        <f t="shared" si="268"/>
        <v/>
      </c>
      <c r="AH802" t="str">
        <f t="shared" si="270"/>
        <v/>
      </c>
      <c r="AI802" t="str">
        <f t="shared" si="271"/>
        <v/>
      </c>
      <c r="AJ802" t="str">
        <f t="shared" si="269"/>
        <v/>
      </c>
      <c r="AK802" t="str">
        <f t="shared" si="272"/>
        <v/>
      </c>
      <c r="AL802" t="str">
        <f t="shared" si="273"/>
        <v/>
      </c>
      <c r="AM802" t="str">
        <f t="shared" si="274"/>
        <v/>
      </c>
      <c r="AN802" t="str">
        <f t="shared" si="275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76"/>
        <v>0</v>
      </c>
      <c r="AZ802">
        <f t="shared" si="277"/>
        <v>0</v>
      </c>
      <c r="BA802">
        <f t="shared" si="278"/>
        <v>0</v>
      </c>
    </row>
    <row r="803" customHeight="1" spans="1:53">
      <c r="A803" s="25" t="s">
        <v>351</v>
      </c>
      <c r="B803" s="71" t="s">
        <v>522</v>
      </c>
      <c r="C803" s="25">
        <v>4</v>
      </c>
      <c r="D803" s="39" t="s">
        <v>175</v>
      </c>
      <c r="E803" s="39" t="s">
        <v>180</v>
      </c>
      <c r="N803" s="23">
        <f>IFERROR(VLOOKUP($D803&amp;$C803,生产方式定位!$A$2:$E$38,2,FALSE)+VLOOKUP($E803&amp;$C803,生产方式定位!$F$3:$J$38,2,FALSE),0)</f>
        <v>0</v>
      </c>
      <c r="U803" s="23">
        <f>IFERROR(VLOOKUP($D803&amp;$C803,生产方式定位!$A$2:$E$38,3,FALSE)+VLOOKUP($E803&amp;$C803,生产方式定位!$F$3:$J$38,3,FALSE),0)</f>
        <v>35</v>
      </c>
      <c r="Z803" s="23">
        <f>IFERROR(VLOOKUP($D803&amp;$C803,生产方式定位!$A$2:$E$38,5,FALSE)+VLOOKUP($E803&amp;$C803,生产方式定位!$F$3:$J$38,5,FALSE),"错误")</f>
        <v>35</v>
      </c>
      <c r="AA803" s="42" t="str">
        <f t="shared" si="267"/>
        <v/>
      </c>
      <c r="AB803" s="65" t="str">
        <f t="shared" si="279"/>
        <v/>
      </c>
      <c r="AC803" s="65" t="str">
        <f t="shared" si="280"/>
        <v/>
      </c>
      <c r="AD803" s="43" t="str">
        <f t="shared" si="281"/>
        <v/>
      </c>
      <c r="AE803" s="3" t="str">
        <f t="shared" si="282"/>
        <v/>
      </c>
      <c r="AF803" s="66">
        <f t="shared" si="283"/>
        <v>4</v>
      </c>
      <c r="AG803" t="str">
        <f t="shared" si="268"/>
        <v/>
      </c>
      <c r="AH803" t="str">
        <f t="shared" si="270"/>
        <v/>
      </c>
      <c r="AI803" t="str">
        <f t="shared" si="271"/>
        <v/>
      </c>
      <c r="AJ803" t="str">
        <f t="shared" si="269"/>
        <v/>
      </c>
      <c r="AK803" t="str">
        <f t="shared" si="272"/>
        <v/>
      </c>
      <c r="AL803" t="str">
        <f t="shared" si="273"/>
        <v/>
      </c>
      <c r="AM803" t="str">
        <f t="shared" si="274"/>
        <v/>
      </c>
      <c r="AN803" t="str">
        <f t="shared" si="275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76"/>
        <v>0</v>
      </c>
      <c r="AZ803">
        <f t="shared" si="277"/>
        <v>0</v>
      </c>
      <c r="BA803">
        <f t="shared" si="278"/>
        <v>0</v>
      </c>
    </row>
    <row r="804" customHeight="1" spans="1:53">
      <c r="A804" s="25" t="s">
        <v>351</v>
      </c>
      <c r="B804" s="71" t="s">
        <v>523</v>
      </c>
      <c r="C804" s="25">
        <v>5</v>
      </c>
      <c r="D804" s="39" t="s">
        <v>175</v>
      </c>
      <c r="E804" s="39" t="s">
        <v>180</v>
      </c>
      <c r="N804" s="23">
        <f>IFERROR(VLOOKUP($D804&amp;$C804,生产方式定位!$A$2:$E$38,2,FALSE)+VLOOKUP($E804&amp;$C804,生产方式定位!$F$3:$J$38,2,FALSE),0)</f>
        <v>0</v>
      </c>
      <c r="U804" s="23">
        <f>IFERROR(VLOOKUP($D804&amp;$C804,生产方式定位!$A$2:$E$38,3,FALSE)+VLOOKUP($E804&amp;$C804,生产方式定位!$F$3:$J$38,3,FALSE),0)</f>
        <v>40</v>
      </c>
      <c r="Z804" s="23">
        <f>IFERROR(VLOOKUP($D804&amp;$C804,生产方式定位!$A$2:$E$38,5,FALSE)+VLOOKUP($E804&amp;$C804,生产方式定位!$F$3:$J$38,5,FALSE),"错误")</f>
        <v>40</v>
      </c>
      <c r="AA804" s="42" t="str">
        <f t="shared" si="267"/>
        <v/>
      </c>
      <c r="AB804" s="65" t="str">
        <f t="shared" si="279"/>
        <v/>
      </c>
      <c r="AC804" s="65" t="str">
        <f t="shared" si="280"/>
        <v/>
      </c>
      <c r="AD804" s="43" t="str">
        <f t="shared" si="281"/>
        <v/>
      </c>
      <c r="AE804" s="3" t="str">
        <f t="shared" si="282"/>
        <v/>
      </c>
      <c r="AF804" s="66">
        <f t="shared" si="283"/>
        <v>5</v>
      </c>
      <c r="AG804" t="str">
        <f t="shared" si="268"/>
        <v/>
      </c>
      <c r="AH804" t="str">
        <f t="shared" si="270"/>
        <v/>
      </c>
      <c r="AI804" t="str">
        <f t="shared" si="271"/>
        <v/>
      </c>
      <c r="AJ804" t="str">
        <f t="shared" si="269"/>
        <v/>
      </c>
      <c r="AK804" t="str">
        <f t="shared" si="272"/>
        <v/>
      </c>
      <c r="AL804" t="str">
        <f t="shared" si="273"/>
        <v/>
      </c>
      <c r="AM804" t="str">
        <f t="shared" si="274"/>
        <v/>
      </c>
      <c r="AN804" t="str">
        <f t="shared" si="275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76"/>
        <v>0</v>
      </c>
      <c r="AZ804">
        <f t="shared" si="277"/>
        <v>0</v>
      </c>
      <c r="BA804">
        <f t="shared" si="278"/>
        <v>0</v>
      </c>
    </row>
    <row r="805" customHeight="1" spans="1:53">
      <c r="A805" s="25" t="s">
        <v>351</v>
      </c>
      <c r="B805" s="71" t="s">
        <v>524</v>
      </c>
      <c r="C805" s="25">
        <v>6</v>
      </c>
      <c r="D805" s="39" t="s">
        <v>175</v>
      </c>
      <c r="E805" s="39" t="s">
        <v>180</v>
      </c>
      <c r="N805" s="23">
        <f>IFERROR(VLOOKUP($D805&amp;$C805,生产方式定位!$A$2:$E$38,2,FALSE)+VLOOKUP($E805&amp;$C805,生产方式定位!$F$3:$J$38,2,FALSE),0)</f>
        <v>0</v>
      </c>
      <c r="U805" s="23">
        <f>IFERROR(VLOOKUP($D805&amp;$C805,生产方式定位!$A$2:$E$38,3,FALSE)+VLOOKUP($E805&amp;$C805,生产方式定位!$F$3:$J$38,3,FALSE),0)</f>
        <v>20</v>
      </c>
      <c r="Z805" s="23">
        <f>IFERROR(VLOOKUP($D805&amp;$C805,生产方式定位!$A$2:$E$38,5,FALSE)+VLOOKUP($E805&amp;$C805,生产方式定位!$F$3:$J$38,5,FALSE),"错误")</f>
        <v>20</v>
      </c>
      <c r="AA805" s="42" t="str">
        <f t="shared" si="267"/>
        <v/>
      </c>
      <c r="AB805" s="65" t="str">
        <f t="shared" si="279"/>
        <v/>
      </c>
      <c r="AC805" s="65" t="str">
        <f t="shared" si="280"/>
        <v/>
      </c>
      <c r="AD805" s="43" t="str">
        <f t="shared" si="281"/>
        <v/>
      </c>
      <c r="AE805" s="3" t="str">
        <f t="shared" si="282"/>
        <v/>
      </c>
      <c r="AF805" s="67">
        <f t="shared" si="283"/>
        <v>6</v>
      </c>
      <c r="AG805" t="str">
        <f t="shared" si="268"/>
        <v/>
      </c>
      <c r="AH805" t="str">
        <f t="shared" si="270"/>
        <v/>
      </c>
      <c r="AI805" t="str">
        <f t="shared" si="271"/>
        <v/>
      </c>
      <c r="AJ805" t="str">
        <f t="shared" si="269"/>
        <v/>
      </c>
      <c r="AK805" t="str">
        <f t="shared" si="272"/>
        <v/>
      </c>
      <c r="AL805" t="str">
        <f t="shared" si="273"/>
        <v/>
      </c>
      <c r="AM805" t="str">
        <f t="shared" si="274"/>
        <v/>
      </c>
      <c r="AN805" t="str">
        <f t="shared" si="275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76"/>
        <v>0</v>
      </c>
      <c r="AZ805">
        <f t="shared" si="277"/>
        <v>0</v>
      </c>
      <c r="BA805">
        <f t="shared" si="278"/>
        <v>0</v>
      </c>
    </row>
    <row r="806" customHeight="1" spans="1:53">
      <c r="A806" s="25" t="s">
        <v>351</v>
      </c>
      <c r="B806" s="71" t="s">
        <v>525</v>
      </c>
      <c r="C806" s="25">
        <v>7</v>
      </c>
      <c r="D806" s="39" t="s">
        <v>175</v>
      </c>
      <c r="E806" s="39" t="s">
        <v>180</v>
      </c>
      <c r="N806" s="23">
        <f>IFERROR(VLOOKUP($D806&amp;$C806,生产方式定位!$A$2:$E$38,2,FALSE)+VLOOKUP($E806&amp;$C806,生产方式定位!$F$3:$J$38,2,FALSE),0)</f>
        <v>0</v>
      </c>
      <c r="U806" s="23">
        <f>IFERROR(VLOOKUP($D806&amp;$C806,生产方式定位!$A$2:$E$38,3,FALSE)+VLOOKUP($E806&amp;$C806,生产方式定位!$F$3:$J$38,3,FALSE),0)</f>
        <v>20</v>
      </c>
      <c r="Z806" s="23">
        <f>IFERROR(VLOOKUP($D806&amp;$C806,生产方式定位!$A$2:$E$38,5,FALSE)+VLOOKUP($E806&amp;$C806,生产方式定位!$F$3:$J$38,5,FALSE),"错误")</f>
        <v>20</v>
      </c>
      <c r="AA806" s="42" t="str">
        <f t="shared" si="267"/>
        <v/>
      </c>
      <c r="AB806" s="65" t="str">
        <f t="shared" si="279"/>
        <v/>
      </c>
      <c r="AC806" s="65" t="str">
        <f t="shared" si="280"/>
        <v/>
      </c>
      <c r="AD806" s="43" t="str">
        <f t="shared" si="281"/>
        <v/>
      </c>
      <c r="AE806" s="3" t="str">
        <f t="shared" si="282"/>
        <v/>
      </c>
      <c r="AF806" s="67">
        <f t="shared" si="283"/>
        <v>7</v>
      </c>
      <c r="AG806" t="str">
        <f t="shared" si="268"/>
        <v/>
      </c>
      <c r="AH806" t="str">
        <f t="shared" si="270"/>
        <v/>
      </c>
      <c r="AI806" t="str">
        <f t="shared" si="271"/>
        <v/>
      </c>
      <c r="AJ806" t="str">
        <f t="shared" si="269"/>
        <v/>
      </c>
      <c r="AK806" t="str">
        <f t="shared" si="272"/>
        <v/>
      </c>
      <c r="AL806" t="str">
        <f t="shared" si="273"/>
        <v/>
      </c>
      <c r="AM806" t="str">
        <f t="shared" si="274"/>
        <v/>
      </c>
      <c r="AN806" t="str">
        <f t="shared" si="275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76"/>
        <v>0</v>
      </c>
      <c r="AZ806">
        <f t="shared" si="277"/>
        <v>0</v>
      </c>
      <c r="BA806">
        <f t="shared" si="278"/>
        <v>0</v>
      </c>
    </row>
    <row r="807" customHeight="1" spans="1:53">
      <c r="A807" s="25" t="s">
        <v>351</v>
      </c>
      <c r="B807" s="71" t="s">
        <v>526</v>
      </c>
      <c r="C807" s="25">
        <v>8</v>
      </c>
      <c r="D807" s="39" t="s">
        <v>175</v>
      </c>
      <c r="E807" s="39" t="s">
        <v>180</v>
      </c>
      <c r="N807" s="23">
        <f>IFERROR(VLOOKUP($D807&amp;$C807,生产方式定位!$A$2:$E$38,2,FALSE)+VLOOKUP($E807&amp;$C807,生产方式定位!$F$3:$J$38,2,FALSE),0)</f>
        <v>0</v>
      </c>
      <c r="O807" s="55"/>
      <c r="U807" s="23">
        <f>IFERROR(VLOOKUP($D807&amp;$C807,生产方式定位!$A$2:$E$38,3,FALSE)+VLOOKUP($E807&amp;$C807,生产方式定位!$F$3:$J$38,3,FALSE),0)</f>
        <v>50</v>
      </c>
      <c r="Z807" s="23">
        <f>IFERROR(VLOOKUP($D807&amp;$C807,生产方式定位!$A$2:$E$38,5,FALSE)+VLOOKUP($E807&amp;$C807,生产方式定位!$F$3:$J$38,5,FALSE),"错误")</f>
        <v>50</v>
      </c>
      <c r="AA807" s="42" t="str">
        <f t="shared" si="267"/>
        <v/>
      </c>
      <c r="AB807" s="65" t="str">
        <f t="shared" si="279"/>
        <v/>
      </c>
      <c r="AC807" s="65" t="str">
        <f t="shared" si="280"/>
        <v/>
      </c>
      <c r="AD807" s="43" t="str">
        <f t="shared" si="281"/>
        <v/>
      </c>
      <c r="AE807" s="3" t="str">
        <f t="shared" si="282"/>
        <v/>
      </c>
      <c r="AF807" s="67">
        <f t="shared" si="283"/>
        <v>8</v>
      </c>
      <c r="AG807" t="str">
        <f t="shared" si="268"/>
        <v/>
      </c>
      <c r="AH807" t="str">
        <f t="shared" si="270"/>
        <v/>
      </c>
      <c r="AI807" t="str">
        <f t="shared" si="271"/>
        <v/>
      </c>
      <c r="AJ807" t="str">
        <f t="shared" si="269"/>
        <v/>
      </c>
      <c r="AK807" t="str">
        <f t="shared" si="272"/>
        <v/>
      </c>
      <c r="AL807" t="str">
        <f t="shared" si="273"/>
        <v/>
      </c>
      <c r="AM807" t="str">
        <f t="shared" si="274"/>
        <v/>
      </c>
      <c r="AN807" t="str">
        <f t="shared" si="275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76"/>
        <v>0</v>
      </c>
      <c r="AZ807">
        <f t="shared" si="277"/>
        <v>0</v>
      </c>
      <c r="BA807">
        <f t="shared" si="278"/>
        <v>0</v>
      </c>
    </row>
    <row r="808" customHeight="1" spans="1:53">
      <c r="A808" s="23" t="s">
        <v>353</v>
      </c>
      <c r="C808" s="23">
        <v>1</v>
      </c>
      <c r="D808" s="39" t="s">
        <v>323</v>
      </c>
      <c r="E808" s="39" t="s">
        <v>173</v>
      </c>
      <c r="N808" s="25">
        <f>IFERROR(VLOOKUP($D808&amp;$C808,生产方式定位!$A$2:$E$38,2,FALSE)+VLOOKUP($E808&amp;$C808,生产方式定位!$F$3:$J$38,2,FALSE),0)</f>
        <v>0</v>
      </c>
      <c r="U808" s="25">
        <f>IFERROR(VLOOKUP($D808&amp;$C808,生产方式定位!$A$2:$E$38,3,FALSE)+VLOOKUP($E808&amp;$C808,生产方式定位!$F$3:$J$38,3,FALSE),0)</f>
        <v>100</v>
      </c>
      <c r="Z808" s="25">
        <f>IFERROR(VLOOKUP($D808&amp;$C808,生产方式定位!$A$2:$E$38,5,FALSE)+VLOOKUP($E808&amp;$C808,生产方式定位!$F$3:$J$38,5,FALSE),"错误")</f>
        <v>500</v>
      </c>
      <c r="AA808" s="42" t="str">
        <f t="shared" si="267"/>
        <v/>
      </c>
      <c r="AB808" s="65" t="str">
        <f t="shared" si="279"/>
        <v/>
      </c>
      <c r="AC808" s="65" t="str">
        <f t="shared" si="280"/>
        <v/>
      </c>
      <c r="AD808" s="43" t="str">
        <f t="shared" si="281"/>
        <v/>
      </c>
      <c r="AE808" s="3">
        <f t="shared" si="282"/>
        <v>400</v>
      </c>
      <c r="AF808" s="67">
        <f t="shared" si="283"/>
        <v>1</v>
      </c>
      <c r="AG808" t="str">
        <f t="shared" si="268"/>
        <v/>
      </c>
      <c r="AH808" t="str">
        <f t="shared" si="270"/>
        <v/>
      </c>
      <c r="AI808" t="str">
        <f t="shared" si="271"/>
        <v/>
      </c>
      <c r="AJ808" t="str">
        <f t="shared" si="269"/>
        <v/>
      </c>
      <c r="AK808" t="str">
        <f t="shared" si="272"/>
        <v/>
      </c>
      <c r="AL808" t="str">
        <f t="shared" si="273"/>
        <v/>
      </c>
      <c r="AM808" t="str">
        <f t="shared" si="274"/>
        <v/>
      </c>
      <c r="AN808" t="str">
        <f t="shared" si="275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76"/>
        <v>0</v>
      </c>
      <c r="AZ808">
        <f t="shared" si="277"/>
        <v>0</v>
      </c>
      <c r="BA808">
        <f t="shared" si="278"/>
        <v>0</v>
      </c>
    </row>
    <row r="809" customHeight="1" spans="1:53">
      <c r="A809" s="23" t="s">
        <v>353</v>
      </c>
      <c r="C809" s="23">
        <v>2</v>
      </c>
      <c r="D809" s="39" t="s">
        <v>323</v>
      </c>
      <c r="E809" s="39" t="s">
        <v>173</v>
      </c>
      <c r="N809" s="25">
        <f>IFERROR(VLOOKUP($D809&amp;$C809,生产方式定位!$A$2:$E$38,2,FALSE)+VLOOKUP($E809&amp;$C809,生产方式定位!$F$3:$J$38,2,FALSE),0)</f>
        <v>1300</v>
      </c>
      <c r="U809" s="25">
        <f>IFERROR(VLOOKUP($D809&amp;$C809,生产方式定位!$A$2:$E$38,3,FALSE)+VLOOKUP($E809&amp;$C809,生产方式定位!$F$3:$J$38,3,FALSE),0)</f>
        <v>100</v>
      </c>
      <c r="Z809" s="25">
        <f>IFERROR(VLOOKUP($D809&amp;$C809,生产方式定位!$A$2:$E$38,5,FALSE)+VLOOKUP($E809&amp;$C809,生产方式定位!$F$3:$J$38,5,FALSE),"错误")</f>
        <v>1860</v>
      </c>
      <c r="AA809" s="42" t="str">
        <f t="shared" si="267"/>
        <v/>
      </c>
      <c r="AB809" s="65" t="str">
        <f t="shared" si="279"/>
        <v/>
      </c>
      <c r="AC809" s="65" t="str">
        <f t="shared" si="280"/>
        <v/>
      </c>
      <c r="AD809" s="43" t="str">
        <f t="shared" si="281"/>
        <v>43%</v>
      </c>
      <c r="AE809" s="3">
        <f t="shared" si="282"/>
        <v>460</v>
      </c>
      <c r="AF809" s="67">
        <f t="shared" si="283"/>
        <v>2</v>
      </c>
      <c r="AG809" t="str">
        <f t="shared" si="268"/>
        <v/>
      </c>
      <c r="AH809" t="str">
        <f t="shared" si="270"/>
        <v/>
      </c>
      <c r="AI809" t="str">
        <f t="shared" si="271"/>
        <v/>
      </c>
      <c r="AJ809" t="str">
        <f t="shared" si="269"/>
        <v/>
      </c>
      <c r="AK809" t="str">
        <f t="shared" si="272"/>
        <v/>
      </c>
      <c r="AL809" t="str">
        <f t="shared" si="273"/>
        <v/>
      </c>
      <c r="AM809" t="str">
        <f t="shared" si="274"/>
        <v/>
      </c>
      <c r="AN809" t="str">
        <f t="shared" si="275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76"/>
        <v>0</v>
      </c>
      <c r="AZ809">
        <f t="shared" si="277"/>
        <v>0</v>
      </c>
      <c r="BA809">
        <f t="shared" si="278"/>
        <v>0</v>
      </c>
    </row>
    <row r="810" customHeight="1" spans="1:53">
      <c r="A810" s="23" t="s">
        <v>353</v>
      </c>
      <c r="C810" s="23">
        <v>3</v>
      </c>
      <c r="D810" s="39" t="s">
        <v>323</v>
      </c>
      <c r="E810" s="39" t="s">
        <v>173</v>
      </c>
      <c r="N810" s="25">
        <f>IFERROR(VLOOKUP($D810&amp;$C810,生产方式定位!$A$2:$E$38,2,FALSE)+VLOOKUP($E810&amp;$C810,生产方式定位!$F$3:$J$38,2,FALSE),0)</f>
        <v>2225</v>
      </c>
      <c r="U810" s="25">
        <f>IFERROR(VLOOKUP($D810&amp;$C810,生产方式定位!$A$2:$E$38,3,FALSE)+VLOOKUP($E810&amp;$C810,生产方式定位!$F$3:$J$38,3,FALSE),0)</f>
        <v>100</v>
      </c>
      <c r="Z810" s="25">
        <f>IFERROR(VLOOKUP($D810&amp;$C810,生产方式定位!$A$2:$E$38,5,FALSE)+VLOOKUP($E810&amp;$C810,生产方式定位!$F$3:$J$38,5,FALSE),"错误")</f>
        <v>3130</v>
      </c>
      <c r="AA810" s="42" t="str">
        <f t="shared" si="267"/>
        <v/>
      </c>
      <c r="AB810" s="65" t="str">
        <f t="shared" si="279"/>
        <v/>
      </c>
      <c r="AC810" s="65" t="str">
        <f t="shared" si="280"/>
        <v/>
      </c>
      <c r="AD810" s="43" t="str">
        <f t="shared" si="281"/>
        <v>41%</v>
      </c>
      <c r="AE810" s="3">
        <f t="shared" si="282"/>
        <v>805</v>
      </c>
      <c r="AF810" s="66">
        <f t="shared" si="283"/>
        <v>3</v>
      </c>
      <c r="AG810" t="str">
        <f t="shared" si="268"/>
        <v/>
      </c>
      <c r="AH810" t="str">
        <f t="shared" si="270"/>
        <v/>
      </c>
      <c r="AI810" t="str">
        <f t="shared" si="271"/>
        <v/>
      </c>
      <c r="AJ810" t="str">
        <f t="shared" si="269"/>
        <v/>
      </c>
      <c r="AK810" t="str">
        <f t="shared" si="272"/>
        <v/>
      </c>
      <c r="AL810" t="str">
        <f t="shared" si="273"/>
        <v/>
      </c>
      <c r="AM810" t="str">
        <f t="shared" si="274"/>
        <v/>
      </c>
      <c r="AN810" t="str">
        <f t="shared" si="275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76"/>
        <v>0</v>
      </c>
      <c r="AZ810">
        <f t="shared" si="277"/>
        <v>0</v>
      </c>
      <c r="BA810">
        <f t="shared" si="278"/>
        <v>0</v>
      </c>
    </row>
    <row r="811" customHeight="1" spans="1:53">
      <c r="A811" s="23" t="s">
        <v>353</v>
      </c>
      <c r="C811" s="23">
        <v>4</v>
      </c>
      <c r="D811" s="39" t="s">
        <v>323</v>
      </c>
      <c r="E811" s="39" t="s">
        <v>173</v>
      </c>
      <c r="N811" s="25">
        <f>IFERROR(VLOOKUP($D811&amp;$C811,生产方式定位!$A$2:$E$38,2,FALSE)+VLOOKUP($E811&amp;$C811,生产方式定位!$F$3:$J$38,2,FALSE),0)</f>
        <v>3150</v>
      </c>
      <c r="U811" s="25">
        <f>IFERROR(VLOOKUP($D811&amp;$C811,生产方式定位!$A$2:$E$38,3,FALSE)+VLOOKUP($E811&amp;$C811,生产方式定位!$F$3:$J$38,3,FALSE),0)</f>
        <v>100</v>
      </c>
      <c r="Z811" s="25">
        <f>IFERROR(VLOOKUP($D811&amp;$C811,生产方式定位!$A$2:$E$38,5,FALSE)+VLOOKUP($E811&amp;$C811,生产方式定位!$F$3:$J$38,5,FALSE),"错误")</f>
        <v>4400</v>
      </c>
      <c r="AA811" s="42" t="str">
        <f t="shared" si="267"/>
        <v/>
      </c>
      <c r="AB811" s="65" t="str">
        <f t="shared" si="279"/>
        <v/>
      </c>
      <c r="AC811" s="65" t="str">
        <f t="shared" si="280"/>
        <v/>
      </c>
      <c r="AD811" s="43" t="str">
        <f t="shared" si="281"/>
        <v>40%</v>
      </c>
      <c r="AE811" s="3">
        <f t="shared" si="282"/>
        <v>1150</v>
      </c>
      <c r="AF811" s="66">
        <f t="shared" si="283"/>
        <v>4</v>
      </c>
      <c r="AG811" t="str">
        <f t="shared" si="268"/>
        <v/>
      </c>
      <c r="AH811" t="str">
        <f t="shared" si="270"/>
        <v/>
      </c>
      <c r="AI811" t="str">
        <f t="shared" si="271"/>
        <v/>
      </c>
      <c r="AJ811" t="str">
        <f t="shared" si="269"/>
        <v/>
      </c>
      <c r="AK811" t="str">
        <f t="shared" si="272"/>
        <v/>
      </c>
      <c r="AL811" t="str">
        <f t="shared" si="273"/>
        <v/>
      </c>
      <c r="AM811" t="str">
        <f t="shared" si="274"/>
        <v/>
      </c>
      <c r="AN811" t="str">
        <f t="shared" si="275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76"/>
        <v>0</v>
      </c>
      <c r="AZ811">
        <f t="shared" si="277"/>
        <v>0</v>
      </c>
      <c r="BA811">
        <f t="shared" si="278"/>
        <v>0</v>
      </c>
    </row>
    <row r="812" customHeight="1" spans="1:53">
      <c r="A812" s="23" t="s">
        <v>353</v>
      </c>
      <c r="C812" s="23">
        <v>5</v>
      </c>
      <c r="D812" s="39" t="s">
        <v>323</v>
      </c>
      <c r="E812" s="39" t="s">
        <v>173</v>
      </c>
      <c r="N812" s="25">
        <f>IFERROR(VLOOKUP($D812&amp;$C812,生产方式定位!$A$2:$E$38,2,FALSE)+VLOOKUP($E812&amp;$C812,生产方式定位!$F$3:$J$38,2,FALSE),0)</f>
        <v>4075</v>
      </c>
      <c r="U812" s="25">
        <f>IFERROR(VLOOKUP($D812&amp;$C812,生产方式定位!$A$2:$E$38,3,FALSE)+VLOOKUP($E812&amp;$C812,生产方式定位!$F$3:$J$38,3,FALSE),0)</f>
        <v>100</v>
      </c>
      <c r="Z812" s="25">
        <f>IFERROR(VLOOKUP($D812&amp;$C812,生产方式定位!$A$2:$E$38,5,FALSE)+VLOOKUP($E812&amp;$C812,生产方式定位!$F$3:$J$38,5,FALSE),"错误")</f>
        <v>5670</v>
      </c>
      <c r="AA812" s="42" t="str">
        <f t="shared" ref="AA812:AA875" si="284">IF(AG812="","",AG812)&amp;IF(AH812="","",","&amp;AH812)&amp;IF(AI812="","",","&amp;AI812)&amp;IF(AR812=0,"",",运力*"&amp;AR812)&amp;IF(AS812=0,"",",交易*"&amp;AS812)</f>
        <v/>
      </c>
      <c r="AB812" s="65" t="str">
        <f t="shared" si="279"/>
        <v/>
      </c>
      <c r="AC812" s="65" t="str">
        <f t="shared" si="280"/>
        <v/>
      </c>
      <c r="AD812" s="43" t="str">
        <f t="shared" si="281"/>
        <v>39%</v>
      </c>
      <c r="AE812" s="3">
        <f t="shared" si="282"/>
        <v>1495</v>
      </c>
      <c r="AF812" s="66">
        <f t="shared" si="283"/>
        <v>5</v>
      </c>
      <c r="AG812" t="str">
        <f t="shared" si="268"/>
        <v/>
      </c>
      <c r="AH812" t="str">
        <f t="shared" si="270"/>
        <v/>
      </c>
      <c r="AI812" t="str">
        <f t="shared" si="271"/>
        <v/>
      </c>
      <c r="AJ812" t="str">
        <f t="shared" si="269"/>
        <v/>
      </c>
      <c r="AK812" t="str">
        <f t="shared" si="272"/>
        <v/>
      </c>
      <c r="AL812" t="str">
        <f t="shared" si="273"/>
        <v/>
      </c>
      <c r="AM812" t="str">
        <f t="shared" si="274"/>
        <v/>
      </c>
      <c r="AN812" t="str">
        <f t="shared" si="275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76"/>
        <v>0</v>
      </c>
      <c r="AZ812">
        <f t="shared" si="277"/>
        <v>0</v>
      </c>
      <c r="BA812">
        <f t="shared" si="278"/>
        <v>0</v>
      </c>
    </row>
    <row r="813" customHeight="1" spans="1:53">
      <c r="A813" s="25" t="s">
        <v>354</v>
      </c>
      <c r="C813" s="25">
        <v>1</v>
      </c>
      <c r="D813" s="39" t="s">
        <v>323</v>
      </c>
      <c r="E813" s="39" t="s">
        <v>194</v>
      </c>
      <c r="N813" s="23">
        <f>IFERROR(VLOOKUP($D813&amp;$C813,生产方式定位!$A$2:$E$38,2,FALSE)+VLOOKUP($E813&amp;$C813,生产方式定位!$F$3:$J$38,2,FALSE),0)</f>
        <v>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500</v>
      </c>
      <c r="AA813" s="42" t="str">
        <f t="shared" si="284"/>
        <v/>
      </c>
      <c r="AB813" s="65" t="str">
        <f t="shared" si="279"/>
        <v/>
      </c>
      <c r="AC813" s="65" t="str">
        <f t="shared" si="280"/>
        <v/>
      </c>
      <c r="AD813" s="43" t="str">
        <f t="shared" si="281"/>
        <v/>
      </c>
      <c r="AE813" s="3">
        <f t="shared" si="282"/>
        <v>400</v>
      </c>
      <c r="AF813" s="66">
        <f t="shared" si="283"/>
        <v>1</v>
      </c>
      <c r="AG813" t="str">
        <f t="shared" ref="AG813:AG876" si="285">IF(AO813="","",F813&amp;"*"&amp;AO813)</f>
        <v/>
      </c>
      <c r="AH813" t="str">
        <f t="shared" si="270"/>
        <v/>
      </c>
      <c r="AI813" t="str">
        <f t="shared" si="271"/>
        <v/>
      </c>
      <c r="AJ813" t="str">
        <f t="shared" si="269"/>
        <v/>
      </c>
      <c r="AK813" t="str">
        <f t="shared" si="272"/>
        <v/>
      </c>
      <c r="AL813" t="str">
        <f t="shared" si="273"/>
        <v/>
      </c>
      <c r="AM813" t="str">
        <f t="shared" si="274"/>
        <v/>
      </c>
      <c r="AN813" t="str">
        <f t="shared" si="275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76"/>
        <v>0</v>
      </c>
      <c r="AZ813">
        <f t="shared" si="277"/>
        <v>0</v>
      </c>
      <c r="BA813">
        <f t="shared" si="278"/>
        <v>0</v>
      </c>
    </row>
    <row r="814" customHeight="1" spans="1:53">
      <c r="A814" s="25" t="s">
        <v>354</v>
      </c>
      <c r="C814" s="25">
        <v>2</v>
      </c>
      <c r="D814" s="39" t="s">
        <v>323</v>
      </c>
      <c r="E814" s="39" t="s">
        <v>194</v>
      </c>
      <c r="N814" s="23">
        <f>IFERROR(VLOOKUP($D814&amp;$C814,生产方式定位!$A$2:$E$38,2,FALSE)+VLOOKUP($E814&amp;$C814,生产方式定位!$F$3:$J$38,2,FALSE),0)</f>
        <v>1200</v>
      </c>
      <c r="U814" s="23">
        <f>IFERROR(VLOOKUP($D814&amp;$C814,生产方式定位!$A$2:$E$38,3,FALSE)+VLOOKUP($E814&amp;$C814,生产方式定位!$F$3:$J$38,3,FALSE),0)</f>
        <v>30</v>
      </c>
      <c r="Z814" s="23">
        <f>IFERROR(VLOOKUP($D814&amp;$C814,生产方式定位!$A$2:$E$38,5,FALSE)+VLOOKUP($E814&amp;$C814,生产方式定位!$F$3:$J$38,5,FALSE),"错误")</f>
        <v>1623</v>
      </c>
      <c r="AA814" s="42" t="str">
        <f t="shared" si="284"/>
        <v/>
      </c>
      <c r="AB814" s="65" t="str">
        <f t="shared" si="279"/>
        <v/>
      </c>
      <c r="AC814" s="65" t="str">
        <f t="shared" si="280"/>
        <v/>
      </c>
      <c r="AD814" s="43" t="str">
        <f t="shared" si="281"/>
        <v>35%</v>
      </c>
      <c r="AE814" s="3">
        <f t="shared" si="282"/>
        <v>393</v>
      </c>
      <c r="AF814" s="66">
        <f t="shared" si="283"/>
        <v>2</v>
      </c>
      <c r="AG814" t="str">
        <f t="shared" si="285"/>
        <v/>
      </c>
      <c r="AH814" t="str">
        <f t="shared" si="270"/>
        <v/>
      </c>
      <c r="AI814" t="str">
        <f t="shared" si="271"/>
        <v/>
      </c>
      <c r="AJ814" t="str">
        <f t="shared" ref="AJ814:AJ877" si="286">IF(AT814="","",O814&amp;"*"&amp;AT814)</f>
        <v/>
      </c>
      <c r="AK814" t="str">
        <f t="shared" si="272"/>
        <v/>
      </c>
      <c r="AL814" t="str">
        <f t="shared" si="273"/>
        <v/>
      </c>
      <c r="AM814" t="str">
        <f t="shared" si="274"/>
        <v/>
      </c>
      <c r="AN814" t="str">
        <f t="shared" si="275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76"/>
        <v>0</v>
      </c>
      <c r="AZ814">
        <f t="shared" si="277"/>
        <v>0</v>
      </c>
      <c r="BA814">
        <f t="shared" si="278"/>
        <v>0</v>
      </c>
    </row>
    <row r="815" customHeight="1" spans="1:53">
      <c r="A815" s="25" t="s">
        <v>354</v>
      </c>
      <c r="C815" s="25">
        <v>3</v>
      </c>
      <c r="D815" s="39" t="s">
        <v>323</v>
      </c>
      <c r="E815" s="39" t="s">
        <v>194</v>
      </c>
      <c r="N815" s="23">
        <f>IFERROR(VLOOKUP($D815&amp;$C815,生产方式定位!$A$2:$E$38,2,FALSE)+VLOOKUP($E815&amp;$C815,生产方式定位!$F$3:$J$38,2,FALSE),0)</f>
        <v>2100</v>
      </c>
      <c r="U815" s="23">
        <f>IFERROR(VLOOKUP($D815&amp;$C815,生产方式定位!$A$2:$E$38,3,FALSE)+VLOOKUP($E815&amp;$C815,生产方式定位!$F$3:$J$38,3,FALSE),0)</f>
        <v>35</v>
      </c>
      <c r="Z815" s="23">
        <f>IFERROR(VLOOKUP($D815&amp;$C815,生产方式定位!$A$2:$E$38,5,FALSE)+VLOOKUP($E815&amp;$C815,生产方式定位!$F$3:$J$38,5,FALSE),"错误")</f>
        <v>2859</v>
      </c>
      <c r="AA815" s="42" t="str">
        <f t="shared" si="284"/>
        <v/>
      </c>
      <c r="AB815" s="65" t="str">
        <f t="shared" si="279"/>
        <v/>
      </c>
      <c r="AC815" s="65" t="str">
        <f t="shared" si="280"/>
        <v/>
      </c>
      <c r="AD815" s="43" t="str">
        <f t="shared" si="281"/>
        <v>36%</v>
      </c>
      <c r="AE815" s="3">
        <f t="shared" si="282"/>
        <v>724</v>
      </c>
      <c r="AF815" s="66">
        <f t="shared" si="283"/>
        <v>3</v>
      </c>
      <c r="AG815" t="str">
        <f t="shared" si="285"/>
        <v/>
      </c>
      <c r="AH815" t="str">
        <f t="shared" si="270"/>
        <v/>
      </c>
      <c r="AI815" t="str">
        <f t="shared" si="271"/>
        <v/>
      </c>
      <c r="AJ815" t="str">
        <f t="shared" si="286"/>
        <v/>
      </c>
      <c r="AK815" t="str">
        <f t="shared" si="272"/>
        <v/>
      </c>
      <c r="AL815" t="str">
        <f t="shared" si="273"/>
        <v/>
      </c>
      <c r="AM815" t="str">
        <f t="shared" si="274"/>
        <v/>
      </c>
      <c r="AN815" t="str">
        <f t="shared" si="275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76"/>
        <v>0</v>
      </c>
      <c r="AZ815">
        <f t="shared" si="277"/>
        <v>0</v>
      </c>
      <c r="BA815">
        <f t="shared" si="278"/>
        <v>0</v>
      </c>
    </row>
    <row r="816" customHeight="1" spans="1:53">
      <c r="A816" s="25" t="s">
        <v>354</v>
      </c>
      <c r="C816" s="25">
        <v>4</v>
      </c>
      <c r="D816" s="39" t="s">
        <v>323</v>
      </c>
      <c r="E816" s="39" t="s">
        <v>194</v>
      </c>
      <c r="N816" s="23">
        <f>IFERROR(VLOOKUP($D816&amp;$C816,生产方式定位!$A$2:$E$38,2,FALSE)+VLOOKUP($E816&amp;$C816,生产方式定位!$F$3:$J$38,2,FALSE),0)</f>
        <v>3000</v>
      </c>
      <c r="U816" s="23">
        <f>IFERROR(VLOOKUP($D816&amp;$C816,生产方式定位!$A$2:$E$38,3,FALSE)+VLOOKUP($E816&amp;$C816,生产方式定位!$F$3:$J$38,3,FALSE),0)</f>
        <v>40</v>
      </c>
      <c r="Z816" s="23">
        <f>IFERROR(VLOOKUP($D816&amp;$C816,生产方式定位!$A$2:$E$38,5,FALSE)+VLOOKUP($E816&amp;$C816,生产方式定位!$F$3:$J$38,5,FALSE),"错误")</f>
        <v>4094</v>
      </c>
      <c r="AA816" s="42" t="str">
        <f t="shared" si="284"/>
        <v/>
      </c>
      <c r="AB816" s="65" t="str">
        <f t="shared" si="279"/>
        <v/>
      </c>
      <c r="AC816" s="65" t="str">
        <f t="shared" si="280"/>
        <v/>
      </c>
      <c r="AD816" s="43" t="str">
        <f t="shared" si="281"/>
        <v>36%</v>
      </c>
      <c r="AE816" s="3">
        <f t="shared" si="282"/>
        <v>1054</v>
      </c>
      <c r="AF816" s="66">
        <f t="shared" si="283"/>
        <v>4</v>
      </c>
      <c r="AG816" t="str">
        <f t="shared" si="285"/>
        <v/>
      </c>
      <c r="AH816" t="str">
        <f t="shared" si="270"/>
        <v/>
      </c>
      <c r="AI816" t="str">
        <f t="shared" si="271"/>
        <v/>
      </c>
      <c r="AJ816" t="str">
        <f t="shared" si="286"/>
        <v/>
      </c>
      <c r="AK816" t="str">
        <f t="shared" si="272"/>
        <v/>
      </c>
      <c r="AL816" t="str">
        <f t="shared" si="273"/>
        <v/>
      </c>
      <c r="AM816" t="str">
        <f t="shared" si="274"/>
        <v/>
      </c>
      <c r="AN816" t="str">
        <f t="shared" si="275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76"/>
        <v>0</v>
      </c>
      <c r="AZ816">
        <f t="shared" si="277"/>
        <v>0</v>
      </c>
      <c r="BA816">
        <f t="shared" si="278"/>
        <v>0</v>
      </c>
    </row>
    <row r="817" customHeight="1" spans="1:53">
      <c r="A817" s="25" t="s">
        <v>354</v>
      </c>
      <c r="C817" s="25">
        <v>5</v>
      </c>
      <c r="D817" s="39" t="s">
        <v>323</v>
      </c>
      <c r="E817" s="39" t="s">
        <v>194</v>
      </c>
      <c r="N817" s="23">
        <f>IFERROR(VLOOKUP($D817&amp;$C817,生产方式定位!$A$2:$E$38,2,FALSE)+VLOOKUP($E817&amp;$C817,生产方式定位!$F$3:$J$38,2,FALSE),0)</f>
        <v>3900</v>
      </c>
      <c r="U817" s="23">
        <f>IFERROR(VLOOKUP($D817&amp;$C817,生产方式定位!$A$2:$E$38,3,FALSE)+VLOOKUP($E817&amp;$C817,生产方式定位!$F$3:$J$38,3,FALSE),0)</f>
        <v>45</v>
      </c>
      <c r="Z817" s="23">
        <f>IFERROR(VLOOKUP($D817&amp;$C817,生产方式定位!$A$2:$E$38,5,FALSE)+VLOOKUP($E817&amp;$C817,生产方式定位!$F$3:$J$38,5,FALSE),"错误")</f>
        <v>5330</v>
      </c>
      <c r="AA817" s="42" t="str">
        <f t="shared" si="284"/>
        <v/>
      </c>
      <c r="AB817" s="65" t="str">
        <f t="shared" si="279"/>
        <v/>
      </c>
      <c r="AC817" s="65" t="str">
        <f t="shared" si="280"/>
        <v/>
      </c>
      <c r="AD817" s="43" t="str">
        <f t="shared" si="281"/>
        <v>37%</v>
      </c>
      <c r="AE817" s="3">
        <f t="shared" si="282"/>
        <v>1385</v>
      </c>
      <c r="AF817" s="66">
        <f t="shared" si="283"/>
        <v>5</v>
      </c>
      <c r="AG817" t="str">
        <f t="shared" si="285"/>
        <v/>
      </c>
      <c r="AH817" t="str">
        <f t="shared" si="270"/>
        <v/>
      </c>
      <c r="AI817" t="str">
        <f t="shared" si="271"/>
        <v/>
      </c>
      <c r="AJ817" t="str">
        <f t="shared" si="286"/>
        <v/>
      </c>
      <c r="AK817" t="str">
        <f t="shared" si="272"/>
        <v/>
      </c>
      <c r="AL817" t="str">
        <f t="shared" si="273"/>
        <v/>
      </c>
      <c r="AM817" t="str">
        <f t="shared" si="274"/>
        <v/>
      </c>
      <c r="AN817" t="str">
        <f t="shared" si="275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76"/>
        <v>0</v>
      </c>
      <c r="AZ817">
        <f t="shared" si="277"/>
        <v>0</v>
      </c>
      <c r="BA817">
        <f t="shared" si="278"/>
        <v>0</v>
      </c>
    </row>
    <row r="818" customHeight="1" spans="1:53">
      <c r="A818" s="23" t="s">
        <v>355</v>
      </c>
      <c r="C818" s="23">
        <v>1</v>
      </c>
      <c r="D818" s="39" t="s">
        <v>323</v>
      </c>
      <c r="E818" s="39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100</v>
      </c>
      <c r="Z818" s="25">
        <f>IFERROR(VLOOKUP($D818&amp;$C818,生产方式定位!$A$2:$E$38,5,FALSE)+VLOOKUP($E818&amp;$C818,生产方式定位!$F$3:$J$38,5,FALSE),"错误")</f>
        <v>500</v>
      </c>
      <c r="AA818" s="42" t="str">
        <f t="shared" si="284"/>
        <v/>
      </c>
      <c r="AB818" s="65" t="str">
        <f t="shared" si="279"/>
        <v/>
      </c>
      <c r="AC818" s="65" t="str">
        <f t="shared" si="280"/>
        <v/>
      </c>
      <c r="AD818" s="43" t="str">
        <f t="shared" si="281"/>
        <v/>
      </c>
      <c r="AE818" s="3">
        <f t="shared" si="282"/>
        <v>400</v>
      </c>
      <c r="AF818" s="67">
        <f t="shared" si="283"/>
        <v>1</v>
      </c>
      <c r="AG818" t="str">
        <f t="shared" si="285"/>
        <v/>
      </c>
      <c r="AH818" t="str">
        <f t="shared" si="270"/>
        <v/>
      </c>
      <c r="AI818" t="str">
        <f t="shared" si="271"/>
        <v/>
      </c>
      <c r="AJ818" t="str">
        <f t="shared" si="286"/>
        <v/>
      </c>
      <c r="AK818" t="str">
        <f t="shared" si="272"/>
        <v/>
      </c>
      <c r="AL818" t="str">
        <f t="shared" si="273"/>
        <v/>
      </c>
      <c r="AM818" t="str">
        <f t="shared" si="274"/>
        <v/>
      </c>
      <c r="AN818" t="str">
        <f t="shared" si="275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76"/>
        <v>0</v>
      </c>
      <c r="AZ818">
        <f t="shared" si="277"/>
        <v>0</v>
      </c>
      <c r="BA818">
        <f t="shared" si="278"/>
        <v>0</v>
      </c>
    </row>
    <row r="819" customHeight="1" spans="1:53">
      <c r="A819" s="23" t="s">
        <v>355</v>
      </c>
      <c r="C819" s="23">
        <v>2</v>
      </c>
      <c r="D819" s="39" t="s">
        <v>323</v>
      </c>
      <c r="E819" s="39" t="s">
        <v>176</v>
      </c>
      <c r="F819" s="3" t="s">
        <v>41</v>
      </c>
      <c r="G819" s="3">
        <v>10</v>
      </c>
      <c r="N819" s="25">
        <f>IFERROR(VLOOKUP($D819&amp;$C819,生产方式定位!$A$2:$E$38,2,FALSE)+VLOOKUP($E819&amp;$C819,生产方式定位!$F$3:$J$38,2,FALSE),0)</f>
        <v>1025</v>
      </c>
      <c r="U819" s="25">
        <f>IFERROR(VLOOKUP($D819&amp;$C819,生产方式定位!$A$2:$E$38,3,FALSE)+VLOOKUP($E819&amp;$C819,生产方式定位!$F$3:$J$38,3,FALSE),0)</f>
        <v>110</v>
      </c>
      <c r="Z819" s="25">
        <f>IFERROR(VLOOKUP($D819&amp;$C819,生产方式定位!$A$2:$E$38,5,FALSE)+VLOOKUP($E819&amp;$C819,生产方式定位!$F$3:$J$38,5,FALSE),"错误")</f>
        <v>1260</v>
      </c>
      <c r="AA819" s="42" t="str">
        <f t="shared" si="284"/>
        <v>工具*26</v>
      </c>
      <c r="AB819" s="65" t="str">
        <f t="shared" si="279"/>
        <v/>
      </c>
      <c r="AC819" s="65" t="str">
        <f t="shared" si="280"/>
        <v/>
      </c>
      <c r="AD819" s="43" t="str">
        <f t="shared" si="281"/>
        <v>23%</v>
      </c>
      <c r="AE819" s="3">
        <f t="shared" si="282"/>
        <v>125</v>
      </c>
      <c r="AF819" s="67">
        <f t="shared" si="283"/>
        <v>2</v>
      </c>
      <c r="AG819" t="str">
        <f t="shared" si="285"/>
        <v>工具*26</v>
      </c>
      <c r="AH819" t="str">
        <f t="shared" si="270"/>
        <v/>
      </c>
      <c r="AI819" t="str">
        <f t="shared" si="271"/>
        <v/>
      </c>
      <c r="AJ819" t="str">
        <f t="shared" si="286"/>
        <v/>
      </c>
      <c r="AK819" t="str">
        <f t="shared" si="272"/>
        <v/>
      </c>
      <c r="AL819" t="str">
        <f t="shared" si="273"/>
        <v/>
      </c>
      <c r="AM819" t="str">
        <f t="shared" si="274"/>
        <v/>
      </c>
      <c r="AN819" t="str">
        <f t="shared" si="275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76"/>
        <v>10</v>
      </c>
      <c r="AZ819">
        <f t="shared" si="277"/>
        <v>0</v>
      </c>
      <c r="BA819">
        <f t="shared" si="278"/>
        <v>0</v>
      </c>
    </row>
    <row r="820" customHeight="1" spans="1:53">
      <c r="A820" s="23" t="s">
        <v>355</v>
      </c>
      <c r="C820" s="23">
        <v>3</v>
      </c>
      <c r="D820" s="39" t="s">
        <v>323</v>
      </c>
      <c r="E820" s="39" t="s">
        <v>176</v>
      </c>
      <c r="F820" s="3" t="s">
        <v>41</v>
      </c>
      <c r="G820" s="3">
        <v>10</v>
      </c>
      <c r="N820" s="25">
        <f>IFERROR(VLOOKUP($D820&amp;$C820,生产方式定位!$A$2:$E$38,2,FALSE)+VLOOKUP($E820&amp;$C820,生产方式定位!$F$3:$J$38,2,FALSE),0)</f>
        <v>1900</v>
      </c>
      <c r="U820" s="25">
        <f>IFERROR(VLOOKUP($D820&amp;$C820,生产方式定位!$A$2:$E$38,3,FALSE)+VLOOKUP($E820&amp;$C820,生产方式定位!$F$3:$J$38,3,FALSE),0)</f>
        <v>120</v>
      </c>
      <c r="Z820" s="25">
        <f>IFERROR(VLOOKUP($D820&amp;$C820,生产方式定位!$A$2:$E$38,5,FALSE)+VLOOKUP($E820&amp;$C820,生产方式定位!$F$3:$J$38,5,FALSE),"错误")</f>
        <v>2380</v>
      </c>
      <c r="AA820" s="42" t="str">
        <f t="shared" si="284"/>
        <v>工具*48</v>
      </c>
      <c r="AB820" s="65" t="str">
        <f t="shared" si="279"/>
        <v/>
      </c>
      <c r="AC820" s="65" t="str">
        <f t="shared" si="280"/>
        <v/>
      </c>
      <c r="AD820" s="43" t="str">
        <f t="shared" si="281"/>
        <v>25%</v>
      </c>
      <c r="AE820" s="3">
        <f t="shared" si="282"/>
        <v>360</v>
      </c>
      <c r="AF820" s="67">
        <f t="shared" si="283"/>
        <v>3</v>
      </c>
      <c r="AG820" t="str">
        <f t="shared" si="285"/>
        <v>工具*48</v>
      </c>
      <c r="AH820" t="str">
        <f t="shared" si="270"/>
        <v/>
      </c>
      <c r="AI820" t="str">
        <f t="shared" si="271"/>
        <v/>
      </c>
      <c r="AJ820" t="str">
        <f t="shared" si="286"/>
        <v/>
      </c>
      <c r="AK820" t="str">
        <f t="shared" si="272"/>
        <v/>
      </c>
      <c r="AL820" t="str">
        <f t="shared" si="273"/>
        <v/>
      </c>
      <c r="AM820" t="str">
        <f t="shared" si="274"/>
        <v/>
      </c>
      <c r="AN820" t="str">
        <f t="shared" si="275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76"/>
        <v>10</v>
      </c>
      <c r="AZ820">
        <f t="shared" si="277"/>
        <v>0</v>
      </c>
      <c r="BA820">
        <f t="shared" si="278"/>
        <v>0</v>
      </c>
    </row>
    <row r="821" customHeight="1" spans="1:53">
      <c r="A821" s="23" t="s">
        <v>355</v>
      </c>
      <c r="C821" s="23">
        <v>4</v>
      </c>
      <c r="D821" s="39" t="s">
        <v>323</v>
      </c>
      <c r="E821" s="39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25">
        <f>IFERROR(VLOOKUP($D821&amp;$C821,生产方式定位!$A$2:$E$38,2,FALSE)+VLOOKUP($E821&amp;$C821,生产方式定位!$F$3:$J$38,2,FALSE),0)</f>
        <v>2775</v>
      </c>
      <c r="U821" s="25">
        <f>IFERROR(VLOOKUP($D821&amp;$C821,生产方式定位!$A$2:$E$38,3,FALSE)+VLOOKUP($E821&amp;$C821,生产方式定位!$F$3:$J$38,3,FALSE),0)</f>
        <v>130</v>
      </c>
      <c r="Z821" s="25">
        <f>IFERROR(VLOOKUP($D821&amp;$C821,生产方式定位!$A$2:$E$38,5,FALSE)+VLOOKUP($E821&amp;$C821,生产方式定位!$F$3:$J$38,5,FALSE),"错误")</f>
        <v>3500</v>
      </c>
      <c r="AA821" s="42" t="str">
        <f t="shared" si="284"/>
        <v>科学引擎*15,煤*62</v>
      </c>
      <c r="AB821" s="65" t="str">
        <f t="shared" si="279"/>
        <v/>
      </c>
      <c r="AC821" s="65" t="str">
        <f t="shared" si="280"/>
        <v/>
      </c>
      <c r="AD821" s="43" t="str">
        <f t="shared" si="281"/>
        <v>26%</v>
      </c>
      <c r="AE821" s="3">
        <f t="shared" si="282"/>
        <v>595</v>
      </c>
      <c r="AF821" s="67">
        <f t="shared" si="283"/>
        <v>4</v>
      </c>
      <c r="AG821" t="str">
        <f t="shared" si="285"/>
        <v>科学引擎*15</v>
      </c>
      <c r="AH821" t="str">
        <f t="shared" si="270"/>
        <v>煤*62</v>
      </c>
      <c r="AI821" t="str">
        <f t="shared" si="271"/>
        <v/>
      </c>
      <c r="AJ821" t="str">
        <f t="shared" si="286"/>
        <v/>
      </c>
      <c r="AK821" t="str">
        <f t="shared" si="272"/>
        <v/>
      </c>
      <c r="AL821" t="str">
        <f t="shared" si="273"/>
        <v/>
      </c>
      <c r="AM821" t="str">
        <f t="shared" si="274"/>
        <v/>
      </c>
      <c r="AN821" t="str">
        <f t="shared" si="275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76"/>
        <v>15</v>
      </c>
      <c r="AZ821">
        <f t="shared" si="277"/>
        <v>0</v>
      </c>
      <c r="BA821">
        <f t="shared" si="278"/>
        <v>0</v>
      </c>
    </row>
    <row r="822" customHeight="1" spans="1:53">
      <c r="A822" s="23" t="s">
        <v>355</v>
      </c>
      <c r="C822" s="23">
        <v>5</v>
      </c>
      <c r="D822" s="39" t="s">
        <v>323</v>
      </c>
      <c r="E822" s="39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25">
        <f>IFERROR(VLOOKUP($D822&amp;$C822,生产方式定位!$A$2:$E$38,2,FALSE)+VLOOKUP($E822&amp;$C822,生产方式定位!$F$3:$J$38,2,FALSE),0)</f>
        <v>3650</v>
      </c>
      <c r="U822" s="25">
        <f>IFERROR(VLOOKUP($D822&amp;$C822,生产方式定位!$A$2:$E$38,3,FALSE)+VLOOKUP($E822&amp;$C822,生产方式定位!$F$3:$J$38,3,FALSE),0)</f>
        <v>140</v>
      </c>
      <c r="Z822" s="25">
        <f>IFERROR(VLOOKUP($D822&amp;$C822,生产方式定位!$A$2:$E$38,5,FALSE)+VLOOKUP($E822&amp;$C822,生产方式定位!$F$3:$J$38,5,FALSE),"错误")</f>
        <v>4620</v>
      </c>
      <c r="AA822" s="42" t="str">
        <f t="shared" si="284"/>
        <v>魔导引擎*15,煤*81</v>
      </c>
      <c r="AB822" s="65" t="str">
        <f t="shared" si="279"/>
        <v/>
      </c>
      <c r="AC822" s="65" t="str">
        <f t="shared" si="280"/>
        <v/>
      </c>
      <c r="AD822" s="43" t="str">
        <f t="shared" si="281"/>
        <v>27%</v>
      </c>
      <c r="AE822" s="3">
        <f t="shared" si="282"/>
        <v>830</v>
      </c>
      <c r="AF822" s="67">
        <f t="shared" si="283"/>
        <v>5</v>
      </c>
      <c r="AG822" t="str">
        <f t="shared" si="285"/>
        <v>魔导引擎*15</v>
      </c>
      <c r="AH822" t="str">
        <f t="shared" si="270"/>
        <v>煤*81</v>
      </c>
      <c r="AI822" t="str">
        <f t="shared" si="271"/>
        <v/>
      </c>
      <c r="AJ822" t="str">
        <f t="shared" si="286"/>
        <v/>
      </c>
      <c r="AK822" t="str">
        <f t="shared" si="272"/>
        <v/>
      </c>
      <c r="AL822" t="str">
        <f t="shared" si="273"/>
        <v/>
      </c>
      <c r="AM822" t="str">
        <f t="shared" si="274"/>
        <v/>
      </c>
      <c r="AN822" t="str">
        <f t="shared" si="275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76"/>
        <v>15</v>
      </c>
      <c r="AZ822">
        <f t="shared" si="277"/>
        <v>0</v>
      </c>
      <c r="BA822">
        <f t="shared" si="278"/>
        <v>0</v>
      </c>
    </row>
    <row r="823" customHeight="1" spans="1:53">
      <c r="A823" s="25" t="s">
        <v>356</v>
      </c>
      <c r="C823" s="25">
        <v>1</v>
      </c>
      <c r="D823" s="39" t="s">
        <v>323</v>
      </c>
      <c r="E823" s="39" t="s">
        <v>178</v>
      </c>
      <c r="N823" s="23">
        <f>IFERROR(VLOOKUP($D823&amp;$C823,生产方式定位!$A$2:$E$38,2,FALSE)+VLOOKUP($E823&amp;$C823,生产方式定位!$F$3:$J$38,2,FALSE),0)</f>
        <v>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500</v>
      </c>
      <c r="AA823" s="42" t="str">
        <f t="shared" si="284"/>
        <v/>
      </c>
      <c r="AB823" s="65" t="str">
        <f t="shared" si="279"/>
        <v/>
      </c>
      <c r="AC823" s="65" t="str">
        <f t="shared" si="280"/>
        <v/>
      </c>
      <c r="AD823" s="43" t="str">
        <f t="shared" si="281"/>
        <v/>
      </c>
      <c r="AE823" s="3">
        <f t="shared" si="282"/>
        <v>400</v>
      </c>
      <c r="AF823" s="66">
        <f t="shared" si="283"/>
        <v>1</v>
      </c>
      <c r="AG823" t="str">
        <f t="shared" si="285"/>
        <v/>
      </c>
      <c r="AH823" t="str">
        <f t="shared" si="270"/>
        <v/>
      </c>
      <c r="AI823" t="str">
        <f t="shared" si="271"/>
        <v/>
      </c>
      <c r="AJ823" t="str">
        <f t="shared" si="286"/>
        <v/>
      </c>
      <c r="AK823" t="str">
        <f t="shared" si="272"/>
        <v/>
      </c>
      <c r="AL823" t="str">
        <f t="shared" si="273"/>
        <v/>
      </c>
      <c r="AM823" t="str">
        <f t="shared" si="274"/>
        <v/>
      </c>
      <c r="AN823" t="str">
        <f t="shared" si="275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76"/>
        <v>0</v>
      </c>
      <c r="AZ823">
        <f t="shared" si="277"/>
        <v>0</v>
      </c>
      <c r="BA823">
        <f t="shared" si="278"/>
        <v>0</v>
      </c>
    </row>
    <row r="824" customHeight="1" spans="1:53">
      <c r="A824" s="25" t="s">
        <v>356</v>
      </c>
      <c r="C824" s="25">
        <v>2</v>
      </c>
      <c r="D824" s="39" t="s">
        <v>323</v>
      </c>
      <c r="E824" s="39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3">
        <f>IFERROR(VLOOKUP($D824&amp;$C824,生产方式定位!$A$2:$E$38,2,FALSE)+VLOOKUP($E824&amp;$C824,生产方式定位!$F$3:$J$38,2,FALSE),0)</f>
        <v>1130</v>
      </c>
      <c r="U824" s="23">
        <f>IFERROR(VLOOKUP($D824&amp;$C824,生产方式定位!$A$2:$E$38,3,FALSE)+VLOOKUP($E824&amp;$C824,生产方式定位!$F$3:$J$38,3,FALSE),0)</f>
        <v>115</v>
      </c>
      <c r="Z824" s="23">
        <f>IFERROR(VLOOKUP($D824&amp;$C824,生产方式定位!$A$2:$E$38,5,FALSE)+VLOOKUP($E824&amp;$C824,生产方式定位!$F$3:$J$38,5,FALSE),"错误")</f>
        <v>1260</v>
      </c>
      <c r="AA824" s="42" t="str">
        <f t="shared" si="284"/>
        <v>魔偶*8,灵能水晶*13</v>
      </c>
      <c r="AB824" s="65" t="str">
        <f t="shared" si="279"/>
        <v/>
      </c>
      <c r="AC824" s="65" t="str">
        <f t="shared" si="280"/>
        <v/>
      </c>
      <c r="AD824" s="43" t="str">
        <f t="shared" si="281"/>
        <v>12%</v>
      </c>
      <c r="AE824" s="3">
        <f t="shared" si="282"/>
        <v>15</v>
      </c>
      <c r="AF824" s="66">
        <f t="shared" si="283"/>
        <v>2</v>
      </c>
      <c r="AG824" t="str">
        <f t="shared" si="285"/>
        <v>魔偶*8</v>
      </c>
      <c r="AH824" t="str">
        <f t="shared" si="270"/>
        <v>灵能水晶*13</v>
      </c>
      <c r="AI824" t="str">
        <f t="shared" si="271"/>
        <v/>
      </c>
      <c r="AJ824" t="str">
        <f t="shared" si="286"/>
        <v/>
      </c>
      <c r="AK824" t="str">
        <f t="shared" si="272"/>
        <v/>
      </c>
      <c r="AL824" t="str">
        <f t="shared" si="273"/>
        <v/>
      </c>
      <c r="AM824" t="str">
        <f t="shared" si="274"/>
        <v/>
      </c>
      <c r="AN824" t="str">
        <f t="shared" si="275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76"/>
        <v>15</v>
      </c>
      <c r="AZ824">
        <f t="shared" si="277"/>
        <v>0</v>
      </c>
      <c r="BA824">
        <f t="shared" si="278"/>
        <v>0</v>
      </c>
    </row>
    <row r="825" customHeight="1" spans="1:53">
      <c r="A825" s="25" t="s">
        <v>356</v>
      </c>
      <c r="C825" s="25">
        <v>3</v>
      </c>
      <c r="D825" s="39" t="s">
        <v>323</v>
      </c>
      <c r="E825" s="39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3">
        <f>IFERROR(VLOOKUP($D825&amp;$C825,生产方式定位!$A$2:$E$38,2,FALSE)+VLOOKUP($E825&amp;$C825,生产方式定位!$F$3:$J$38,2,FALSE),0)</f>
        <v>2040</v>
      </c>
      <c r="U825" s="23">
        <f>IFERROR(VLOOKUP($D825&amp;$C825,生产方式定位!$A$2:$E$38,3,FALSE)+VLOOKUP($E825&amp;$C825,生产方式定位!$F$3:$J$38,3,FALSE),0)</f>
        <v>130</v>
      </c>
      <c r="Z825" s="23">
        <f>IFERROR(VLOOKUP($D825&amp;$C825,生产方式定位!$A$2:$E$38,5,FALSE)+VLOOKUP($E825&amp;$C825,生产方式定位!$F$3:$J$38,5,FALSE),"错误")</f>
        <v>2380</v>
      </c>
      <c r="AA825" s="42" t="str">
        <f t="shared" si="284"/>
        <v>魔偶*14,灵能水晶*23</v>
      </c>
      <c r="AB825" s="65" t="str">
        <f t="shared" si="279"/>
        <v/>
      </c>
      <c r="AC825" s="65" t="str">
        <f t="shared" si="280"/>
        <v/>
      </c>
      <c r="AD825" s="43" t="str">
        <f t="shared" si="281"/>
        <v>17%</v>
      </c>
      <c r="AE825" s="3">
        <f t="shared" si="282"/>
        <v>210</v>
      </c>
      <c r="AF825" s="66">
        <f t="shared" si="283"/>
        <v>3</v>
      </c>
      <c r="AG825" t="str">
        <f t="shared" si="285"/>
        <v>魔偶*14</v>
      </c>
      <c r="AH825" t="str">
        <f t="shared" si="270"/>
        <v>灵能水晶*23</v>
      </c>
      <c r="AI825" t="str">
        <f t="shared" si="271"/>
        <v/>
      </c>
      <c r="AJ825" t="str">
        <f t="shared" si="286"/>
        <v/>
      </c>
      <c r="AK825" t="str">
        <f t="shared" si="272"/>
        <v/>
      </c>
      <c r="AL825" t="str">
        <f t="shared" si="273"/>
        <v/>
      </c>
      <c r="AM825" t="str">
        <f t="shared" si="274"/>
        <v/>
      </c>
      <c r="AN825" t="str">
        <f t="shared" si="275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76"/>
        <v>15</v>
      </c>
      <c r="AZ825">
        <f t="shared" si="277"/>
        <v>0</v>
      </c>
      <c r="BA825">
        <f t="shared" si="278"/>
        <v>0</v>
      </c>
    </row>
    <row r="826" customHeight="1" spans="1:53">
      <c r="A826" s="25" t="s">
        <v>356</v>
      </c>
      <c r="C826" s="25">
        <v>4</v>
      </c>
      <c r="D826" s="39" t="s">
        <v>323</v>
      </c>
      <c r="E826" s="39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3">
        <f>IFERROR(VLOOKUP($D826&amp;$C826,生产方式定位!$A$2:$E$38,2,FALSE)+VLOOKUP($E826&amp;$C826,生产方式定位!$F$3:$J$38,2,FALSE),0)</f>
        <v>2950</v>
      </c>
      <c r="U826" s="23">
        <f>IFERROR(VLOOKUP($D826&amp;$C826,生产方式定位!$A$2:$E$38,3,FALSE)+VLOOKUP($E826&amp;$C826,生产方式定位!$F$3:$J$38,3,FALSE),0)</f>
        <v>145</v>
      </c>
      <c r="Z826" s="23">
        <f>IFERROR(VLOOKUP($D826&amp;$C826,生产方式定位!$A$2:$E$38,5,FALSE)+VLOOKUP($E826&amp;$C826,生产方式定位!$F$3:$J$38,5,FALSE),"错误")</f>
        <v>3500</v>
      </c>
      <c r="AA826" s="42" t="str">
        <f t="shared" si="284"/>
        <v>魔偶*20,灵能水晶*33</v>
      </c>
      <c r="AB826" s="65" t="str">
        <f t="shared" si="279"/>
        <v/>
      </c>
      <c r="AC826" s="65" t="str">
        <f t="shared" si="280"/>
        <v/>
      </c>
      <c r="AD826" s="43" t="str">
        <f t="shared" si="281"/>
        <v>19%</v>
      </c>
      <c r="AE826" s="3">
        <f t="shared" si="282"/>
        <v>405</v>
      </c>
      <c r="AF826" s="66">
        <f t="shared" si="283"/>
        <v>4</v>
      </c>
      <c r="AG826" t="str">
        <f t="shared" si="285"/>
        <v>魔偶*20</v>
      </c>
      <c r="AH826" t="str">
        <f t="shared" si="270"/>
        <v>灵能水晶*33</v>
      </c>
      <c r="AI826" t="str">
        <f t="shared" si="271"/>
        <v/>
      </c>
      <c r="AJ826" t="str">
        <f t="shared" si="286"/>
        <v/>
      </c>
      <c r="AK826" t="str">
        <f t="shared" si="272"/>
        <v/>
      </c>
      <c r="AL826" t="str">
        <f t="shared" si="273"/>
        <v/>
      </c>
      <c r="AM826" t="str">
        <f t="shared" si="274"/>
        <v/>
      </c>
      <c r="AN826" t="str">
        <f t="shared" si="275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76"/>
        <v>15</v>
      </c>
      <c r="AZ826">
        <f t="shared" si="277"/>
        <v>0</v>
      </c>
      <c r="BA826">
        <f t="shared" si="278"/>
        <v>0</v>
      </c>
    </row>
    <row r="827" customHeight="1" spans="1:53">
      <c r="A827" s="25" t="s">
        <v>356</v>
      </c>
      <c r="C827" s="25">
        <v>5</v>
      </c>
      <c r="D827" s="39" t="s">
        <v>323</v>
      </c>
      <c r="E827" s="39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3">
        <f>IFERROR(VLOOKUP($D827&amp;$C827,生产方式定位!$A$2:$E$38,2,FALSE)+VLOOKUP($E827&amp;$C827,生产方式定位!$F$3:$J$38,2,FALSE),0)</f>
        <v>3860</v>
      </c>
      <c r="U827" s="23">
        <f>IFERROR(VLOOKUP($D827&amp;$C827,生产方式定位!$A$2:$E$38,3,FALSE)+VLOOKUP($E827&amp;$C827,生产方式定位!$F$3:$J$38,3,FALSE),0)</f>
        <v>160</v>
      </c>
      <c r="Z827" s="23">
        <f>IFERROR(VLOOKUP($D827&amp;$C827,生产方式定位!$A$2:$E$38,5,FALSE)+VLOOKUP($E827&amp;$C827,生产方式定位!$F$3:$J$38,5,FALSE),"错误")</f>
        <v>4620</v>
      </c>
      <c r="AA827" s="42" t="str">
        <f t="shared" si="284"/>
        <v>魔偶*26,灵能水晶*43</v>
      </c>
      <c r="AB827" s="65" t="str">
        <f t="shared" si="279"/>
        <v/>
      </c>
      <c r="AC827" s="65" t="str">
        <f t="shared" si="280"/>
        <v/>
      </c>
      <c r="AD827" s="43" t="str">
        <f t="shared" si="281"/>
        <v>20%</v>
      </c>
      <c r="AE827" s="3">
        <f t="shared" si="282"/>
        <v>600</v>
      </c>
      <c r="AF827" s="66">
        <f t="shared" si="283"/>
        <v>5</v>
      </c>
      <c r="AG827" t="str">
        <f t="shared" si="285"/>
        <v>魔偶*26</v>
      </c>
      <c r="AH827" t="str">
        <f t="shared" si="270"/>
        <v>灵能水晶*43</v>
      </c>
      <c r="AI827" t="str">
        <f t="shared" si="271"/>
        <v/>
      </c>
      <c r="AJ827" t="str">
        <f t="shared" si="286"/>
        <v/>
      </c>
      <c r="AK827" t="str">
        <f t="shared" si="272"/>
        <v/>
      </c>
      <c r="AL827" t="str">
        <f t="shared" si="273"/>
        <v/>
      </c>
      <c r="AM827" t="str">
        <f t="shared" si="274"/>
        <v/>
      </c>
      <c r="AN827" t="str">
        <f t="shared" si="275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76"/>
        <v>15</v>
      </c>
      <c r="AZ827">
        <f t="shared" si="277"/>
        <v>0</v>
      </c>
      <c r="BA827">
        <f t="shared" si="278"/>
        <v>0</v>
      </c>
    </row>
    <row r="828" customHeight="1" spans="1:53">
      <c r="A828" s="23" t="s">
        <v>357</v>
      </c>
      <c r="B828" s="71" t="s">
        <v>519</v>
      </c>
      <c r="C828" s="23">
        <v>1</v>
      </c>
      <c r="D828" s="39" t="s">
        <v>175</v>
      </c>
      <c r="E828" s="39" t="s">
        <v>180</v>
      </c>
      <c r="N828" s="25">
        <f>IFERROR(VLOOKUP($D828&amp;$C828,生产方式定位!$A$2:$E$38,2,FALSE)+VLOOKUP($E828&amp;$C828,生产方式定位!$F$3:$J$38,2,FALSE),0)</f>
        <v>0</v>
      </c>
      <c r="O828" s="71"/>
      <c r="P828" s="71"/>
      <c r="Q828" s="71"/>
      <c r="R828" s="71"/>
      <c r="S828" s="71"/>
      <c r="T828" s="71"/>
      <c r="U828" s="25">
        <f>IFERROR(VLOOKUP($D828&amp;$C828,生产方式定位!$A$2:$E$38,3,FALSE)+VLOOKUP($E828&amp;$C828,生产方式定位!$F$3:$J$38,3,FALSE),0)</f>
        <v>25</v>
      </c>
      <c r="Z828" s="25">
        <f>IFERROR(VLOOKUP($D828&amp;$C828,生产方式定位!$A$2:$E$38,5,FALSE)+VLOOKUP($E828&amp;$C828,生产方式定位!$F$3:$J$38,5,FALSE),"错误")</f>
        <v>25</v>
      </c>
      <c r="AA828" s="42" t="str">
        <f t="shared" si="284"/>
        <v/>
      </c>
      <c r="AB828" s="65" t="str">
        <f t="shared" si="279"/>
        <v/>
      </c>
      <c r="AC828" s="65" t="str">
        <f t="shared" si="280"/>
        <v/>
      </c>
      <c r="AD828" s="43" t="str">
        <f t="shared" si="281"/>
        <v/>
      </c>
      <c r="AE828" s="3" t="str">
        <f t="shared" si="282"/>
        <v/>
      </c>
      <c r="AF828" s="67">
        <f t="shared" si="283"/>
        <v>1</v>
      </c>
      <c r="AG828" t="str">
        <f t="shared" si="285"/>
        <v/>
      </c>
      <c r="AH828" t="str">
        <f t="shared" si="270"/>
        <v/>
      </c>
      <c r="AI828" t="str">
        <f t="shared" si="271"/>
        <v/>
      </c>
      <c r="AJ828" t="str">
        <f t="shared" si="286"/>
        <v/>
      </c>
      <c r="AK828" t="str">
        <f t="shared" si="272"/>
        <v/>
      </c>
      <c r="AL828" t="str">
        <f t="shared" si="273"/>
        <v/>
      </c>
      <c r="AM828" t="str">
        <f t="shared" si="274"/>
        <v/>
      </c>
      <c r="AN828" t="str">
        <f t="shared" si="275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76"/>
        <v>0</v>
      </c>
      <c r="AZ828">
        <f t="shared" si="277"/>
        <v>0</v>
      </c>
      <c r="BA828">
        <f t="shared" si="278"/>
        <v>0</v>
      </c>
    </row>
    <row r="829" customHeight="1" spans="1:53">
      <c r="A829" s="23" t="s">
        <v>357</v>
      </c>
      <c r="B829" s="71" t="s">
        <v>520</v>
      </c>
      <c r="C829" s="23">
        <v>2</v>
      </c>
      <c r="D829" s="39" t="s">
        <v>175</v>
      </c>
      <c r="E829" s="39" t="s">
        <v>180</v>
      </c>
      <c r="N829" s="25">
        <f>IFERROR(VLOOKUP($D829&amp;$C829,生产方式定位!$A$2:$E$38,2,FALSE)+VLOOKUP($E829&amp;$C829,生产方式定位!$F$3:$J$38,2,FALSE),0)</f>
        <v>0</v>
      </c>
      <c r="O829" s="71"/>
      <c r="P829" s="71"/>
      <c r="Q829" s="71"/>
      <c r="R829" s="71"/>
      <c r="S829" s="71"/>
      <c r="T829" s="71"/>
      <c r="U829" s="25">
        <f>IFERROR(VLOOKUP($D829&amp;$C829,生产方式定位!$A$2:$E$38,3,FALSE)+VLOOKUP($E829&amp;$C829,生产方式定位!$F$3:$J$38,3,FALSE),0)</f>
        <v>35</v>
      </c>
      <c r="Z829" s="25">
        <f>IFERROR(VLOOKUP($D829&amp;$C829,生产方式定位!$A$2:$E$38,5,FALSE)+VLOOKUP($E829&amp;$C829,生产方式定位!$F$3:$J$38,5,FALSE),"错误")</f>
        <v>35</v>
      </c>
      <c r="AA829" s="42" t="str">
        <f t="shared" si="284"/>
        <v/>
      </c>
      <c r="AB829" s="65" t="str">
        <f t="shared" si="279"/>
        <v/>
      </c>
      <c r="AC829" s="65" t="str">
        <f t="shared" si="280"/>
        <v/>
      </c>
      <c r="AD829" s="43" t="str">
        <f t="shared" si="281"/>
        <v/>
      </c>
      <c r="AE829" s="3" t="str">
        <f t="shared" si="282"/>
        <v/>
      </c>
      <c r="AF829" s="67">
        <f t="shared" si="283"/>
        <v>2</v>
      </c>
      <c r="AG829" t="str">
        <f t="shared" si="285"/>
        <v/>
      </c>
      <c r="AH829" t="str">
        <f t="shared" si="270"/>
        <v/>
      </c>
      <c r="AI829" t="str">
        <f t="shared" si="271"/>
        <v/>
      </c>
      <c r="AJ829" t="str">
        <f t="shared" si="286"/>
        <v/>
      </c>
      <c r="AK829" t="str">
        <f t="shared" si="272"/>
        <v/>
      </c>
      <c r="AL829" t="str">
        <f t="shared" si="273"/>
        <v/>
      </c>
      <c r="AM829" t="str">
        <f t="shared" si="274"/>
        <v/>
      </c>
      <c r="AN829" t="str">
        <f t="shared" si="275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76"/>
        <v>0</v>
      </c>
      <c r="AZ829">
        <f t="shared" si="277"/>
        <v>0</v>
      </c>
      <c r="BA829">
        <f t="shared" si="278"/>
        <v>0</v>
      </c>
    </row>
    <row r="830" customHeight="1" spans="1:53">
      <c r="A830" s="23" t="s">
        <v>357</v>
      </c>
      <c r="B830" s="71" t="s">
        <v>521</v>
      </c>
      <c r="C830" s="23">
        <v>3</v>
      </c>
      <c r="D830" s="39" t="s">
        <v>175</v>
      </c>
      <c r="E830" s="39" t="s">
        <v>180</v>
      </c>
      <c r="N830" s="25">
        <f>IFERROR(VLOOKUP($D830&amp;$C830,生产方式定位!$A$2:$E$38,2,FALSE)+VLOOKUP($E830&amp;$C830,生产方式定位!$F$3:$J$38,2,FALSE),0)</f>
        <v>0</v>
      </c>
      <c r="O830" s="71"/>
      <c r="P830" s="71"/>
      <c r="Q830" s="71"/>
      <c r="R830" s="71"/>
      <c r="S830" s="71"/>
      <c r="T830" s="71"/>
      <c r="U830" s="25">
        <f>IFERROR(VLOOKUP($D830&amp;$C830,生产方式定位!$A$2:$E$38,3,FALSE)+VLOOKUP($E830&amp;$C830,生产方式定位!$F$3:$J$38,3,FALSE),0)</f>
        <v>70</v>
      </c>
      <c r="Z830" s="25">
        <f>IFERROR(VLOOKUP($D830&amp;$C830,生产方式定位!$A$2:$E$38,5,FALSE)+VLOOKUP($E830&amp;$C830,生产方式定位!$F$3:$J$38,5,FALSE),"错误")</f>
        <v>70</v>
      </c>
      <c r="AA830" s="42" t="str">
        <f t="shared" si="284"/>
        <v/>
      </c>
      <c r="AB830" s="65" t="str">
        <f t="shared" si="279"/>
        <v/>
      </c>
      <c r="AC830" s="65" t="str">
        <f t="shared" si="280"/>
        <v/>
      </c>
      <c r="AD830" s="43" t="str">
        <f t="shared" si="281"/>
        <v/>
      </c>
      <c r="AE830" s="3" t="str">
        <f t="shared" si="282"/>
        <v/>
      </c>
      <c r="AF830" s="67">
        <f t="shared" si="283"/>
        <v>3</v>
      </c>
      <c r="AG830" t="str">
        <f t="shared" si="285"/>
        <v/>
      </c>
      <c r="AH830" t="str">
        <f t="shared" si="270"/>
        <v/>
      </c>
      <c r="AI830" t="str">
        <f t="shared" si="271"/>
        <v/>
      </c>
      <c r="AJ830" t="str">
        <f t="shared" si="286"/>
        <v/>
      </c>
      <c r="AK830" t="str">
        <f t="shared" si="272"/>
        <v/>
      </c>
      <c r="AL830" t="str">
        <f t="shared" si="273"/>
        <v/>
      </c>
      <c r="AM830" t="str">
        <f t="shared" si="274"/>
        <v/>
      </c>
      <c r="AN830" t="str">
        <f t="shared" si="275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76"/>
        <v>0</v>
      </c>
      <c r="AZ830">
        <f t="shared" si="277"/>
        <v>0</v>
      </c>
      <c r="BA830">
        <f t="shared" si="278"/>
        <v>0</v>
      </c>
    </row>
    <row r="831" customHeight="1" spans="1:53">
      <c r="A831" s="23" t="s">
        <v>357</v>
      </c>
      <c r="B831" s="71" t="s">
        <v>522</v>
      </c>
      <c r="C831" s="23">
        <v>4</v>
      </c>
      <c r="D831" s="39" t="s">
        <v>175</v>
      </c>
      <c r="E831" s="39" t="s">
        <v>180</v>
      </c>
      <c r="N831" s="25">
        <f>IFERROR(VLOOKUP($D831&amp;$C831,生产方式定位!$A$2:$E$38,2,FALSE)+VLOOKUP($E831&amp;$C831,生产方式定位!$F$3:$J$38,2,FALSE),0)</f>
        <v>0</v>
      </c>
      <c r="O831" s="71"/>
      <c r="P831" s="71"/>
      <c r="Q831" s="71"/>
      <c r="R831" s="71"/>
      <c r="S831" s="71"/>
      <c r="T831" s="71"/>
      <c r="U831" s="25">
        <f>IFERROR(VLOOKUP($D831&amp;$C831,生产方式定位!$A$2:$E$38,3,FALSE)+VLOOKUP($E831&amp;$C831,生产方式定位!$F$3:$J$38,3,FALSE),0)</f>
        <v>35</v>
      </c>
      <c r="Z831" s="25">
        <f>IFERROR(VLOOKUP($D831&amp;$C831,生产方式定位!$A$2:$E$38,5,FALSE)+VLOOKUP($E831&amp;$C831,生产方式定位!$F$3:$J$38,5,FALSE),"错误")</f>
        <v>35</v>
      </c>
      <c r="AA831" s="42" t="str">
        <f t="shared" si="284"/>
        <v/>
      </c>
      <c r="AB831" s="65" t="str">
        <f t="shared" si="279"/>
        <v/>
      </c>
      <c r="AC831" s="65" t="str">
        <f t="shared" si="280"/>
        <v/>
      </c>
      <c r="AD831" s="43" t="str">
        <f t="shared" si="281"/>
        <v/>
      </c>
      <c r="AE831" s="3" t="str">
        <f t="shared" si="282"/>
        <v/>
      </c>
      <c r="AF831" s="67">
        <f t="shared" si="283"/>
        <v>4</v>
      </c>
      <c r="AG831" t="str">
        <f t="shared" si="285"/>
        <v/>
      </c>
      <c r="AH831" t="str">
        <f t="shared" si="270"/>
        <v/>
      </c>
      <c r="AI831" t="str">
        <f t="shared" si="271"/>
        <v/>
      </c>
      <c r="AJ831" t="str">
        <f t="shared" si="286"/>
        <v/>
      </c>
      <c r="AK831" t="str">
        <f t="shared" si="272"/>
        <v/>
      </c>
      <c r="AL831" t="str">
        <f t="shared" si="273"/>
        <v/>
      </c>
      <c r="AM831" t="str">
        <f t="shared" si="274"/>
        <v/>
      </c>
      <c r="AN831" t="str">
        <f t="shared" si="275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76"/>
        <v>0</v>
      </c>
      <c r="AZ831">
        <f t="shared" si="277"/>
        <v>0</v>
      </c>
      <c r="BA831">
        <f t="shared" si="278"/>
        <v>0</v>
      </c>
    </row>
    <row r="832" customHeight="1" spans="1:53">
      <c r="A832" s="23" t="s">
        <v>357</v>
      </c>
      <c r="B832" s="71" t="s">
        <v>523</v>
      </c>
      <c r="C832" s="23">
        <v>5</v>
      </c>
      <c r="D832" s="39" t="s">
        <v>175</v>
      </c>
      <c r="E832" s="39" t="s">
        <v>180</v>
      </c>
      <c r="N832" s="25">
        <f>IFERROR(VLOOKUP($D832&amp;$C832,生产方式定位!$A$2:$E$38,2,FALSE)+VLOOKUP($E832&amp;$C832,生产方式定位!$F$3:$J$38,2,FALSE),0)</f>
        <v>0</v>
      </c>
      <c r="O832" s="71"/>
      <c r="P832" s="71"/>
      <c r="Q832" s="71"/>
      <c r="R832" s="71"/>
      <c r="S832" s="71"/>
      <c r="T832" s="71"/>
      <c r="U832" s="25">
        <f>IFERROR(VLOOKUP($D832&amp;$C832,生产方式定位!$A$2:$E$38,3,FALSE)+VLOOKUP($E832&amp;$C832,生产方式定位!$F$3:$J$38,3,FALSE),0)</f>
        <v>40</v>
      </c>
      <c r="Z832" s="25">
        <f>IFERROR(VLOOKUP($D832&amp;$C832,生产方式定位!$A$2:$E$38,5,FALSE)+VLOOKUP($E832&amp;$C832,生产方式定位!$F$3:$J$38,5,FALSE),"错误")</f>
        <v>40</v>
      </c>
      <c r="AA832" s="42" t="str">
        <f t="shared" si="284"/>
        <v/>
      </c>
      <c r="AB832" s="65" t="str">
        <f t="shared" si="279"/>
        <v/>
      </c>
      <c r="AC832" s="65" t="str">
        <f t="shared" si="280"/>
        <v/>
      </c>
      <c r="AD832" s="43" t="str">
        <f t="shared" si="281"/>
        <v/>
      </c>
      <c r="AE832" s="3" t="str">
        <f t="shared" si="282"/>
        <v/>
      </c>
      <c r="AF832" s="67">
        <f t="shared" si="283"/>
        <v>5</v>
      </c>
      <c r="AG832" t="str">
        <f t="shared" si="285"/>
        <v/>
      </c>
      <c r="AH832" t="str">
        <f t="shared" si="270"/>
        <v/>
      </c>
      <c r="AI832" t="str">
        <f t="shared" si="271"/>
        <v/>
      </c>
      <c r="AJ832" t="str">
        <f t="shared" si="286"/>
        <v/>
      </c>
      <c r="AK832" t="str">
        <f t="shared" si="272"/>
        <v/>
      </c>
      <c r="AL832" t="str">
        <f t="shared" si="273"/>
        <v/>
      </c>
      <c r="AM832" t="str">
        <f t="shared" si="274"/>
        <v/>
      </c>
      <c r="AN832" t="str">
        <f t="shared" si="275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76"/>
        <v>0</v>
      </c>
      <c r="AZ832">
        <f t="shared" si="277"/>
        <v>0</v>
      </c>
      <c r="BA832">
        <f t="shared" si="278"/>
        <v>0</v>
      </c>
    </row>
    <row r="833" customHeight="1" spans="1:53">
      <c r="A833" s="23" t="s">
        <v>357</v>
      </c>
      <c r="B833" s="71" t="s">
        <v>524</v>
      </c>
      <c r="C833" s="23">
        <v>6</v>
      </c>
      <c r="D833" s="39" t="s">
        <v>175</v>
      </c>
      <c r="E833" s="39" t="s">
        <v>180</v>
      </c>
      <c r="N833" s="25">
        <f>IFERROR(VLOOKUP($D833&amp;$C833,生产方式定位!$A$2:$E$38,2,FALSE)+VLOOKUP($E833&amp;$C833,生产方式定位!$F$3:$J$38,2,FALSE),0)</f>
        <v>0</v>
      </c>
      <c r="O833" s="71"/>
      <c r="P833" s="71"/>
      <c r="Q833" s="71"/>
      <c r="R833" s="71"/>
      <c r="S833" s="71"/>
      <c r="T833" s="71"/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42" t="str">
        <f t="shared" si="284"/>
        <v/>
      </c>
      <c r="AB833" s="65" t="str">
        <f t="shared" si="279"/>
        <v/>
      </c>
      <c r="AC833" s="65" t="str">
        <f t="shared" si="280"/>
        <v/>
      </c>
      <c r="AD833" s="43" t="str">
        <f t="shared" si="281"/>
        <v/>
      </c>
      <c r="AE833" s="3" t="str">
        <f t="shared" si="282"/>
        <v/>
      </c>
      <c r="AF833" s="66">
        <f t="shared" si="283"/>
        <v>6</v>
      </c>
      <c r="AG833" t="str">
        <f t="shared" si="285"/>
        <v/>
      </c>
      <c r="AH833" t="str">
        <f t="shared" si="270"/>
        <v/>
      </c>
      <c r="AI833" t="str">
        <f t="shared" si="271"/>
        <v/>
      </c>
      <c r="AJ833" t="str">
        <f t="shared" si="286"/>
        <v/>
      </c>
      <c r="AK833" t="str">
        <f t="shared" si="272"/>
        <v/>
      </c>
      <c r="AL833" t="str">
        <f t="shared" si="273"/>
        <v/>
      </c>
      <c r="AM833" t="str">
        <f t="shared" si="274"/>
        <v/>
      </c>
      <c r="AN833" t="str">
        <f t="shared" si="275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76"/>
        <v>0</v>
      </c>
      <c r="AZ833">
        <f t="shared" si="277"/>
        <v>0</v>
      </c>
      <c r="BA833">
        <f t="shared" si="278"/>
        <v>0</v>
      </c>
    </row>
    <row r="834" customHeight="1" spans="1:53">
      <c r="A834" s="23" t="s">
        <v>357</v>
      </c>
      <c r="B834" s="71" t="s">
        <v>525</v>
      </c>
      <c r="C834" s="23">
        <v>7</v>
      </c>
      <c r="D834" s="39" t="s">
        <v>175</v>
      </c>
      <c r="E834" s="39" t="s">
        <v>180</v>
      </c>
      <c r="N834" s="25">
        <f>IFERROR(VLOOKUP($D834&amp;$C834,生产方式定位!$A$2:$E$38,2,FALSE)+VLOOKUP($E834&amp;$C834,生产方式定位!$F$3:$J$38,2,FALSE),0)</f>
        <v>0</v>
      </c>
      <c r="O834" s="71"/>
      <c r="P834" s="71"/>
      <c r="Q834" s="71"/>
      <c r="R834" s="71"/>
      <c r="S834" s="71"/>
      <c r="T834" s="71"/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42" t="str">
        <f t="shared" si="284"/>
        <v/>
      </c>
      <c r="AB834" s="65" t="str">
        <f t="shared" si="279"/>
        <v/>
      </c>
      <c r="AC834" s="65" t="str">
        <f t="shared" si="280"/>
        <v/>
      </c>
      <c r="AD834" s="43" t="str">
        <f t="shared" si="281"/>
        <v/>
      </c>
      <c r="AE834" s="3" t="str">
        <f t="shared" si="282"/>
        <v/>
      </c>
      <c r="AF834" s="66">
        <f t="shared" si="283"/>
        <v>7</v>
      </c>
      <c r="AG834" t="str">
        <f t="shared" si="285"/>
        <v/>
      </c>
      <c r="AH834" t="str">
        <f t="shared" si="270"/>
        <v/>
      </c>
      <c r="AI834" t="str">
        <f t="shared" si="271"/>
        <v/>
      </c>
      <c r="AJ834" t="str">
        <f t="shared" si="286"/>
        <v/>
      </c>
      <c r="AK834" t="str">
        <f t="shared" si="272"/>
        <v/>
      </c>
      <c r="AL834" t="str">
        <f t="shared" si="273"/>
        <v/>
      </c>
      <c r="AM834" t="str">
        <f t="shared" si="274"/>
        <v/>
      </c>
      <c r="AN834" t="str">
        <f t="shared" si="275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76"/>
        <v>0</v>
      </c>
      <c r="AZ834">
        <f t="shared" si="277"/>
        <v>0</v>
      </c>
      <c r="BA834">
        <f t="shared" si="278"/>
        <v>0</v>
      </c>
    </row>
    <row r="835" customHeight="1" spans="1:53">
      <c r="A835" s="23" t="s">
        <v>357</v>
      </c>
      <c r="B835" s="71" t="s">
        <v>526</v>
      </c>
      <c r="C835" s="23">
        <v>8</v>
      </c>
      <c r="D835" s="39" t="s">
        <v>175</v>
      </c>
      <c r="E835" s="39" t="s">
        <v>180</v>
      </c>
      <c r="N835" s="25">
        <f>IFERROR(VLOOKUP($D835&amp;$C835,生产方式定位!$A$2:$E$38,2,FALSE)+VLOOKUP($E835&amp;$C835,生产方式定位!$F$3:$J$38,2,FALSE),0)</f>
        <v>0</v>
      </c>
      <c r="O835" s="71"/>
      <c r="P835" s="71"/>
      <c r="Q835" s="71"/>
      <c r="R835" s="71"/>
      <c r="S835" s="71"/>
      <c r="T835" s="71"/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42" t="str">
        <f t="shared" si="284"/>
        <v/>
      </c>
      <c r="AB835" s="65" t="str">
        <f t="shared" si="279"/>
        <v/>
      </c>
      <c r="AC835" s="65" t="str">
        <f t="shared" si="280"/>
        <v/>
      </c>
      <c r="AD835" s="43" t="str">
        <f t="shared" si="281"/>
        <v/>
      </c>
      <c r="AE835" s="3" t="str">
        <f t="shared" si="282"/>
        <v/>
      </c>
      <c r="AF835" s="66">
        <f t="shared" si="283"/>
        <v>8</v>
      </c>
      <c r="AG835" t="str">
        <f t="shared" si="285"/>
        <v/>
      </c>
      <c r="AH835" t="str">
        <f t="shared" si="270"/>
        <v/>
      </c>
      <c r="AI835" t="str">
        <f t="shared" si="271"/>
        <v/>
      </c>
      <c r="AJ835" t="str">
        <f t="shared" si="286"/>
        <v/>
      </c>
      <c r="AK835" t="str">
        <f t="shared" si="272"/>
        <v/>
      </c>
      <c r="AL835" t="str">
        <f t="shared" si="273"/>
        <v/>
      </c>
      <c r="AM835" t="str">
        <f t="shared" si="274"/>
        <v/>
      </c>
      <c r="AN835" t="str">
        <f t="shared" si="275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76"/>
        <v>0</v>
      </c>
      <c r="AZ835">
        <f t="shared" si="277"/>
        <v>0</v>
      </c>
      <c r="BA835">
        <f t="shared" si="278"/>
        <v>0</v>
      </c>
    </row>
    <row r="836" customHeight="1" spans="1:53">
      <c r="A836" s="25" t="s">
        <v>359</v>
      </c>
      <c r="C836" s="25">
        <v>1</v>
      </c>
      <c r="D836" s="39" t="s">
        <v>172</v>
      </c>
      <c r="E836" s="39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42" t="str">
        <f t="shared" si="284"/>
        <v/>
      </c>
      <c r="AB836" s="65" t="str">
        <f t="shared" si="279"/>
        <v/>
      </c>
      <c r="AC836" s="65" t="str">
        <f t="shared" si="280"/>
        <v/>
      </c>
      <c r="AD836" s="43" t="str">
        <f t="shared" si="281"/>
        <v>73%</v>
      </c>
      <c r="AE836" s="3">
        <f t="shared" si="282"/>
        <v>120</v>
      </c>
      <c r="AF836" s="66">
        <f t="shared" si="283"/>
        <v>1</v>
      </c>
      <c r="AG836" t="str">
        <f t="shared" si="285"/>
        <v/>
      </c>
      <c r="AH836" t="str">
        <f t="shared" si="270"/>
        <v/>
      </c>
      <c r="AI836" t="str">
        <f t="shared" si="271"/>
        <v/>
      </c>
      <c r="AJ836" t="str">
        <f t="shared" si="286"/>
        <v/>
      </c>
      <c r="AK836" t="str">
        <f t="shared" si="272"/>
        <v/>
      </c>
      <c r="AL836" t="str">
        <f t="shared" si="273"/>
        <v/>
      </c>
      <c r="AM836" t="str">
        <f t="shared" si="274"/>
        <v/>
      </c>
      <c r="AN836" t="str">
        <f t="shared" si="275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76"/>
        <v>0</v>
      </c>
      <c r="AZ836">
        <f t="shared" si="277"/>
        <v>0</v>
      </c>
      <c r="BA836">
        <f t="shared" si="278"/>
        <v>0</v>
      </c>
    </row>
    <row r="837" customHeight="1" spans="1:53">
      <c r="A837" s="25" t="s">
        <v>359</v>
      </c>
      <c r="C837" s="25">
        <v>2</v>
      </c>
      <c r="D837" s="39" t="s">
        <v>172</v>
      </c>
      <c r="E837" s="39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42" t="str">
        <f t="shared" si="284"/>
        <v/>
      </c>
      <c r="AB837" s="65" t="str">
        <f t="shared" si="279"/>
        <v/>
      </c>
      <c r="AC837" s="65" t="str">
        <f t="shared" si="280"/>
        <v/>
      </c>
      <c r="AD837" s="43" t="str">
        <f t="shared" si="281"/>
        <v>37%</v>
      </c>
      <c r="AE837" s="3">
        <f t="shared" si="282"/>
        <v>310</v>
      </c>
      <c r="AF837" s="66">
        <f t="shared" si="283"/>
        <v>2</v>
      </c>
      <c r="AG837" t="str">
        <f t="shared" si="285"/>
        <v/>
      </c>
      <c r="AH837" t="str">
        <f t="shared" si="270"/>
        <v/>
      </c>
      <c r="AI837" t="str">
        <f t="shared" si="271"/>
        <v/>
      </c>
      <c r="AJ837" t="str">
        <f t="shared" si="286"/>
        <v/>
      </c>
      <c r="AK837" t="str">
        <f t="shared" si="272"/>
        <v/>
      </c>
      <c r="AL837" t="str">
        <f t="shared" si="273"/>
        <v/>
      </c>
      <c r="AM837" t="str">
        <f t="shared" si="274"/>
        <v/>
      </c>
      <c r="AN837" t="str">
        <f t="shared" si="275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76"/>
        <v>0</v>
      </c>
      <c r="AZ837">
        <f t="shared" si="277"/>
        <v>0</v>
      </c>
      <c r="BA837">
        <f t="shared" si="278"/>
        <v>0</v>
      </c>
    </row>
    <row r="838" customHeight="1" spans="1:53">
      <c r="A838" s="25" t="s">
        <v>359</v>
      </c>
      <c r="C838" s="25">
        <v>3</v>
      </c>
      <c r="D838" s="39" t="s">
        <v>172</v>
      </c>
      <c r="E838" s="39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42" t="str">
        <f t="shared" si="284"/>
        <v/>
      </c>
      <c r="AB838" s="65" t="str">
        <f t="shared" si="279"/>
        <v/>
      </c>
      <c r="AC838" s="65" t="str">
        <f t="shared" si="280"/>
        <v/>
      </c>
      <c r="AD838" s="43" t="str">
        <f t="shared" si="281"/>
        <v>34%</v>
      </c>
      <c r="AE838" s="3">
        <f t="shared" si="282"/>
        <v>425</v>
      </c>
      <c r="AF838" s="67">
        <f t="shared" si="283"/>
        <v>3</v>
      </c>
      <c r="AG838" t="str">
        <f t="shared" si="285"/>
        <v/>
      </c>
      <c r="AH838" t="str">
        <f t="shared" si="270"/>
        <v/>
      </c>
      <c r="AI838" t="str">
        <f t="shared" si="271"/>
        <v/>
      </c>
      <c r="AJ838" t="str">
        <f t="shared" si="286"/>
        <v/>
      </c>
      <c r="AK838" t="str">
        <f t="shared" si="272"/>
        <v/>
      </c>
      <c r="AL838" t="str">
        <f t="shared" si="273"/>
        <v/>
      </c>
      <c r="AM838" t="str">
        <f t="shared" si="274"/>
        <v/>
      </c>
      <c r="AN838" t="str">
        <f t="shared" si="275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76"/>
        <v>0</v>
      </c>
      <c r="AZ838">
        <f t="shared" si="277"/>
        <v>0</v>
      </c>
      <c r="BA838">
        <f t="shared" si="278"/>
        <v>0</v>
      </c>
    </row>
    <row r="839" customHeight="1" spans="1:53">
      <c r="A839" s="25" t="s">
        <v>359</v>
      </c>
      <c r="C839" s="25">
        <v>4</v>
      </c>
      <c r="D839" s="39" t="s">
        <v>172</v>
      </c>
      <c r="E839" s="39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42" t="str">
        <f t="shared" si="284"/>
        <v/>
      </c>
      <c r="AB839" s="65" t="str">
        <f t="shared" si="279"/>
        <v/>
      </c>
      <c r="AC839" s="65" t="str">
        <f t="shared" si="280"/>
        <v/>
      </c>
      <c r="AD839" s="43" t="str">
        <f t="shared" si="281"/>
        <v>33%</v>
      </c>
      <c r="AE839" s="3">
        <f t="shared" si="282"/>
        <v>540</v>
      </c>
      <c r="AF839" s="67">
        <f t="shared" si="283"/>
        <v>4</v>
      </c>
      <c r="AG839" t="str">
        <f t="shared" si="285"/>
        <v/>
      </c>
      <c r="AH839" t="str">
        <f t="shared" si="270"/>
        <v/>
      </c>
      <c r="AI839" t="str">
        <f t="shared" si="271"/>
        <v/>
      </c>
      <c r="AJ839" t="str">
        <f t="shared" si="286"/>
        <v/>
      </c>
      <c r="AK839" t="str">
        <f t="shared" si="272"/>
        <v/>
      </c>
      <c r="AL839" t="str">
        <f t="shared" si="273"/>
        <v/>
      </c>
      <c r="AM839" t="str">
        <f t="shared" si="274"/>
        <v/>
      </c>
      <c r="AN839" t="str">
        <f t="shared" si="275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76"/>
        <v>0</v>
      </c>
      <c r="AZ839">
        <f t="shared" si="277"/>
        <v>0</v>
      </c>
      <c r="BA839">
        <f t="shared" si="278"/>
        <v>0</v>
      </c>
    </row>
    <row r="840" customHeight="1" spans="1:53">
      <c r="A840" s="25" t="s">
        <v>359</v>
      </c>
      <c r="C840" s="25">
        <v>5</v>
      </c>
      <c r="D840" s="39" t="s">
        <v>172</v>
      </c>
      <c r="E840" s="39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42" t="str">
        <f t="shared" si="284"/>
        <v/>
      </c>
      <c r="AB840" s="65" t="str">
        <f t="shared" si="279"/>
        <v/>
      </c>
      <c r="AC840" s="65" t="str">
        <f t="shared" si="280"/>
        <v/>
      </c>
      <c r="AD840" s="43" t="str">
        <f t="shared" si="281"/>
        <v>32%</v>
      </c>
      <c r="AE840" s="3">
        <f t="shared" si="282"/>
        <v>655</v>
      </c>
      <c r="AF840" s="67">
        <f t="shared" si="283"/>
        <v>5</v>
      </c>
      <c r="AG840" t="str">
        <f t="shared" si="285"/>
        <v/>
      </c>
      <c r="AH840" t="str">
        <f t="shared" si="270"/>
        <v/>
      </c>
      <c r="AI840" t="str">
        <f t="shared" si="271"/>
        <v/>
      </c>
      <c r="AJ840" t="str">
        <f t="shared" si="286"/>
        <v/>
      </c>
      <c r="AK840" t="str">
        <f t="shared" si="272"/>
        <v/>
      </c>
      <c r="AL840" t="str">
        <f t="shared" si="273"/>
        <v/>
      </c>
      <c r="AM840" t="str">
        <f t="shared" si="274"/>
        <v/>
      </c>
      <c r="AN840" t="str">
        <f t="shared" si="275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76"/>
        <v>0</v>
      </c>
      <c r="AZ840">
        <f t="shared" si="277"/>
        <v>0</v>
      </c>
      <c r="BA840">
        <f t="shared" si="278"/>
        <v>0</v>
      </c>
    </row>
    <row r="841" customHeight="1" spans="1:53">
      <c r="A841" s="23" t="s">
        <v>360</v>
      </c>
      <c r="C841" s="23">
        <v>1</v>
      </c>
      <c r="D841" s="39" t="s">
        <v>175</v>
      </c>
      <c r="E841" s="39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42" t="str">
        <f t="shared" si="284"/>
        <v/>
      </c>
      <c r="AB841" s="65" t="str">
        <f t="shared" si="279"/>
        <v/>
      </c>
      <c r="AC841" s="65" t="str">
        <f t="shared" si="280"/>
        <v/>
      </c>
      <c r="AD841" s="43" t="str">
        <f t="shared" si="281"/>
        <v/>
      </c>
      <c r="AE841" s="3" t="str">
        <f t="shared" si="282"/>
        <v/>
      </c>
      <c r="AF841" s="67">
        <f t="shared" si="283"/>
        <v>1</v>
      </c>
      <c r="AG841" t="str">
        <f t="shared" si="285"/>
        <v/>
      </c>
      <c r="AH841" t="str">
        <f t="shared" si="270"/>
        <v/>
      </c>
      <c r="AI841" t="str">
        <f t="shared" si="271"/>
        <v/>
      </c>
      <c r="AJ841" t="str">
        <f t="shared" si="286"/>
        <v/>
      </c>
      <c r="AK841" t="str">
        <f t="shared" si="272"/>
        <v/>
      </c>
      <c r="AL841" t="str">
        <f t="shared" si="273"/>
        <v/>
      </c>
      <c r="AM841" t="str">
        <f t="shared" si="274"/>
        <v/>
      </c>
      <c r="AN841" t="str">
        <f t="shared" si="275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76"/>
        <v>0</v>
      </c>
      <c r="AZ841">
        <f t="shared" si="277"/>
        <v>0</v>
      </c>
      <c r="BA841">
        <f t="shared" si="278"/>
        <v>0</v>
      </c>
    </row>
    <row r="842" customHeight="1" spans="1:53">
      <c r="A842" s="23" t="s">
        <v>360</v>
      </c>
      <c r="C842" s="23">
        <v>2</v>
      </c>
      <c r="D842" s="39" t="s">
        <v>175</v>
      </c>
      <c r="E842" s="39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42" t="str">
        <f t="shared" si="284"/>
        <v/>
      </c>
      <c r="AB842" s="65" t="str">
        <f t="shared" si="279"/>
        <v/>
      </c>
      <c r="AC842" s="65" t="str">
        <f t="shared" si="280"/>
        <v/>
      </c>
      <c r="AD842" s="43" t="str">
        <f t="shared" si="281"/>
        <v>-100%</v>
      </c>
      <c r="AE842" s="3">
        <f t="shared" si="282"/>
        <v>-235</v>
      </c>
      <c r="AF842" s="67">
        <f t="shared" si="283"/>
        <v>2</v>
      </c>
      <c r="AG842" t="str">
        <f t="shared" si="285"/>
        <v/>
      </c>
      <c r="AH842" t="str">
        <f t="shared" si="270"/>
        <v/>
      </c>
      <c r="AI842" t="str">
        <f t="shared" si="271"/>
        <v/>
      </c>
      <c r="AJ842" t="str">
        <f t="shared" si="286"/>
        <v/>
      </c>
      <c r="AK842" t="str">
        <f t="shared" si="272"/>
        <v/>
      </c>
      <c r="AL842" t="str">
        <f t="shared" si="273"/>
        <v/>
      </c>
      <c r="AM842" t="str">
        <f t="shared" si="274"/>
        <v/>
      </c>
      <c r="AN842" t="str">
        <f t="shared" si="275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76"/>
        <v>0</v>
      </c>
      <c r="AZ842">
        <f t="shared" si="277"/>
        <v>0</v>
      </c>
      <c r="BA842">
        <f t="shared" si="278"/>
        <v>0</v>
      </c>
    </row>
    <row r="843" customHeight="1" spans="1:53">
      <c r="A843" s="23" t="s">
        <v>360</v>
      </c>
      <c r="C843" s="23">
        <v>3</v>
      </c>
      <c r="D843" s="39" t="s">
        <v>175</v>
      </c>
      <c r="E843" s="39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42" t="str">
        <f t="shared" si="284"/>
        <v/>
      </c>
      <c r="AB843" s="65" t="str">
        <f t="shared" si="279"/>
        <v/>
      </c>
      <c r="AC843" s="65" t="str">
        <f t="shared" si="280"/>
        <v/>
      </c>
      <c r="AD843" s="43" t="str">
        <f t="shared" si="281"/>
        <v>-100%</v>
      </c>
      <c r="AE843" s="3">
        <f t="shared" si="282"/>
        <v>-320</v>
      </c>
      <c r="AF843" s="67">
        <f t="shared" si="283"/>
        <v>3</v>
      </c>
      <c r="AG843" t="str">
        <f t="shared" si="285"/>
        <v/>
      </c>
      <c r="AH843" t="str">
        <f t="shared" si="270"/>
        <v/>
      </c>
      <c r="AI843" t="str">
        <f t="shared" si="271"/>
        <v/>
      </c>
      <c r="AJ843" t="str">
        <f t="shared" si="286"/>
        <v/>
      </c>
      <c r="AK843" t="str">
        <f t="shared" si="272"/>
        <v/>
      </c>
      <c r="AL843" t="str">
        <f t="shared" si="273"/>
        <v/>
      </c>
      <c r="AM843" t="str">
        <f t="shared" si="274"/>
        <v/>
      </c>
      <c r="AN843" t="str">
        <f t="shared" si="275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76"/>
        <v>0</v>
      </c>
      <c r="AZ843">
        <f t="shared" si="277"/>
        <v>0</v>
      </c>
      <c r="BA843">
        <f t="shared" si="278"/>
        <v>0</v>
      </c>
    </row>
    <row r="844" customHeight="1" spans="1:53">
      <c r="A844" s="23" t="s">
        <v>360</v>
      </c>
      <c r="C844" s="23">
        <v>4</v>
      </c>
      <c r="D844" s="39" t="s">
        <v>175</v>
      </c>
      <c r="E844" s="39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42" t="str">
        <f t="shared" si="284"/>
        <v/>
      </c>
      <c r="AB844" s="65" t="str">
        <f t="shared" si="279"/>
        <v/>
      </c>
      <c r="AC844" s="65" t="str">
        <f t="shared" si="280"/>
        <v/>
      </c>
      <c r="AD844" s="43" t="str">
        <f t="shared" si="281"/>
        <v>-100%</v>
      </c>
      <c r="AE844" s="3">
        <f t="shared" si="282"/>
        <v>-405</v>
      </c>
      <c r="AF844" s="67">
        <f t="shared" si="283"/>
        <v>4</v>
      </c>
      <c r="AG844" t="str">
        <f t="shared" si="285"/>
        <v/>
      </c>
      <c r="AH844" t="str">
        <f t="shared" si="270"/>
        <v/>
      </c>
      <c r="AI844" t="str">
        <f t="shared" si="271"/>
        <v/>
      </c>
      <c r="AJ844" t="str">
        <f t="shared" si="286"/>
        <v/>
      </c>
      <c r="AK844" t="str">
        <f t="shared" si="272"/>
        <v/>
      </c>
      <c r="AL844" t="str">
        <f t="shared" si="273"/>
        <v/>
      </c>
      <c r="AM844" t="str">
        <f t="shared" si="274"/>
        <v/>
      </c>
      <c r="AN844" t="str">
        <f t="shared" si="275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76"/>
        <v>0</v>
      </c>
      <c r="AZ844">
        <f t="shared" si="277"/>
        <v>0</v>
      </c>
      <c r="BA844">
        <f t="shared" si="278"/>
        <v>0</v>
      </c>
    </row>
    <row r="845" customHeight="1" spans="1:53">
      <c r="A845" s="23" t="s">
        <v>360</v>
      </c>
      <c r="C845" s="23">
        <v>5</v>
      </c>
      <c r="D845" s="39" t="s">
        <v>175</v>
      </c>
      <c r="E845" s="39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42" t="str">
        <f t="shared" si="284"/>
        <v/>
      </c>
      <c r="AB845" s="65" t="str">
        <f t="shared" si="279"/>
        <v/>
      </c>
      <c r="AC845" s="65" t="str">
        <f t="shared" si="280"/>
        <v/>
      </c>
      <c r="AD845" s="43" t="str">
        <f t="shared" si="281"/>
        <v>-100%</v>
      </c>
      <c r="AE845" s="3">
        <f t="shared" si="282"/>
        <v>-490</v>
      </c>
      <c r="AF845" s="67">
        <f t="shared" si="283"/>
        <v>5</v>
      </c>
      <c r="AG845" t="str">
        <f t="shared" si="285"/>
        <v/>
      </c>
      <c r="AH845" t="str">
        <f t="shared" ref="AH845:AH908" si="287">IF(AP845="","",H845&amp;"*"&amp;AP845)</f>
        <v/>
      </c>
      <c r="AI845" t="str">
        <f t="shared" ref="AI845:AI908" si="288">IF(AQ845="","",J845&amp;"*"&amp;AQ845)</f>
        <v/>
      </c>
      <c r="AJ845" t="str">
        <f t="shared" si="286"/>
        <v/>
      </c>
      <c r="AK845" t="str">
        <f t="shared" ref="AK845:AK908" si="289">IF(AU845="","",Q845&amp;"*"&amp;AU845)</f>
        <v/>
      </c>
      <c r="AL845" t="str">
        <f t="shared" ref="AL845:AL908" si="290">IF(AV845="","",S845&amp;"*"&amp;AV845)</f>
        <v/>
      </c>
      <c r="AM845" t="str">
        <f t="shared" ref="AM845:AM908" si="291">IF(AW845="","",V845&amp;"*"&amp;AW845)</f>
        <v/>
      </c>
      <c r="AN845" t="str">
        <f t="shared" ref="AN845:AN908" si="292">IF(AX845="","",X845&amp;"*"&amp;AX845)</f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ref="AY845:AY908" si="293">G845+I845+L845+M845+K845</f>
        <v>0</v>
      </c>
      <c r="AZ845">
        <f t="shared" ref="AZ845:AZ908" si="294">ABS(P845)+ABS(R845)+ABS(T845)</f>
        <v>0</v>
      </c>
      <c r="BA845">
        <f t="shared" ref="BA845:BA908" si="295">W845+Y845</f>
        <v>0</v>
      </c>
    </row>
    <row r="846" customHeight="1" spans="1:53">
      <c r="A846" s="25" t="s">
        <v>361</v>
      </c>
      <c r="C846" s="25">
        <v>1</v>
      </c>
      <c r="D846" s="39" t="s">
        <v>172</v>
      </c>
      <c r="E846" s="39" t="s">
        <v>176</v>
      </c>
      <c r="N846" s="23">
        <f>IFERROR(VLOOKUP($D846&amp;$C846,生产方式定位!$A$2:$E$38,2,FALSE)+VLOOKUP($E846&amp;$C846,生产方式定位!$F$3:$J$38,2,FALSE),0)</f>
        <v>300</v>
      </c>
      <c r="U846" s="23">
        <f>IFERROR(VLOOKUP($D846&amp;$C846,生产方式定位!$A$2:$E$38,3,FALSE)+VLOOKUP($E846&amp;$C846,生产方式定位!$F$3:$J$38,3,FALSE),0)</f>
        <v>100</v>
      </c>
      <c r="Z846" s="23">
        <f>IFERROR(VLOOKUP($D846&amp;$C846,生产方式定位!$A$2:$E$38,5,FALSE)+VLOOKUP($E846&amp;$C846,生产方式定位!$F$3:$J$38,5,FALSE),"错误")</f>
        <v>520</v>
      </c>
      <c r="AA846" s="42" t="str">
        <f t="shared" si="284"/>
        <v/>
      </c>
      <c r="AB846" s="65" t="str">
        <f t="shared" si="279"/>
        <v/>
      </c>
      <c r="AC846" s="65" t="str">
        <f t="shared" si="280"/>
        <v/>
      </c>
      <c r="AD846" s="43" t="str">
        <f t="shared" si="281"/>
        <v>73%</v>
      </c>
      <c r="AE846" s="3">
        <f t="shared" si="282"/>
        <v>120</v>
      </c>
      <c r="AF846" s="66">
        <f t="shared" si="283"/>
        <v>1</v>
      </c>
      <c r="AG846" t="str">
        <f t="shared" si="285"/>
        <v/>
      </c>
      <c r="AH846" t="str">
        <f t="shared" si="287"/>
        <v/>
      </c>
      <c r="AI846" t="str">
        <f t="shared" si="288"/>
        <v/>
      </c>
      <c r="AJ846" t="str">
        <f t="shared" si="286"/>
        <v/>
      </c>
      <c r="AK846" t="str">
        <f t="shared" si="289"/>
        <v/>
      </c>
      <c r="AL846" t="str">
        <f t="shared" si="290"/>
        <v/>
      </c>
      <c r="AM846" t="str">
        <f t="shared" si="291"/>
        <v/>
      </c>
      <c r="AN846" t="str">
        <f t="shared" si="292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93"/>
        <v>0</v>
      </c>
      <c r="AZ846">
        <f t="shared" si="294"/>
        <v>0</v>
      </c>
      <c r="BA846">
        <f t="shared" si="295"/>
        <v>0</v>
      </c>
    </row>
    <row r="847" customHeight="1" spans="1:53">
      <c r="A847" s="25" t="s">
        <v>361</v>
      </c>
      <c r="C847" s="25">
        <v>2</v>
      </c>
      <c r="D847" s="39" t="s">
        <v>172</v>
      </c>
      <c r="E847" s="39" t="s">
        <v>176</v>
      </c>
      <c r="F847" s="3" t="s">
        <v>41</v>
      </c>
      <c r="G847" s="3">
        <v>10</v>
      </c>
      <c r="N847" s="23">
        <f>IFERROR(VLOOKUP($D847&amp;$C847,生产方式定位!$A$2:$E$38,2,FALSE)+VLOOKUP($E847&amp;$C847,生产方式定位!$F$3:$J$38,2,FALSE),0)</f>
        <v>825</v>
      </c>
      <c r="U847" s="23">
        <f>IFERROR(VLOOKUP($D847&amp;$C847,生产方式定位!$A$2:$E$38,3,FALSE)+VLOOKUP($E847&amp;$C847,生产方式定位!$F$3:$J$38,3,FALSE),0)</f>
        <v>110</v>
      </c>
      <c r="Z847" s="23">
        <f>IFERROR(VLOOKUP($D847&amp;$C847,生产方式定位!$A$2:$E$38,5,FALSE)+VLOOKUP($E847&amp;$C847,生产方式定位!$F$3:$J$38,5,FALSE),"错误")</f>
        <v>910</v>
      </c>
      <c r="AA847" s="42" t="str">
        <f t="shared" si="284"/>
        <v>工具*21</v>
      </c>
      <c r="AB847" s="65" t="str">
        <f t="shared" si="279"/>
        <v/>
      </c>
      <c r="AC847" s="65" t="str">
        <f t="shared" si="280"/>
        <v/>
      </c>
      <c r="AD847" s="43" t="str">
        <f t="shared" si="281"/>
        <v>10%</v>
      </c>
      <c r="AE847" s="3">
        <f t="shared" si="282"/>
        <v>-25</v>
      </c>
      <c r="AF847" s="66">
        <f t="shared" si="283"/>
        <v>2</v>
      </c>
      <c r="AG847" t="str">
        <f t="shared" si="285"/>
        <v>工具*21</v>
      </c>
      <c r="AH847" t="str">
        <f t="shared" si="287"/>
        <v/>
      </c>
      <c r="AI847" t="str">
        <f t="shared" si="288"/>
        <v/>
      </c>
      <c r="AJ847" t="str">
        <f t="shared" si="286"/>
        <v/>
      </c>
      <c r="AK847" t="str">
        <f t="shared" si="289"/>
        <v/>
      </c>
      <c r="AL847" t="str">
        <f t="shared" si="290"/>
        <v/>
      </c>
      <c r="AM847" t="str">
        <f t="shared" si="291"/>
        <v/>
      </c>
      <c r="AN847" t="str">
        <f t="shared" si="292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93"/>
        <v>10</v>
      </c>
      <c r="AZ847">
        <f t="shared" si="294"/>
        <v>0</v>
      </c>
      <c r="BA847">
        <f t="shared" si="295"/>
        <v>0</v>
      </c>
    </row>
    <row r="848" customHeight="1" spans="1:53">
      <c r="A848" s="25" t="s">
        <v>361</v>
      </c>
      <c r="C848" s="25">
        <v>3</v>
      </c>
      <c r="D848" s="39" t="s">
        <v>172</v>
      </c>
      <c r="E848" s="39" t="s">
        <v>176</v>
      </c>
      <c r="F848" s="3" t="s">
        <v>41</v>
      </c>
      <c r="G848" s="3">
        <v>10</v>
      </c>
      <c r="N848" s="23">
        <f>IFERROR(VLOOKUP($D848&amp;$C848,生产方式定位!$A$2:$E$38,2,FALSE)+VLOOKUP($E848&amp;$C848,生产方式定位!$F$3:$J$38,2,FALSE),0)</f>
        <v>1200</v>
      </c>
      <c r="U848" s="23">
        <f>IFERROR(VLOOKUP($D848&amp;$C848,生产方式定位!$A$2:$E$38,3,FALSE)+VLOOKUP($E848&amp;$C848,生产方式定位!$F$3:$J$38,3,FALSE),0)</f>
        <v>120</v>
      </c>
      <c r="Z848" s="23">
        <f>IFERROR(VLOOKUP($D848&amp;$C848,生产方式定位!$A$2:$E$38,5,FALSE)+VLOOKUP($E848&amp;$C848,生产方式定位!$F$3:$J$38,5,FALSE),"错误")</f>
        <v>1300</v>
      </c>
      <c r="AA848" s="42" t="str">
        <f t="shared" si="284"/>
        <v>工具*30</v>
      </c>
      <c r="AB848" s="65" t="str">
        <f t="shared" si="279"/>
        <v/>
      </c>
      <c r="AC848" s="65" t="str">
        <f t="shared" si="280"/>
        <v/>
      </c>
      <c r="AD848" s="43" t="str">
        <f t="shared" si="281"/>
        <v>8%</v>
      </c>
      <c r="AE848" s="3">
        <f t="shared" si="282"/>
        <v>-20</v>
      </c>
      <c r="AF848" s="66">
        <f t="shared" si="283"/>
        <v>3</v>
      </c>
      <c r="AG848" t="str">
        <f t="shared" si="285"/>
        <v>工具*30</v>
      </c>
      <c r="AH848" t="str">
        <f t="shared" si="287"/>
        <v/>
      </c>
      <c r="AI848" t="str">
        <f t="shared" si="288"/>
        <v/>
      </c>
      <c r="AJ848" t="str">
        <f t="shared" si="286"/>
        <v/>
      </c>
      <c r="AK848" t="str">
        <f t="shared" si="289"/>
        <v/>
      </c>
      <c r="AL848" t="str">
        <f t="shared" si="290"/>
        <v/>
      </c>
      <c r="AM848" t="str">
        <f t="shared" si="291"/>
        <v/>
      </c>
      <c r="AN848" t="str">
        <f t="shared" si="292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93"/>
        <v>10</v>
      </c>
      <c r="AZ848">
        <f t="shared" si="294"/>
        <v>0</v>
      </c>
      <c r="BA848">
        <f t="shared" si="295"/>
        <v>0</v>
      </c>
    </row>
    <row r="849" customHeight="1" spans="1:53">
      <c r="A849" s="25" t="s">
        <v>361</v>
      </c>
      <c r="C849" s="25">
        <v>4</v>
      </c>
      <c r="D849" s="39" t="s">
        <v>172</v>
      </c>
      <c r="E849" s="39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3">
        <f>IFERROR(VLOOKUP($D849&amp;$C849,生产方式定位!$A$2:$E$38,2,FALSE)+VLOOKUP($E849&amp;$C849,生产方式定位!$F$3:$J$38,2,FALSE),0)</f>
        <v>1575</v>
      </c>
      <c r="U849" s="23">
        <f>IFERROR(VLOOKUP($D849&amp;$C849,生产方式定位!$A$2:$E$38,3,FALSE)+VLOOKUP($E849&amp;$C849,生产方式定位!$F$3:$J$38,3,FALSE),0)</f>
        <v>130</v>
      </c>
      <c r="Z849" s="23">
        <f>IFERROR(VLOOKUP($D849&amp;$C849,生产方式定位!$A$2:$E$38,5,FALSE)+VLOOKUP($E849&amp;$C849,生产方式定位!$F$3:$J$38,5,FALSE),"错误")</f>
        <v>1690</v>
      </c>
      <c r="AA849" s="42" t="str">
        <f t="shared" si="284"/>
        <v>科学引擎*9,煤*35</v>
      </c>
      <c r="AB849" s="65" t="str">
        <f t="shared" si="279"/>
        <v/>
      </c>
      <c r="AC849" s="65" t="str">
        <f t="shared" si="280"/>
        <v/>
      </c>
      <c r="AD849" s="43" t="str">
        <f t="shared" si="281"/>
        <v>7%</v>
      </c>
      <c r="AE849" s="3">
        <f t="shared" si="282"/>
        <v>-15</v>
      </c>
      <c r="AF849" s="66">
        <f t="shared" si="283"/>
        <v>4</v>
      </c>
      <c r="AG849" t="str">
        <f t="shared" si="285"/>
        <v>科学引擎*9</v>
      </c>
      <c r="AH849" t="str">
        <f t="shared" si="287"/>
        <v>煤*35</v>
      </c>
      <c r="AI849" t="str">
        <f t="shared" si="288"/>
        <v/>
      </c>
      <c r="AJ849" t="str">
        <f t="shared" si="286"/>
        <v/>
      </c>
      <c r="AK849" t="str">
        <f t="shared" si="289"/>
        <v/>
      </c>
      <c r="AL849" t="str">
        <f t="shared" si="290"/>
        <v/>
      </c>
      <c r="AM849" t="str">
        <f t="shared" si="291"/>
        <v/>
      </c>
      <c r="AN849" t="str">
        <f t="shared" si="292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93"/>
        <v>15</v>
      </c>
      <c r="AZ849">
        <f t="shared" si="294"/>
        <v>0</v>
      </c>
      <c r="BA849">
        <f t="shared" si="295"/>
        <v>0</v>
      </c>
    </row>
    <row r="850" customHeight="1" spans="1:53">
      <c r="A850" s="25" t="s">
        <v>361</v>
      </c>
      <c r="C850" s="25">
        <v>5</v>
      </c>
      <c r="D850" s="39" t="s">
        <v>172</v>
      </c>
      <c r="E850" s="39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3">
        <f>IFERROR(VLOOKUP($D850&amp;$C850,生产方式定位!$A$2:$E$38,2,FALSE)+VLOOKUP($E850&amp;$C850,生产方式定位!$F$3:$J$38,2,FALSE),0)</f>
        <v>1950</v>
      </c>
      <c r="U850" s="23">
        <f>IFERROR(VLOOKUP($D850&amp;$C850,生产方式定位!$A$2:$E$38,3,FALSE)+VLOOKUP($E850&amp;$C850,生产方式定位!$F$3:$J$38,3,FALSE),0)</f>
        <v>140</v>
      </c>
      <c r="Z850" s="23">
        <f>IFERROR(VLOOKUP($D850&amp;$C850,生产方式定位!$A$2:$E$38,5,FALSE)+VLOOKUP($E850&amp;$C850,生产方式定位!$F$3:$J$38,5,FALSE),"错误")</f>
        <v>2080</v>
      </c>
      <c r="AA850" s="42" t="str">
        <f t="shared" si="284"/>
        <v>魔导引擎*8,煤*43</v>
      </c>
      <c r="AB850" s="65" t="str">
        <f t="shared" si="279"/>
        <v/>
      </c>
      <c r="AC850" s="65" t="str">
        <f t="shared" si="280"/>
        <v/>
      </c>
      <c r="AD850" s="43" t="str">
        <f t="shared" si="281"/>
        <v>7%</v>
      </c>
      <c r="AE850" s="3">
        <f t="shared" si="282"/>
        <v>-10</v>
      </c>
      <c r="AF850" s="66">
        <f t="shared" si="283"/>
        <v>5</v>
      </c>
      <c r="AG850" t="str">
        <f t="shared" si="285"/>
        <v>魔导引擎*8</v>
      </c>
      <c r="AH850" t="str">
        <f t="shared" si="287"/>
        <v>煤*43</v>
      </c>
      <c r="AI850" t="str">
        <f t="shared" si="288"/>
        <v/>
      </c>
      <c r="AJ850" t="str">
        <f t="shared" si="286"/>
        <v/>
      </c>
      <c r="AK850" t="str">
        <f t="shared" si="289"/>
        <v/>
      </c>
      <c r="AL850" t="str">
        <f t="shared" si="290"/>
        <v/>
      </c>
      <c r="AM850" t="str">
        <f t="shared" si="291"/>
        <v/>
      </c>
      <c r="AN850" t="str">
        <f t="shared" si="292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93"/>
        <v>15</v>
      </c>
      <c r="AZ850">
        <f t="shared" si="294"/>
        <v>0</v>
      </c>
      <c r="BA850">
        <f t="shared" si="295"/>
        <v>0</v>
      </c>
    </row>
    <row r="851" customHeight="1" spans="1:53">
      <c r="A851" s="23" t="s">
        <v>362</v>
      </c>
      <c r="B851" s="71" t="s">
        <v>810</v>
      </c>
      <c r="C851" s="23">
        <v>1</v>
      </c>
      <c r="D851" s="39" t="s">
        <v>175</v>
      </c>
      <c r="E851" s="39" t="s">
        <v>178</v>
      </c>
      <c r="N851" s="25">
        <f>IFERROR(VLOOKUP($D851&amp;$C851,生产方式定位!$A$2:$E$38,2,FALSE)+VLOOKUP($E851&amp;$C851,生产方式定位!$F$3:$J$38,2,FALSE),0)</f>
        <v>0</v>
      </c>
      <c r="O851" s="55" t="s">
        <v>77</v>
      </c>
      <c r="P851" s="3">
        <v>1</v>
      </c>
      <c r="Q851" s="55" t="s">
        <v>68</v>
      </c>
      <c r="R851" s="3">
        <v>3</v>
      </c>
      <c r="U851" s="25">
        <f>IFERROR(VLOOKUP($D851&amp;$C851,生产方式定位!$A$2:$E$38,3,FALSE)+VLOOKUP($E851&amp;$C851,生产方式定位!$F$3:$J$38,3,FALSE),0)</f>
        <v>0</v>
      </c>
      <c r="Z851" s="25">
        <f>IFERROR(VLOOKUP($D851&amp;$C851,生产方式定位!$A$2:$E$38,5,FALSE)+VLOOKUP($E851&amp;$C851,生产方式定位!$F$3:$J$38,5,FALSE),"错误")</f>
        <v>0</v>
      </c>
      <c r="AA851" s="42" t="str">
        <f t="shared" si="284"/>
        <v/>
      </c>
      <c r="AB851" s="65" t="str">
        <f t="shared" si="279"/>
        <v>职员*0,贵族*0</v>
      </c>
      <c r="AC851" s="65" t="str">
        <f t="shared" si="280"/>
        <v/>
      </c>
      <c r="AD851" s="43" t="str">
        <f t="shared" si="281"/>
        <v/>
      </c>
      <c r="AE851" s="3" t="str">
        <f t="shared" si="282"/>
        <v/>
      </c>
      <c r="AF851" s="67">
        <f t="shared" si="283"/>
        <v>1</v>
      </c>
      <c r="AG851" t="str">
        <f t="shared" si="285"/>
        <v/>
      </c>
      <c r="AH851" t="str">
        <f t="shared" si="287"/>
        <v/>
      </c>
      <c r="AI851" t="str">
        <f t="shared" si="288"/>
        <v/>
      </c>
      <c r="AJ851" t="str">
        <f t="shared" si="286"/>
        <v>职员*0</v>
      </c>
      <c r="AK851" t="str">
        <f t="shared" si="289"/>
        <v>贵族*0</v>
      </c>
      <c r="AL851" t="str">
        <f t="shared" si="290"/>
        <v/>
      </c>
      <c r="AM851" t="str">
        <f t="shared" si="291"/>
        <v/>
      </c>
      <c r="AN851" t="str">
        <f t="shared" si="292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93"/>
        <v>0</v>
      </c>
      <c r="AZ851">
        <f t="shared" si="294"/>
        <v>4</v>
      </c>
      <c r="BA851">
        <f t="shared" si="295"/>
        <v>0</v>
      </c>
    </row>
    <row r="852" customHeight="1" spans="1:53">
      <c r="A852" s="23" t="s">
        <v>362</v>
      </c>
      <c r="B852" s="71" t="s">
        <v>811</v>
      </c>
      <c r="C852" s="23">
        <v>2</v>
      </c>
      <c r="D852" s="39" t="s">
        <v>175</v>
      </c>
      <c r="E852" s="39" t="s">
        <v>178</v>
      </c>
      <c r="N852" s="25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25">
        <f>IFERROR(VLOOKUP($D852&amp;$C852,生产方式定位!$A$2:$E$38,3,FALSE)+VLOOKUP($E852&amp;$C852,生产方式定位!$F$3:$J$38,3,FALSE),0)</f>
        <v>15</v>
      </c>
      <c r="Z852" s="25">
        <f>IFERROR(VLOOKUP($D852&amp;$C852,生产方式定位!$A$2:$E$38,5,FALSE)+VLOOKUP($E852&amp;$C852,生产方式定位!$F$3:$J$38,5,FALSE),"错误")</f>
        <v>0</v>
      </c>
      <c r="AA852" s="42" t="str">
        <f t="shared" si="284"/>
        <v/>
      </c>
      <c r="AB852" s="65" t="str">
        <f t="shared" si="279"/>
        <v>教士*226</v>
      </c>
      <c r="AC852" s="65" t="str">
        <f t="shared" si="280"/>
        <v/>
      </c>
      <c r="AD852" s="43" t="str">
        <f t="shared" si="281"/>
        <v>-100%</v>
      </c>
      <c r="AE852" s="3">
        <f t="shared" si="282"/>
        <v>-345</v>
      </c>
      <c r="AF852" s="67">
        <f t="shared" si="283"/>
        <v>2</v>
      </c>
      <c r="AG852" t="str">
        <f t="shared" si="285"/>
        <v/>
      </c>
      <c r="AH852" t="str">
        <f t="shared" si="287"/>
        <v/>
      </c>
      <c r="AI852" t="str">
        <f t="shared" si="288"/>
        <v/>
      </c>
      <c r="AJ852" t="str">
        <f t="shared" si="286"/>
        <v>教士*226</v>
      </c>
      <c r="AK852" t="str">
        <f t="shared" si="289"/>
        <v/>
      </c>
      <c r="AL852" t="str">
        <f t="shared" si="290"/>
        <v/>
      </c>
      <c r="AM852" t="str">
        <f t="shared" si="291"/>
        <v/>
      </c>
      <c r="AN852" t="str">
        <f t="shared" si="292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93"/>
        <v>0</v>
      </c>
      <c r="AZ852">
        <f t="shared" si="294"/>
        <v>1</v>
      </c>
      <c r="BA852">
        <f t="shared" si="295"/>
        <v>0</v>
      </c>
    </row>
    <row r="853" customHeight="1" spans="1:53">
      <c r="A853" s="23" t="s">
        <v>362</v>
      </c>
      <c r="B853" s="71" t="s">
        <v>812</v>
      </c>
      <c r="C853" s="23">
        <v>3</v>
      </c>
      <c r="D853" s="39" t="s">
        <v>175</v>
      </c>
      <c r="E853" s="39" t="s">
        <v>178</v>
      </c>
      <c r="N853" s="25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55" t="s">
        <v>77</v>
      </c>
      <c r="R853" s="3">
        <v>3</v>
      </c>
      <c r="U853" s="25">
        <f>IFERROR(VLOOKUP($D853&amp;$C853,生产方式定位!$A$2:$E$38,3,FALSE)+VLOOKUP($E853&amp;$C853,生产方式定位!$F$3:$J$38,3,FALSE),0)</f>
        <v>30</v>
      </c>
      <c r="Z853" s="25">
        <f>IFERROR(VLOOKUP($D853&amp;$C853,生产方式定位!$A$2:$E$38,5,FALSE)+VLOOKUP($E853&amp;$C853,生产方式定位!$F$3:$J$38,5,FALSE),"错误")</f>
        <v>0</v>
      </c>
      <c r="AA853" s="42" t="str">
        <f t="shared" si="284"/>
        <v/>
      </c>
      <c r="AB853" s="65" t="str">
        <f t="shared" si="279"/>
        <v>资本家*58,职员*157</v>
      </c>
      <c r="AC853" s="65" t="str">
        <f t="shared" si="280"/>
        <v/>
      </c>
      <c r="AD853" s="43" t="str">
        <f t="shared" si="281"/>
        <v>-100%</v>
      </c>
      <c r="AE853" s="3">
        <f t="shared" si="282"/>
        <v>-470</v>
      </c>
      <c r="AF853" s="67">
        <f t="shared" si="283"/>
        <v>3</v>
      </c>
      <c r="AG853" t="str">
        <f t="shared" si="285"/>
        <v/>
      </c>
      <c r="AH853" t="str">
        <f t="shared" si="287"/>
        <v/>
      </c>
      <c r="AI853" t="str">
        <f t="shared" si="288"/>
        <v/>
      </c>
      <c r="AJ853" t="str">
        <f t="shared" si="286"/>
        <v>资本家*58</v>
      </c>
      <c r="AK853" t="str">
        <f t="shared" si="289"/>
        <v>职员*157</v>
      </c>
      <c r="AL853" t="str">
        <f t="shared" si="290"/>
        <v/>
      </c>
      <c r="AM853" t="str">
        <f t="shared" si="291"/>
        <v/>
      </c>
      <c r="AN853" t="str">
        <f t="shared" si="292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93"/>
        <v>0</v>
      </c>
      <c r="AZ853">
        <f t="shared" si="294"/>
        <v>13</v>
      </c>
      <c r="BA853">
        <f t="shared" si="295"/>
        <v>0</v>
      </c>
    </row>
    <row r="854" customHeight="1" spans="1:53">
      <c r="A854" s="23" t="s">
        <v>362</v>
      </c>
      <c r="B854" s="71" t="s">
        <v>813</v>
      </c>
      <c r="C854" s="23">
        <v>4</v>
      </c>
      <c r="D854" s="39" t="s">
        <v>175</v>
      </c>
      <c r="E854" s="39" t="s">
        <v>178</v>
      </c>
      <c r="N854" s="25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55" t="s">
        <v>77</v>
      </c>
      <c r="R854" s="3">
        <v>3</v>
      </c>
      <c r="U854" s="25">
        <f>IFERROR(VLOOKUP($D854&amp;$C854,生产方式定位!$A$2:$E$38,3,FALSE)+VLOOKUP($E854&amp;$C854,生产方式定位!$F$3:$J$38,3,FALSE),0)</f>
        <v>45</v>
      </c>
      <c r="Z854" s="25">
        <f>IFERROR(VLOOKUP($D854&amp;$C854,生产方式定位!$A$2:$E$38,5,FALSE)+VLOOKUP($E854&amp;$C854,生产方式定位!$F$3:$J$38,5,FALSE),"错误")</f>
        <v>0</v>
      </c>
      <c r="AA854" s="42" t="str">
        <f t="shared" si="284"/>
        <v/>
      </c>
      <c r="AB854" s="65" t="str">
        <f t="shared" si="279"/>
        <v>资本家*87,职员*235</v>
      </c>
      <c r="AC854" s="65" t="str">
        <f t="shared" si="280"/>
        <v/>
      </c>
      <c r="AD854" s="43" t="str">
        <f t="shared" si="281"/>
        <v>-100%</v>
      </c>
      <c r="AE854" s="3">
        <f t="shared" si="282"/>
        <v>-595</v>
      </c>
      <c r="AF854" s="67">
        <f t="shared" si="283"/>
        <v>4</v>
      </c>
      <c r="AG854" t="str">
        <f t="shared" si="285"/>
        <v/>
      </c>
      <c r="AH854" t="str">
        <f t="shared" si="287"/>
        <v/>
      </c>
      <c r="AI854" t="str">
        <f t="shared" si="288"/>
        <v/>
      </c>
      <c r="AJ854" t="str">
        <f t="shared" si="286"/>
        <v>资本家*87</v>
      </c>
      <c r="AK854" t="str">
        <f t="shared" si="289"/>
        <v>职员*235</v>
      </c>
      <c r="AL854" t="str">
        <f t="shared" si="290"/>
        <v/>
      </c>
      <c r="AM854" t="str">
        <f t="shared" si="291"/>
        <v/>
      </c>
      <c r="AN854" t="str">
        <f t="shared" si="292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93"/>
        <v>0</v>
      </c>
      <c r="AZ854">
        <f t="shared" si="294"/>
        <v>13</v>
      </c>
      <c r="BA854">
        <f t="shared" si="295"/>
        <v>0</v>
      </c>
    </row>
    <row r="855" customHeight="1" spans="1:53">
      <c r="A855" s="23" t="s">
        <v>362</v>
      </c>
      <c r="B855" s="71" t="s">
        <v>814</v>
      </c>
      <c r="C855" s="23">
        <v>5</v>
      </c>
      <c r="D855" s="39" t="s">
        <v>175</v>
      </c>
      <c r="E855" s="39" t="s">
        <v>178</v>
      </c>
      <c r="N855" s="25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25">
        <f>IFERROR(VLOOKUP($D855&amp;$C855,生产方式定位!$A$2:$E$38,3,FALSE)+VLOOKUP($E855&amp;$C855,生产方式定位!$F$3:$J$38,3,FALSE),0)</f>
        <v>60</v>
      </c>
      <c r="Z855" s="25">
        <f>IFERROR(VLOOKUP($D855&amp;$C855,生产方式定位!$A$2:$E$38,5,FALSE)+VLOOKUP($E855&amp;$C855,生产方式定位!$F$3:$J$38,5,FALSE),"错误")</f>
        <v>0</v>
      </c>
      <c r="AA855" s="42" t="str">
        <f t="shared" si="284"/>
        <v/>
      </c>
      <c r="AB855" s="65" t="str">
        <f t="shared" si="279"/>
        <v>官僚*905</v>
      </c>
      <c r="AC855" s="65" t="str">
        <f t="shared" si="280"/>
        <v/>
      </c>
      <c r="AD855" s="43" t="str">
        <f t="shared" si="281"/>
        <v>-100%</v>
      </c>
      <c r="AE855" s="3">
        <f t="shared" si="282"/>
        <v>-720</v>
      </c>
      <c r="AF855" s="67">
        <f t="shared" si="283"/>
        <v>5</v>
      </c>
      <c r="AG855" t="str">
        <f t="shared" si="285"/>
        <v/>
      </c>
      <c r="AH855" t="str">
        <f t="shared" si="287"/>
        <v/>
      </c>
      <c r="AI855" t="str">
        <f t="shared" si="288"/>
        <v/>
      </c>
      <c r="AJ855" t="str">
        <f t="shared" si="286"/>
        <v>官僚*905</v>
      </c>
      <c r="AK855" t="str">
        <f t="shared" si="289"/>
        <v/>
      </c>
      <c r="AL855" t="str">
        <f t="shared" si="290"/>
        <v/>
      </c>
      <c r="AM855" t="str">
        <f t="shared" si="291"/>
        <v/>
      </c>
      <c r="AN855" t="str">
        <f t="shared" si="292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93"/>
        <v>0</v>
      </c>
      <c r="AZ855">
        <f t="shared" si="294"/>
        <v>1</v>
      </c>
      <c r="BA855">
        <f t="shared" si="295"/>
        <v>0</v>
      </c>
    </row>
    <row r="856" customHeight="1" spans="1:53">
      <c r="A856" s="23" t="s">
        <v>362</v>
      </c>
      <c r="B856" s="71" t="s">
        <v>815</v>
      </c>
      <c r="C856" s="23">
        <v>6</v>
      </c>
      <c r="D856" s="39" t="s">
        <v>175</v>
      </c>
      <c r="E856" s="39" t="s">
        <v>180</v>
      </c>
      <c r="N856" s="25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42" t="str">
        <f t="shared" si="284"/>
        <v/>
      </c>
      <c r="AB856" s="65" t="str">
        <f t="shared" si="279"/>
        <v>劳工*302,工程师*201</v>
      </c>
      <c r="AC856" s="65" t="str">
        <f t="shared" si="280"/>
        <v/>
      </c>
      <c r="AD856" s="43" t="str">
        <f t="shared" si="281"/>
        <v/>
      </c>
      <c r="AE856" s="3" t="str">
        <f t="shared" si="282"/>
        <v/>
      </c>
      <c r="AF856" s="66">
        <f t="shared" si="283"/>
        <v>6</v>
      </c>
      <c r="AG856" t="str">
        <f t="shared" si="285"/>
        <v/>
      </c>
      <c r="AH856" t="str">
        <f t="shared" si="287"/>
        <v/>
      </c>
      <c r="AI856" t="str">
        <f t="shared" si="288"/>
        <v/>
      </c>
      <c r="AJ856" t="str">
        <f t="shared" si="286"/>
        <v>劳工*302</v>
      </c>
      <c r="AK856" t="str">
        <f t="shared" si="289"/>
        <v>工程师*201</v>
      </c>
      <c r="AL856" t="str">
        <f t="shared" si="290"/>
        <v/>
      </c>
      <c r="AM856" t="str">
        <f t="shared" si="291"/>
        <v/>
      </c>
      <c r="AN856" t="str">
        <f t="shared" si="292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93"/>
        <v>0</v>
      </c>
      <c r="AZ856">
        <f t="shared" si="294"/>
        <v>30</v>
      </c>
      <c r="BA856">
        <f t="shared" si="295"/>
        <v>0</v>
      </c>
    </row>
    <row r="857" customHeight="1" spans="1:53">
      <c r="A857" s="23" t="s">
        <v>362</v>
      </c>
      <c r="B857" s="71" t="s">
        <v>816</v>
      </c>
      <c r="C857" s="23">
        <v>7</v>
      </c>
      <c r="D857" s="39" t="s">
        <v>175</v>
      </c>
      <c r="E857" s="39" t="s">
        <v>180</v>
      </c>
      <c r="N857" s="25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55" t="s">
        <v>74</v>
      </c>
      <c r="T857" s="3">
        <v>20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42" t="str">
        <f t="shared" si="284"/>
        <v/>
      </c>
      <c r="AB857" s="65" t="str">
        <f t="shared" si="279"/>
        <v>劳工*151,工程师*126,法士*94</v>
      </c>
      <c r="AC857" s="65" t="str">
        <f t="shared" si="280"/>
        <v/>
      </c>
      <c r="AD857" s="43" t="str">
        <f t="shared" si="281"/>
        <v/>
      </c>
      <c r="AE857" s="3" t="str">
        <f t="shared" si="282"/>
        <v/>
      </c>
      <c r="AF857" s="66">
        <f t="shared" si="283"/>
        <v>7</v>
      </c>
      <c r="AG857" t="str">
        <f t="shared" si="285"/>
        <v/>
      </c>
      <c r="AH857" t="str">
        <f t="shared" si="287"/>
        <v/>
      </c>
      <c r="AI857" t="str">
        <f t="shared" si="288"/>
        <v/>
      </c>
      <c r="AJ857" t="str">
        <f t="shared" si="286"/>
        <v>劳工*151</v>
      </c>
      <c r="AK857" t="str">
        <f t="shared" si="289"/>
        <v>工程师*126</v>
      </c>
      <c r="AL857" t="str">
        <f t="shared" si="290"/>
        <v>法士*94</v>
      </c>
      <c r="AM857" t="str">
        <f t="shared" si="291"/>
        <v/>
      </c>
      <c r="AN857" t="str">
        <f t="shared" si="292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93"/>
        <v>0</v>
      </c>
      <c r="AZ857">
        <f t="shared" si="294"/>
        <v>48</v>
      </c>
      <c r="BA857">
        <f t="shared" si="295"/>
        <v>0</v>
      </c>
    </row>
    <row r="858" customHeight="1" spans="1:53">
      <c r="A858" s="23" t="s">
        <v>362</v>
      </c>
      <c r="B858" s="71" t="s">
        <v>817</v>
      </c>
      <c r="C858" s="23">
        <v>8</v>
      </c>
      <c r="D858" s="39" t="s">
        <v>175</v>
      </c>
      <c r="E858" s="39" t="s">
        <v>180</v>
      </c>
      <c r="N858" s="25">
        <f>IFERROR(VLOOKUP($D858&amp;$C858,生产方式定位!$A$2:$E$38,2,FALSE)+VLOOKUP($E858&amp;$C858,生产方式定位!$F$3:$J$38,2,FALSE),0)</f>
        <v>0</v>
      </c>
      <c r="O858" s="55" t="s">
        <v>66</v>
      </c>
      <c r="P858" s="3">
        <v>4</v>
      </c>
      <c r="Q858" s="55" t="s">
        <v>74</v>
      </c>
      <c r="R858" s="3">
        <v>5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42" t="str">
        <f t="shared" si="284"/>
        <v/>
      </c>
      <c r="AB858" s="65" t="str">
        <f t="shared" si="279"/>
        <v>法师*50,法士*314</v>
      </c>
      <c r="AC858" s="65" t="str">
        <f t="shared" si="280"/>
        <v/>
      </c>
      <c r="AD858" s="43" t="str">
        <f t="shared" si="281"/>
        <v/>
      </c>
      <c r="AE858" s="3" t="str">
        <f t="shared" si="282"/>
        <v/>
      </c>
      <c r="AF858" s="66">
        <f t="shared" si="283"/>
        <v>8</v>
      </c>
      <c r="AG858" t="str">
        <f t="shared" si="285"/>
        <v/>
      </c>
      <c r="AH858" t="str">
        <f t="shared" si="287"/>
        <v/>
      </c>
      <c r="AI858" t="str">
        <f t="shared" si="288"/>
        <v/>
      </c>
      <c r="AJ858" t="str">
        <f t="shared" si="286"/>
        <v>法师*50</v>
      </c>
      <c r="AK858" t="str">
        <f t="shared" si="289"/>
        <v>法士*314</v>
      </c>
      <c r="AL858" t="str">
        <f t="shared" si="290"/>
        <v/>
      </c>
      <c r="AM858" t="str">
        <f t="shared" si="291"/>
        <v/>
      </c>
      <c r="AN858" t="str">
        <f t="shared" si="292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93"/>
        <v>0</v>
      </c>
      <c r="AZ858">
        <f t="shared" si="294"/>
        <v>9</v>
      </c>
      <c r="BA858">
        <f t="shared" si="295"/>
        <v>0</v>
      </c>
    </row>
    <row r="859" customHeight="1" spans="1:53">
      <c r="A859" s="25" t="s">
        <v>364</v>
      </c>
      <c r="C859" s="25">
        <v>1</v>
      </c>
      <c r="D859" s="39" t="s">
        <v>172</v>
      </c>
      <c r="E859" s="39" t="s">
        <v>173</v>
      </c>
      <c r="N859" s="23">
        <f>IFERROR(VLOOKUP($D859&amp;$C859,生产方式定位!$A$2:$E$38,2,FALSE)+VLOOKUP($E859&amp;$C859,生产方式定位!$F$3:$J$38,2,FALSE),0)</f>
        <v>300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42" t="str">
        <f t="shared" si="284"/>
        <v/>
      </c>
      <c r="AB859" s="65" t="str">
        <f t="shared" ref="AB859:AB922" si="296">IF(AJ859="","",AJ859)&amp;IF(AK859="","",","&amp;AK859)&amp;IF(AL859="","",","&amp;AL859)</f>
        <v/>
      </c>
      <c r="AC859" s="65" t="str">
        <f t="shared" ref="AC859:AC922" si="297">IF(AM859="","",AM859)&amp;IF(AN859="","",","&amp;AN859)</f>
        <v/>
      </c>
      <c r="AD859" s="43" t="str">
        <f t="shared" ref="AD859:AD922" si="298">IFERROR(ROUND(((Z859/N859)-1)*100,0)&amp;"%","")</f>
        <v>73%</v>
      </c>
      <c r="AE859" s="3">
        <f t="shared" ref="AE859:AE922" si="299">IF(Z859-U859-N859=0,"",Z859-U859-N859)</f>
        <v>120</v>
      </c>
      <c r="AF859" s="66">
        <f t="shared" ref="AF859:AF922" si="300">C859</f>
        <v>1</v>
      </c>
      <c r="AG859" t="str">
        <f t="shared" si="285"/>
        <v/>
      </c>
      <c r="AH859" t="str">
        <f t="shared" si="287"/>
        <v/>
      </c>
      <c r="AI859" t="str">
        <f t="shared" si="288"/>
        <v/>
      </c>
      <c r="AJ859" t="str">
        <f t="shared" si="286"/>
        <v/>
      </c>
      <c r="AK859" t="str">
        <f t="shared" si="289"/>
        <v/>
      </c>
      <c r="AL859" t="str">
        <f t="shared" si="290"/>
        <v/>
      </c>
      <c r="AM859" t="str">
        <f t="shared" si="291"/>
        <v/>
      </c>
      <c r="AN859" t="str">
        <f t="shared" si="292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93"/>
        <v>0</v>
      </c>
      <c r="AZ859">
        <f t="shared" si="294"/>
        <v>0</v>
      </c>
      <c r="BA859">
        <f t="shared" si="295"/>
        <v>0</v>
      </c>
    </row>
    <row r="860" customHeight="1" spans="1:53">
      <c r="A860" s="25" t="s">
        <v>364</v>
      </c>
      <c r="C860" s="25">
        <v>2</v>
      </c>
      <c r="D860" s="39" t="s">
        <v>172</v>
      </c>
      <c r="E860" s="39" t="s">
        <v>173</v>
      </c>
      <c r="N860" s="23">
        <f>IFERROR(VLOOKUP($D860&amp;$C860,生产方式定位!$A$2:$E$38,2,FALSE)+VLOOKUP($E860&amp;$C860,生产方式定位!$F$3:$J$38,2,FALSE),0)</f>
        <v>1100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42" t="str">
        <f t="shared" si="284"/>
        <v/>
      </c>
      <c r="AB860" s="65" t="str">
        <f t="shared" si="296"/>
        <v/>
      </c>
      <c r="AC860" s="65" t="str">
        <f t="shared" si="297"/>
        <v/>
      </c>
      <c r="AD860" s="43" t="str">
        <f t="shared" si="298"/>
        <v>37%</v>
      </c>
      <c r="AE860" s="3">
        <f t="shared" si="299"/>
        <v>310</v>
      </c>
      <c r="AF860" s="66">
        <f t="shared" si="300"/>
        <v>2</v>
      </c>
      <c r="AG860" t="str">
        <f t="shared" si="285"/>
        <v/>
      </c>
      <c r="AH860" t="str">
        <f t="shared" si="287"/>
        <v/>
      </c>
      <c r="AI860" t="str">
        <f t="shared" si="288"/>
        <v/>
      </c>
      <c r="AJ860" t="str">
        <f t="shared" si="286"/>
        <v/>
      </c>
      <c r="AK860" t="str">
        <f t="shared" si="289"/>
        <v/>
      </c>
      <c r="AL860" t="str">
        <f t="shared" si="290"/>
        <v/>
      </c>
      <c r="AM860" t="str">
        <f t="shared" si="291"/>
        <v/>
      </c>
      <c r="AN860" t="str">
        <f t="shared" si="292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93"/>
        <v>0</v>
      </c>
      <c r="AZ860">
        <f t="shared" si="294"/>
        <v>0</v>
      </c>
      <c r="BA860">
        <f t="shared" si="295"/>
        <v>0</v>
      </c>
    </row>
    <row r="861" customHeight="1" spans="1:53">
      <c r="A861" s="25" t="s">
        <v>364</v>
      </c>
      <c r="C861" s="25">
        <v>3</v>
      </c>
      <c r="D861" s="39" t="s">
        <v>172</v>
      </c>
      <c r="E861" s="39" t="s">
        <v>173</v>
      </c>
      <c r="N861" s="23">
        <f>IFERROR(VLOOKUP($D861&amp;$C861,生产方式定位!$A$2:$E$38,2,FALSE)+VLOOKUP($E861&amp;$C861,生产方式定位!$F$3:$J$38,2,FALSE),0)</f>
        <v>1525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42" t="str">
        <f t="shared" si="284"/>
        <v/>
      </c>
      <c r="AB861" s="65" t="str">
        <f t="shared" si="296"/>
        <v/>
      </c>
      <c r="AC861" s="65" t="str">
        <f t="shared" si="297"/>
        <v/>
      </c>
      <c r="AD861" s="43" t="str">
        <f t="shared" si="298"/>
        <v>34%</v>
      </c>
      <c r="AE861" s="3">
        <f t="shared" si="299"/>
        <v>425</v>
      </c>
      <c r="AF861" s="67">
        <f t="shared" si="300"/>
        <v>3</v>
      </c>
      <c r="AG861" t="str">
        <f t="shared" si="285"/>
        <v/>
      </c>
      <c r="AH861" t="str">
        <f t="shared" si="287"/>
        <v/>
      </c>
      <c r="AI861" t="str">
        <f t="shared" si="288"/>
        <v/>
      </c>
      <c r="AJ861" t="str">
        <f t="shared" si="286"/>
        <v/>
      </c>
      <c r="AK861" t="str">
        <f t="shared" si="289"/>
        <v/>
      </c>
      <c r="AL861" t="str">
        <f t="shared" si="290"/>
        <v/>
      </c>
      <c r="AM861" t="str">
        <f t="shared" si="291"/>
        <v/>
      </c>
      <c r="AN861" t="str">
        <f t="shared" si="292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93"/>
        <v>0</v>
      </c>
      <c r="AZ861">
        <f t="shared" si="294"/>
        <v>0</v>
      </c>
      <c r="BA861">
        <f t="shared" si="295"/>
        <v>0</v>
      </c>
    </row>
    <row r="862" customHeight="1" spans="1:53">
      <c r="A862" s="25" t="s">
        <v>364</v>
      </c>
      <c r="C862" s="25">
        <v>4</v>
      </c>
      <c r="D862" s="39" t="s">
        <v>172</v>
      </c>
      <c r="E862" s="39" t="s">
        <v>173</v>
      </c>
      <c r="N862" s="23">
        <f>IFERROR(VLOOKUP($D862&amp;$C862,生产方式定位!$A$2:$E$38,2,FALSE)+VLOOKUP($E862&amp;$C862,生产方式定位!$F$3:$J$38,2,FALSE),0)</f>
        <v>1950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42" t="str">
        <f t="shared" si="284"/>
        <v/>
      </c>
      <c r="AB862" s="65" t="str">
        <f t="shared" si="296"/>
        <v/>
      </c>
      <c r="AC862" s="65" t="str">
        <f t="shared" si="297"/>
        <v/>
      </c>
      <c r="AD862" s="43" t="str">
        <f t="shared" si="298"/>
        <v>33%</v>
      </c>
      <c r="AE862" s="3">
        <f t="shared" si="299"/>
        <v>540</v>
      </c>
      <c r="AF862" s="67">
        <f t="shared" si="300"/>
        <v>4</v>
      </c>
      <c r="AG862" t="str">
        <f t="shared" si="285"/>
        <v/>
      </c>
      <c r="AH862" t="str">
        <f t="shared" si="287"/>
        <v/>
      </c>
      <c r="AI862" t="str">
        <f t="shared" si="288"/>
        <v/>
      </c>
      <c r="AJ862" t="str">
        <f t="shared" si="286"/>
        <v/>
      </c>
      <c r="AK862" t="str">
        <f t="shared" si="289"/>
        <v/>
      </c>
      <c r="AL862" t="str">
        <f t="shared" si="290"/>
        <v/>
      </c>
      <c r="AM862" t="str">
        <f t="shared" si="291"/>
        <v/>
      </c>
      <c r="AN862" t="str">
        <f t="shared" si="292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93"/>
        <v>0</v>
      </c>
      <c r="AZ862">
        <f t="shared" si="294"/>
        <v>0</v>
      </c>
      <c r="BA862">
        <f t="shared" si="295"/>
        <v>0</v>
      </c>
    </row>
    <row r="863" customHeight="1" spans="1:53">
      <c r="A863" s="25" t="s">
        <v>364</v>
      </c>
      <c r="C863" s="25">
        <v>5</v>
      </c>
      <c r="D863" s="39" t="s">
        <v>172</v>
      </c>
      <c r="E863" s="39" t="s">
        <v>173</v>
      </c>
      <c r="N863" s="23">
        <f>IFERROR(VLOOKUP($D863&amp;$C863,生产方式定位!$A$2:$E$38,2,FALSE)+VLOOKUP($E863&amp;$C863,生产方式定位!$F$3:$J$38,2,FALSE),0)</f>
        <v>2375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42" t="str">
        <f t="shared" si="284"/>
        <v/>
      </c>
      <c r="AB863" s="65" t="str">
        <f t="shared" si="296"/>
        <v/>
      </c>
      <c r="AC863" s="65" t="str">
        <f t="shared" si="297"/>
        <v/>
      </c>
      <c r="AD863" s="43" t="str">
        <f t="shared" si="298"/>
        <v>32%</v>
      </c>
      <c r="AE863" s="3">
        <f t="shared" si="299"/>
        <v>655</v>
      </c>
      <c r="AF863" s="67">
        <f t="shared" si="300"/>
        <v>5</v>
      </c>
      <c r="AG863" t="str">
        <f t="shared" si="285"/>
        <v/>
      </c>
      <c r="AH863" t="str">
        <f t="shared" si="287"/>
        <v/>
      </c>
      <c r="AI863" t="str">
        <f t="shared" si="288"/>
        <v/>
      </c>
      <c r="AJ863" t="str">
        <f t="shared" si="286"/>
        <v/>
      </c>
      <c r="AK863" t="str">
        <f t="shared" si="289"/>
        <v/>
      </c>
      <c r="AL863" t="str">
        <f t="shared" si="290"/>
        <v/>
      </c>
      <c r="AM863" t="str">
        <f t="shared" si="291"/>
        <v/>
      </c>
      <c r="AN863" t="str">
        <f t="shared" si="292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93"/>
        <v>0</v>
      </c>
      <c r="AZ863">
        <f t="shared" si="294"/>
        <v>0</v>
      </c>
      <c r="BA863">
        <f t="shared" si="295"/>
        <v>0</v>
      </c>
    </row>
    <row r="864" customHeight="1" spans="1:53">
      <c r="A864" s="23" t="s">
        <v>365</v>
      </c>
      <c r="C864" s="23">
        <v>1</v>
      </c>
      <c r="D864" s="39" t="s">
        <v>175</v>
      </c>
      <c r="E864" s="39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42" t="str">
        <f t="shared" si="284"/>
        <v/>
      </c>
      <c r="AB864" s="65" t="str">
        <f t="shared" si="296"/>
        <v/>
      </c>
      <c r="AC864" s="65" t="str">
        <f t="shared" si="297"/>
        <v/>
      </c>
      <c r="AD864" s="43" t="str">
        <f t="shared" si="298"/>
        <v/>
      </c>
      <c r="AE864" s="3" t="str">
        <f t="shared" si="299"/>
        <v/>
      </c>
      <c r="AF864" s="67">
        <f t="shared" si="300"/>
        <v>1</v>
      </c>
      <c r="AG864" t="str">
        <f t="shared" si="285"/>
        <v/>
      </c>
      <c r="AH864" t="str">
        <f t="shared" si="287"/>
        <v/>
      </c>
      <c r="AI864" t="str">
        <f t="shared" si="288"/>
        <v/>
      </c>
      <c r="AJ864" t="str">
        <f t="shared" si="286"/>
        <v/>
      </c>
      <c r="AK864" t="str">
        <f t="shared" si="289"/>
        <v/>
      </c>
      <c r="AL864" t="str">
        <f t="shared" si="290"/>
        <v/>
      </c>
      <c r="AM864" t="str">
        <f t="shared" si="291"/>
        <v/>
      </c>
      <c r="AN864" t="str">
        <f t="shared" si="292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93"/>
        <v>0</v>
      </c>
      <c r="AZ864">
        <f t="shared" si="294"/>
        <v>0</v>
      </c>
      <c r="BA864">
        <f t="shared" si="295"/>
        <v>0</v>
      </c>
    </row>
    <row r="865" customHeight="1" spans="1:53">
      <c r="A865" s="23" t="s">
        <v>365</v>
      </c>
      <c r="C865" s="23">
        <v>2</v>
      </c>
      <c r="D865" s="39" t="s">
        <v>175</v>
      </c>
      <c r="E865" s="39" t="s">
        <v>176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42" t="str">
        <f t="shared" si="284"/>
        <v/>
      </c>
      <c r="AB865" s="65" t="str">
        <f t="shared" si="296"/>
        <v/>
      </c>
      <c r="AC865" s="65" t="str">
        <f t="shared" si="297"/>
        <v/>
      </c>
      <c r="AD865" s="43" t="str">
        <f t="shared" si="298"/>
        <v>-100%</v>
      </c>
      <c r="AE865" s="3">
        <f t="shared" si="299"/>
        <v>-235</v>
      </c>
      <c r="AF865" s="67">
        <f t="shared" si="300"/>
        <v>2</v>
      </c>
      <c r="AG865" t="str">
        <f t="shared" si="285"/>
        <v/>
      </c>
      <c r="AH865" t="str">
        <f t="shared" si="287"/>
        <v/>
      </c>
      <c r="AI865" t="str">
        <f t="shared" si="288"/>
        <v/>
      </c>
      <c r="AJ865" t="str">
        <f t="shared" si="286"/>
        <v/>
      </c>
      <c r="AK865" t="str">
        <f t="shared" si="289"/>
        <v/>
      </c>
      <c r="AL865" t="str">
        <f t="shared" si="290"/>
        <v/>
      </c>
      <c r="AM865" t="str">
        <f t="shared" si="291"/>
        <v/>
      </c>
      <c r="AN865" t="str">
        <f t="shared" si="292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93"/>
        <v>0</v>
      </c>
      <c r="AZ865">
        <f t="shared" si="294"/>
        <v>0</v>
      </c>
      <c r="BA865">
        <f t="shared" si="295"/>
        <v>0</v>
      </c>
    </row>
    <row r="866" customHeight="1" spans="1:53">
      <c r="A866" s="23" t="s">
        <v>365</v>
      </c>
      <c r="C866" s="23">
        <v>3</v>
      </c>
      <c r="D866" s="39" t="s">
        <v>175</v>
      </c>
      <c r="E866" s="39" t="s">
        <v>176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42" t="str">
        <f t="shared" si="284"/>
        <v/>
      </c>
      <c r="AB866" s="65" t="str">
        <f t="shared" si="296"/>
        <v/>
      </c>
      <c r="AC866" s="65" t="str">
        <f t="shared" si="297"/>
        <v/>
      </c>
      <c r="AD866" s="43" t="str">
        <f t="shared" si="298"/>
        <v>-100%</v>
      </c>
      <c r="AE866" s="3">
        <f t="shared" si="299"/>
        <v>-320</v>
      </c>
      <c r="AF866" s="67">
        <f t="shared" si="300"/>
        <v>3</v>
      </c>
      <c r="AG866" t="str">
        <f t="shared" si="285"/>
        <v/>
      </c>
      <c r="AH866" t="str">
        <f t="shared" si="287"/>
        <v/>
      </c>
      <c r="AI866" t="str">
        <f t="shared" si="288"/>
        <v/>
      </c>
      <c r="AJ866" t="str">
        <f t="shared" si="286"/>
        <v/>
      </c>
      <c r="AK866" t="str">
        <f t="shared" si="289"/>
        <v/>
      </c>
      <c r="AL866" t="str">
        <f t="shared" si="290"/>
        <v/>
      </c>
      <c r="AM866" t="str">
        <f t="shared" si="291"/>
        <v/>
      </c>
      <c r="AN866" t="str">
        <f t="shared" si="292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93"/>
        <v>0</v>
      </c>
      <c r="AZ866">
        <f t="shared" si="294"/>
        <v>0</v>
      </c>
      <c r="BA866">
        <f t="shared" si="295"/>
        <v>0</v>
      </c>
    </row>
    <row r="867" customHeight="1" spans="1:53">
      <c r="A867" s="23" t="s">
        <v>365</v>
      </c>
      <c r="C867" s="23">
        <v>4</v>
      </c>
      <c r="D867" s="39" t="s">
        <v>175</v>
      </c>
      <c r="E867" s="39" t="s">
        <v>176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42" t="str">
        <f t="shared" si="284"/>
        <v/>
      </c>
      <c r="AB867" s="65" t="str">
        <f t="shared" si="296"/>
        <v/>
      </c>
      <c r="AC867" s="65" t="str">
        <f t="shared" si="297"/>
        <v/>
      </c>
      <c r="AD867" s="43" t="str">
        <f t="shared" si="298"/>
        <v>-100%</v>
      </c>
      <c r="AE867" s="3">
        <f t="shared" si="299"/>
        <v>-405</v>
      </c>
      <c r="AF867" s="67">
        <f t="shared" si="300"/>
        <v>4</v>
      </c>
      <c r="AG867" t="str">
        <f t="shared" si="285"/>
        <v/>
      </c>
      <c r="AH867" t="str">
        <f t="shared" si="287"/>
        <v/>
      </c>
      <c r="AI867" t="str">
        <f t="shared" si="288"/>
        <v/>
      </c>
      <c r="AJ867" t="str">
        <f t="shared" si="286"/>
        <v/>
      </c>
      <c r="AK867" t="str">
        <f t="shared" si="289"/>
        <v/>
      </c>
      <c r="AL867" t="str">
        <f t="shared" si="290"/>
        <v/>
      </c>
      <c r="AM867" t="str">
        <f t="shared" si="291"/>
        <v/>
      </c>
      <c r="AN867" t="str">
        <f t="shared" si="292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93"/>
        <v>0</v>
      </c>
      <c r="AZ867">
        <f t="shared" si="294"/>
        <v>0</v>
      </c>
      <c r="BA867">
        <f t="shared" si="295"/>
        <v>0</v>
      </c>
    </row>
    <row r="868" customHeight="1" spans="1:53">
      <c r="A868" s="23" t="s">
        <v>365</v>
      </c>
      <c r="C868" s="23">
        <v>5</v>
      </c>
      <c r="D868" s="39" t="s">
        <v>175</v>
      </c>
      <c r="E868" s="39" t="s">
        <v>176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42" t="str">
        <f t="shared" si="284"/>
        <v/>
      </c>
      <c r="AB868" s="65" t="str">
        <f t="shared" si="296"/>
        <v/>
      </c>
      <c r="AC868" s="65" t="str">
        <f t="shared" si="297"/>
        <v/>
      </c>
      <c r="AD868" s="43" t="str">
        <f t="shared" si="298"/>
        <v>-100%</v>
      </c>
      <c r="AE868" s="3">
        <f t="shared" si="299"/>
        <v>-490</v>
      </c>
      <c r="AF868" s="67">
        <f t="shared" si="300"/>
        <v>5</v>
      </c>
      <c r="AG868" t="str">
        <f t="shared" si="285"/>
        <v/>
      </c>
      <c r="AH868" t="str">
        <f t="shared" si="287"/>
        <v/>
      </c>
      <c r="AI868" t="str">
        <f t="shared" si="288"/>
        <v/>
      </c>
      <c r="AJ868" t="str">
        <f t="shared" si="286"/>
        <v/>
      </c>
      <c r="AK868" t="str">
        <f t="shared" si="289"/>
        <v/>
      </c>
      <c r="AL868" t="str">
        <f t="shared" si="290"/>
        <v/>
      </c>
      <c r="AM868" t="str">
        <f t="shared" si="291"/>
        <v/>
      </c>
      <c r="AN868" t="str">
        <f t="shared" si="292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93"/>
        <v>0</v>
      </c>
      <c r="AZ868">
        <f t="shared" si="294"/>
        <v>0</v>
      </c>
      <c r="BA868">
        <f t="shared" si="295"/>
        <v>0</v>
      </c>
    </row>
    <row r="869" customHeight="1" spans="1:53">
      <c r="A869" s="25" t="s">
        <v>366</v>
      </c>
      <c r="C869" s="25">
        <v>1</v>
      </c>
      <c r="D869" s="39" t="s">
        <v>172</v>
      </c>
      <c r="E869" s="39" t="s">
        <v>176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42" t="str">
        <f t="shared" si="284"/>
        <v/>
      </c>
      <c r="AB869" s="65" t="str">
        <f t="shared" si="296"/>
        <v/>
      </c>
      <c r="AC869" s="65" t="str">
        <f t="shared" si="297"/>
        <v/>
      </c>
      <c r="AD869" s="43" t="str">
        <f t="shared" si="298"/>
        <v>73%</v>
      </c>
      <c r="AE869" s="3">
        <f t="shared" si="299"/>
        <v>120</v>
      </c>
      <c r="AF869" s="66">
        <f t="shared" si="300"/>
        <v>1</v>
      </c>
      <c r="AG869" t="str">
        <f t="shared" si="285"/>
        <v/>
      </c>
      <c r="AH869" t="str">
        <f t="shared" si="287"/>
        <v/>
      </c>
      <c r="AI869" t="str">
        <f t="shared" si="288"/>
        <v/>
      </c>
      <c r="AJ869" t="str">
        <f t="shared" si="286"/>
        <v/>
      </c>
      <c r="AK869" t="str">
        <f t="shared" si="289"/>
        <v/>
      </c>
      <c r="AL869" t="str">
        <f t="shared" si="290"/>
        <v/>
      </c>
      <c r="AM869" t="str">
        <f t="shared" si="291"/>
        <v/>
      </c>
      <c r="AN869" t="str">
        <f t="shared" si="292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93"/>
        <v>0</v>
      </c>
      <c r="AZ869">
        <f t="shared" si="294"/>
        <v>0</v>
      </c>
      <c r="BA869">
        <f t="shared" si="295"/>
        <v>0</v>
      </c>
    </row>
    <row r="870" customHeight="1" spans="1:53">
      <c r="A870" s="25" t="s">
        <v>366</v>
      </c>
      <c r="C870" s="25">
        <v>2</v>
      </c>
      <c r="D870" s="39" t="s">
        <v>172</v>
      </c>
      <c r="E870" s="39" t="s">
        <v>176</v>
      </c>
      <c r="F870" s="3" t="s">
        <v>41</v>
      </c>
      <c r="G870" s="3">
        <v>10</v>
      </c>
      <c r="N870" s="23">
        <f>IFERROR(VLOOKUP($D870&amp;$C870,生产方式定位!$A$2:$E$38,2,FALSE)+VLOOKUP($E870&amp;$C870,生产方式定位!$F$3:$J$38,2,FALSE),0)</f>
        <v>825</v>
      </c>
      <c r="U870" s="23">
        <f>IFERROR(VLOOKUP($D870&amp;$C870,生产方式定位!$A$2:$E$38,3,FALSE)+VLOOKUP($E870&amp;$C870,生产方式定位!$F$3:$J$38,3,FALSE),0)</f>
        <v>110</v>
      </c>
      <c r="Z870" s="23">
        <f>IFERROR(VLOOKUP($D870&amp;$C870,生产方式定位!$A$2:$E$38,5,FALSE)+VLOOKUP($E870&amp;$C870,生产方式定位!$F$3:$J$38,5,FALSE),"错误")</f>
        <v>910</v>
      </c>
      <c r="AA870" s="42" t="str">
        <f t="shared" si="284"/>
        <v>工具*21</v>
      </c>
      <c r="AB870" s="65" t="str">
        <f t="shared" si="296"/>
        <v/>
      </c>
      <c r="AC870" s="65" t="str">
        <f t="shared" si="297"/>
        <v/>
      </c>
      <c r="AD870" s="43" t="str">
        <f t="shared" si="298"/>
        <v>10%</v>
      </c>
      <c r="AE870" s="3">
        <f t="shared" si="299"/>
        <v>-25</v>
      </c>
      <c r="AF870" s="66">
        <f t="shared" si="300"/>
        <v>2</v>
      </c>
      <c r="AG870" t="str">
        <f t="shared" si="285"/>
        <v>工具*21</v>
      </c>
      <c r="AH870" t="str">
        <f t="shared" si="287"/>
        <v/>
      </c>
      <c r="AI870" t="str">
        <f t="shared" si="288"/>
        <v/>
      </c>
      <c r="AJ870" t="str">
        <f t="shared" si="286"/>
        <v/>
      </c>
      <c r="AK870" t="str">
        <f t="shared" si="289"/>
        <v/>
      </c>
      <c r="AL870" t="str">
        <f t="shared" si="290"/>
        <v/>
      </c>
      <c r="AM870" t="str">
        <f t="shared" si="291"/>
        <v/>
      </c>
      <c r="AN870" t="str">
        <f t="shared" si="292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93"/>
        <v>10</v>
      </c>
      <c r="AZ870">
        <f t="shared" si="294"/>
        <v>0</v>
      </c>
      <c r="BA870">
        <f t="shared" si="295"/>
        <v>0</v>
      </c>
    </row>
    <row r="871" customHeight="1" spans="1:53">
      <c r="A871" s="25" t="s">
        <v>366</v>
      </c>
      <c r="C871" s="25">
        <v>3</v>
      </c>
      <c r="D871" s="39" t="s">
        <v>172</v>
      </c>
      <c r="E871" s="39" t="s">
        <v>176</v>
      </c>
      <c r="F871" s="3" t="s">
        <v>41</v>
      </c>
      <c r="G871" s="3">
        <v>10</v>
      </c>
      <c r="N871" s="23">
        <f>IFERROR(VLOOKUP($D871&amp;$C871,生产方式定位!$A$2:$E$38,2,FALSE)+VLOOKUP($E871&amp;$C871,生产方式定位!$F$3:$J$38,2,FALSE),0)</f>
        <v>1200</v>
      </c>
      <c r="U871" s="23">
        <f>IFERROR(VLOOKUP($D871&amp;$C871,生产方式定位!$A$2:$E$38,3,FALSE)+VLOOKUP($E871&amp;$C871,生产方式定位!$F$3:$J$38,3,FALSE),0)</f>
        <v>120</v>
      </c>
      <c r="Z871" s="23">
        <f>IFERROR(VLOOKUP($D871&amp;$C871,生产方式定位!$A$2:$E$38,5,FALSE)+VLOOKUP($E871&amp;$C871,生产方式定位!$F$3:$J$38,5,FALSE),"错误")</f>
        <v>1300</v>
      </c>
      <c r="AA871" s="42" t="str">
        <f t="shared" si="284"/>
        <v>工具*30</v>
      </c>
      <c r="AB871" s="65" t="str">
        <f t="shared" si="296"/>
        <v/>
      </c>
      <c r="AC871" s="65" t="str">
        <f t="shared" si="297"/>
        <v/>
      </c>
      <c r="AD871" s="43" t="str">
        <f t="shared" si="298"/>
        <v>8%</v>
      </c>
      <c r="AE871" s="3">
        <f t="shared" si="299"/>
        <v>-20</v>
      </c>
      <c r="AF871" s="66">
        <f t="shared" si="300"/>
        <v>3</v>
      </c>
      <c r="AG871" t="str">
        <f t="shared" si="285"/>
        <v>工具*30</v>
      </c>
      <c r="AH871" t="str">
        <f t="shared" si="287"/>
        <v/>
      </c>
      <c r="AI871" t="str">
        <f t="shared" si="288"/>
        <v/>
      </c>
      <c r="AJ871" t="str">
        <f t="shared" si="286"/>
        <v/>
      </c>
      <c r="AK871" t="str">
        <f t="shared" si="289"/>
        <v/>
      </c>
      <c r="AL871" t="str">
        <f t="shared" si="290"/>
        <v/>
      </c>
      <c r="AM871" t="str">
        <f t="shared" si="291"/>
        <v/>
      </c>
      <c r="AN871" t="str">
        <f t="shared" si="292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93"/>
        <v>10</v>
      </c>
      <c r="AZ871">
        <f t="shared" si="294"/>
        <v>0</v>
      </c>
      <c r="BA871">
        <f t="shared" si="295"/>
        <v>0</v>
      </c>
    </row>
    <row r="872" customHeight="1" spans="1:53">
      <c r="A872" s="25" t="s">
        <v>366</v>
      </c>
      <c r="C872" s="25">
        <v>4</v>
      </c>
      <c r="D872" s="39" t="s">
        <v>172</v>
      </c>
      <c r="E872" s="39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3">
        <f>IFERROR(VLOOKUP($D872&amp;$C872,生产方式定位!$A$2:$E$38,2,FALSE)+VLOOKUP($E872&amp;$C872,生产方式定位!$F$3:$J$38,2,FALSE),0)</f>
        <v>1575</v>
      </c>
      <c r="U872" s="23">
        <f>IFERROR(VLOOKUP($D872&amp;$C872,生产方式定位!$A$2:$E$38,3,FALSE)+VLOOKUP($E872&amp;$C872,生产方式定位!$F$3:$J$38,3,FALSE),0)</f>
        <v>130</v>
      </c>
      <c r="Z872" s="23">
        <f>IFERROR(VLOOKUP($D872&amp;$C872,生产方式定位!$A$2:$E$38,5,FALSE)+VLOOKUP($E872&amp;$C872,生产方式定位!$F$3:$J$38,5,FALSE),"错误")</f>
        <v>1690</v>
      </c>
      <c r="AA872" s="42" t="str">
        <f t="shared" si="284"/>
        <v>科学引擎*9,煤*35</v>
      </c>
      <c r="AB872" s="65" t="str">
        <f t="shared" si="296"/>
        <v/>
      </c>
      <c r="AC872" s="65" t="str">
        <f t="shared" si="297"/>
        <v/>
      </c>
      <c r="AD872" s="43" t="str">
        <f t="shared" si="298"/>
        <v>7%</v>
      </c>
      <c r="AE872" s="3">
        <f t="shared" si="299"/>
        <v>-15</v>
      </c>
      <c r="AF872" s="66">
        <f t="shared" si="300"/>
        <v>4</v>
      </c>
      <c r="AG872" t="str">
        <f t="shared" si="285"/>
        <v>科学引擎*9</v>
      </c>
      <c r="AH872" t="str">
        <f t="shared" si="287"/>
        <v>煤*35</v>
      </c>
      <c r="AI872" t="str">
        <f t="shared" si="288"/>
        <v/>
      </c>
      <c r="AJ872" t="str">
        <f t="shared" si="286"/>
        <v/>
      </c>
      <c r="AK872" t="str">
        <f t="shared" si="289"/>
        <v/>
      </c>
      <c r="AL872" t="str">
        <f t="shared" si="290"/>
        <v/>
      </c>
      <c r="AM872" t="str">
        <f t="shared" si="291"/>
        <v/>
      </c>
      <c r="AN872" t="str">
        <f t="shared" si="292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93"/>
        <v>15</v>
      </c>
      <c r="AZ872">
        <f t="shared" si="294"/>
        <v>0</v>
      </c>
      <c r="BA872">
        <f t="shared" si="295"/>
        <v>0</v>
      </c>
    </row>
    <row r="873" customHeight="1" spans="1:53">
      <c r="A873" s="25" t="s">
        <v>366</v>
      </c>
      <c r="C873" s="25">
        <v>5</v>
      </c>
      <c r="D873" s="39" t="s">
        <v>172</v>
      </c>
      <c r="E873" s="39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3">
        <f>IFERROR(VLOOKUP($D873&amp;$C873,生产方式定位!$A$2:$E$38,2,FALSE)+VLOOKUP($E873&amp;$C873,生产方式定位!$F$3:$J$38,2,FALSE),0)</f>
        <v>1950</v>
      </c>
      <c r="U873" s="23">
        <f>IFERROR(VLOOKUP($D873&amp;$C873,生产方式定位!$A$2:$E$38,3,FALSE)+VLOOKUP($E873&amp;$C873,生产方式定位!$F$3:$J$38,3,FALSE),0)</f>
        <v>140</v>
      </c>
      <c r="Z873" s="23">
        <f>IFERROR(VLOOKUP($D873&amp;$C873,生产方式定位!$A$2:$E$38,5,FALSE)+VLOOKUP($E873&amp;$C873,生产方式定位!$F$3:$J$38,5,FALSE),"错误")</f>
        <v>2080</v>
      </c>
      <c r="AA873" s="42" t="str">
        <f t="shared" si="284"/>
        <v>魔导引擎*8,煤*43</v>
      </c>
      <c r="AB873" s="65" t="str">
        <f t="shared" si="296"/>
        <v/>
      </c>
      <c r="AC873" s="65" t="str">
        <f t="shared" si="297"/>
        <v/>
      </c>
      <c r="AD873" s="43" t="str">
        <f t="shared" si="298"/>
        <v>7%</v>
      </c>
      <c r="AE873" s="3">
        <f t="shared" si="299"/>
        <v>-10</v>
      </c>
      <c r="AF873" s="66">
        <f t="shared" si="300"/>
        <v>5</v>
      </c>
      <c r="AG873" t="str">
        <f t="shared" si="285"/>
        <v>魔导引擎*8</v>
      </c>
      <c r="AH873" t="str">
        <f t="shared" si="287"/>
        <v>煤*43</v>
      </c>
      <c r="AI873" t="str">
        <f t="shared" si="288"/>
        <v/>
      </c>
      <c r="AJ873" t="str">
        <f t="shared" si="286"/>
        <v/>
      </c>
      <c r="AK873" t="str">
        <f t="shared" si="289"/>
        <v/>
      </c>
      <c r="AL873" t="str">
        <f t="shared" si="290"/>
        <v/>
      </c>
      <c r="AM873" t="str">
        <f t="shared" si="291"/>
        <v/>
      </c>
      <c r="AN873" t="str">
        <f t="shared" si="292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93"/>
        <v>15</v>
      </c>
      <c r="AZ873">
        <f t="shared" si="294"/>
        <v>0</v>
      </c>
      <c r="BA873">
        <f t="shared" si="295"/>
        <v>0</v>
      </c>
    </row>
    <row r="874" customHeight="1" spans="1:53">
      <c r="A874" s="23" t="s">
        <v>367</v>
      </c>
      <c r="B874" s="71" t="s">
        <v>810</v>
      </c>
      <c r="C874" s="23">
        <v>1</v>
      </c>
      <c r="D874" s="39" t="s">
        <v>175</v>
      </c>
      <c r="E874" s="39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42" t="str">
        <f t="shared" si="284"/>
        <v/>
      </c>
      <c r="AB874" s="65" t="str">
        <f t="shared" si="296"/>
        <v/>
      </c>
      <c r="AC874" s="65" t="str">
        <f t="shared" si="297"/>
        <v/>
      </c>
      <c r="AD874" s="43" t="str">
        <f t="shared" si="298"/>
        <v/>
      </c>
      <c r="AE874" s="3" t="str">
        <f t="shared" si="299"/>
        <v/>
      </c>
      <c r="AF874" s="67">
        <f t="shared" si="300"/>
        <v>1</v>
      </c>
      <c r="AG874" t="str">
        <f t="shared" si="285"/>
        <v/>
      </c>
      <c r="AH874" t="str">
        <f t="shared" si="287"/>
        <v/>
      </c>
      <c r="AI874" t="str">
        <f t="shared" si="288"/>
        <v/>
      </c>
      <c r="AJ874" t="str">
        <f t="shared" si="286"/>
        <v/>
      </c>
      <c r="AK874" t="str">
        <f t="shared" si="289"/>
        <v/>
      </c>
      <c r="AL874" t="str">
        <f t="shared" si="290"/>
        <v/>
      </c>
      <c r="AM874" t="str">
        <f t="shared" si="291"/>
        <v/>
      </c>
      <c r="AN874" t="str">
        <f t="shared" si="292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93"/>
        <v>0</v>
      </c>
      <c r="AZ874">
        <f t="shared" si="294"/>
        <v>0</v>
      </c>
      <c r="BA874">
        <f t="shared" si="295"/>
        <v>0</v>
      </c>
    </row>
    <row r="875" customHeight="1" spans="1:53">
      <c r="A875" s="23" t="s">
        <v>367</v>
      </c>
      <c r="B875" s="71" t="s">
        <v>811</v>
      </c>
      <c r="C875" s="23">
        <v>2</v>
      </c>
      <c r="D875" s="39" t="s">
        <v>175</v>
      </c>
      <c r="E875" s="39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42" t="str">
        <f t="shared" si="284"/>
        <v>魔偶*0,灵能水晶*0</v>
      </c>
      <c r="AB875" s="65" t="str">
        <f t="shared" si="296"/>
        <v/>
      </c>
      <c r="AC875" s="65" t="str">
        <f t="shared" si="297"/>
        <v/>
      </c>
      <c r="AD875" s="43" t="str">
        <f t="shared" si="298"/>
        <v/>
      </c>
      <c r="AE875" s="3" t="str">
        <f t="shared" si="299"/>
        <v/>
      </c>
      <c r="AF875" s="67">
        <f t="shared" si="300"/>
        <v>2</v>
      </c>
      <c r="AG875" t="str">
        <f t="shared" si="285"/>
        <v>魔偶*0</v>
      </c>
      <c r="AH875" t="str">
        <f t="shared" si="287"/>
        <v>灵能水晶*0</v>
      </c>
      <c r="AI875" t="str">
        <f t="shared" si="288"/>
        <v/>
      </c>
      <c r="AJ875" t="str">
        <f t="shared" si="286"/>
        <v/>
      </c>
      <c r="AK875" t="str">
        <f t="shared" si="289"/>
        <v/>
      </c>
      <c r="AL875" t="str">
        <f t="shared" si="290"/>
        <v/>
      </c>
      <c r="AM875" t="str">
        <f t="shared" si="291"/>
        <v/>
      </c>
      <c r="AN875" t="str">
        <f t="shared" si="292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93"/>
        <v>15</v>
      </c>
      <c r="AZ875">
        <f t="shared" si="294"/>
        <v>0</v>
      </c>
      <c r="BA875">
        <f t="shared" si="295"/>
        <v>0</v>
      </c>
    </row>
    <row r="876" customHeight="1" spans="1:53">
      <c r="A876" s="23" t="s">
        <v>367</v>
      </c>
      <c r="B876" s="71" t="s">
        <v>812</v>
      </c>
      <c r="C876" s="23">
        <v>3</v>
      </c>
      <c r="D876" s="39" t="s">
        <v>175</v>
      </c>
      <c r="E876" s="39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42" t="str">
        <f t="shared" ref="AA876:AA939" si="301">IF(AG876="","",AG876)&amp;IF(AH876="","",","&amp;AH876)&amp;IF(AI876="","",","&amp;AI876)&amp;IF(AR876=0,"",",运力*"&amp;AR876)&amp;IF(AS876=0,"",",交易*"&amp;AS876)</f>
        <v>魔偶*0,灵能水晶*0</v>
      </c>
      <c r="AB876" s="65" t="str">
        <f t="shared" si="296"/>
        <v/>
      </c>
      <c r="AC876" s="65" t="str">
        <f t="shared" si="297"/>
        <v/>
      </c>
      <c r="AD876" s="43" t="str">
        <f t="shared" si="298"/>
        <v/>
      </c>
      <c r="AE876" s="3" t="str">
        <f t="shared" si="299"/>
        <v/>
      </c>
      <c r="AF876" s="67">
        <f t="shared" si="300"/>
        <v>3</v>
      </c>
      <c r="AG876" t="str">
        <f t="shared" si="285"/>
        <v>魔偶*0</v>
      </c>
      <c r="AH876" t="str">
        <f t="shared" si="287"/>
        <v>灵能水晶*0</v>
      </c>
      <c r="AI876" t="str">
        <f t="shared" si="288"/>
        <v/>
      </c>
      <c r="AJ876" t="str">
        <f t="shared" si="286"/>
        <v/>
      </c>
      <c r="AK876" t="str">
        <f t="shared" si="289"/>
        <v/>
      </c>
      <c r="AL876" t="str">
        <f t="shared" si="290"/>
        <v/>
      </c>
      <c r="AM876" t="str">
        <f t="shared" si="291"/>
        <v/>
      </c>
      <c r="AN876" t="str">
        <f t="shared" si="292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93"/>
        <v>15</v>
      </c>
      <c r="AZ876">
        <f t="shared" si="294"/>
        <v>0</v>
      </c>
      <c r="BA876">
        <f t="shared" si="295"/>
        <v>0</v>
      </c>
    </row>
    <row r="877" customHeight="1" spans="1:53">
      <c r="A877" s="23" t="s">
        <v>367</v>
      </c>
      <c r="B877" s="71" t="s">
        <v>813</v>
      </c>
      <c r="C877" s="23">
        <v>4</v>
      </c>
      <c r="D877" s="39" t="s">
        <v>175</v>
      </c>
      <c r="E877" s="39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42" t="str">
        <f t="shared" si="301"/>
        <v>魔偶*0,灵能水晶*0</v>
      </c>
      <c r="AB877" s="65" t="str">
        <f t="shared" si="296"/>
        <v/>
      </c>
      <c r="AC877" s="65" t="str">
        <f t="shared" si="297"/>
        <v/>
      </c>
      <c r="AD877" s="43" t="str">
        <f t="shared" si="298"/>
        <v/>
      </c>
      <c r="AE877" s="3" t="str">
        <f t="shared" si="299"/>
        <v/>
      </c>
      <c r="AF877" s="67">
        <f t="shared" si="300"/>
        <v>4</v>
      </c>
      <c r="AG877" t="str">
        <f t="shared" ref="AG877:AG940" si="302">IF(AO877="","",F877&amp;"*"&amp;AO877)</f>
        <v>魔偶*0</v>
      </c>
      <c r="AH877" t="str">
        <f t="shared" si="287"/>
        <v>灵能水晶*0</v>
      </c>
      <c r="AI877" t="str">
        <f t="shared" si="288"/>
        <v/>
      </c>
      <c r="AJ877" t="str">
        <f t="shared" si="286"/>
        <v/>
      </c>
      <c r="AK877" t="str">
        <f t="shared" si="289"/>
        <v/>
      </c>
      <c r="AL877" t="str">
        <f t="shared" si="290"/>
        <v/>
      </c>
      <c r="AM877" t="str">
        <f t="shared" si="291"/>
        <v/>
      </c>
      <c r="AN877" t="str">
        <f t="shared" si="292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93"/>
        <v>15</v>
      </c>
      <c r="AZ877">
        <f t="shared" si="294"/>
        <v>0</v>
      </c>
      <c r="BA877">
        <f t="shared" si="295"/>
        <v>0</v>
      </c>
    </row>
    <row r="878" customHeight="1" spans="1:53">
      <c r="A878" s="23" t="s">
        <v>367</v>
      </c>
      <c r="B878" s="71" t="s">
        <v>814</v>
      </c>
      <c r="C878" s="23">
        <v>5</v>
      </c>
      <c r="D878" s="39" t="s">
        <v>175</v>
      </c>
      <c r="E878" s="39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42" t="str">
        <f t="shared" si="301"/>
        <v>魔偶*0,灵能水晶*0</v>
      </c>
      <c r="AB878" s="65" t="str">
        <f t="shared" si="296"/>
        <v/>
      </c>
      <c r="AC878" s="65" t="str">
        <f t="shared" si="297"/>
        <v/>
      </c>
      <c r="AD878" s="43" t="str">
        <f t="shared" si="298"/>
        <v/>
      </c>
      <c r="AE878" s="3" t="str">
        <f t="shared" si="299"/>
        <v/>
      </c>
      <c r="AF878" s="67">
        <f t="shared" si="300"/>
        <v>5</v>
      </c>
      <c r="AG878" t="str">
        <f t="shared" si="302"/>
        <v>魔偶*0</v>
      </c>
      <c r="AH878" t="str">
        <f t="shared" si="287"/>
        <v>灵能水晶*0</v>
      </c>
      <c r="AI878" t="str">
        <f t="shared" si="288"/>
        <v/>
      </c>
      <c r="AJ878" t="str">
        <f t="shared" ref="AJ878:AJ941" si="303">IF(AT878="","",O878&amp;"*"&amp;AT878)</f>
        <v/>
      </c>
      <c r="AK878" t="str">
        <f t="shared" si="289"/>
        <v/>
      </c>
      <c r="AL878" t="str">
        <f t="shared" si="290"/>
        <v/>
      </c>
      <c r="AM878" t="str">
        <f t="shared" si="291"/>
        <v/>
      </c>
      <c r="AN878" t="str">
        <f t="shared" si="292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93"/>
        <v>15</v>
      </c>
      <c r="AZ878">
        <f t="shared" si="294"/>
        <v>0</v>
      </c>
      <c r="BA878">
        <f t="shared" si="295"/>
        <v>0</v>
      </c>
    </row>
    <row r="879" customHeight="1" spans="1:53">
      <c r="A879" s="23" t="s">
        <v>367</v>
      </c>
      <c r="B879" s="71" t="s">
        <v>815</v>
      </c>
      <c r="C879" s="23">
        <v>6</v>
      </c>
      <c r="D879" s="39" t="s">
        <v>175</v>
      </c>
      <c r="E879" s="39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42" t="str">
        <f t="shared" si="301"/>
        <v/>
      </c>
      <c r="AB879" s="65" t="str">
        <f t="shared" si="296"/>
        <v/>
      </c>
      <c r="AC879" s="65" t="str">
        <f t="shared" si="297"/>
        <v/>
      </c>
      <c r="AD879" s="43" t="str">
        <f t="shared" si="298"/>
        <v/>
      </c>
      <c r="AE879" s="3" t="str">
        <f t="shared" si="299"/>
        <v/>
      </c>
      <c r="AF879" s="66">
        <f t="shared" si="300"/>
        <v>6</v>
      </c>
      <c r="AG879" t="str">
        <f t="shared" si="302"/>
        <v/>
      </c>
      <c r="AH879" t="str">
        <f t="shared" si="287"/>
        <v/>
      </c>
      <c r="AI879" t="str">
        <f t="shared" si="288"/>
        <v/>
      </c>
      <c r="AJ879" t="str">
        <f t="shared" si="303"/>
        <v/>
      </c>
      <c r="AK879" t="str">
        <f t="shared" si="289"/>
        <v/>
      </c>
      <c r="AL879" t="str">
        <f t="shared" si="290"/>
        <v/>
      </c>
      <c r="AM879" t="str">
        <f t="shared" si="291"/>
        <v/>
      </c>
      <c r="AN879" t="str">
        <f t="shared" si="292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93"/>
        <v>0</v>
      </c>
      <c r="AZ879">
        <f t="shared" si="294"/>
        <v>0</v>
      </c>
      <c r="BA879">
        <f t="shared" si="295"/>
        <v>0</v>
      </c>
    </row>
    <row r="880" customHeight="1" spans="1:53">
      <c r="A880" s="23" t="s">
        <v>367</v>
      </c>
      <c r="B880" s="71" t="s">
        <v>816</v>
      </c>
      <c r="C880" s="23">
        <v>7</v>
      </c>
      <c r="D880" s="39" t="s">
        <v>175</v>
      </c>
      <c r="E880" s="39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42" t="str">
        <f t="shared" si="301"/>
        <v/>
      </c>
      <c r="AB880" s="65" t="str">
        <f t="shared" si="296"/>
        <v/>
      </c>
      <c r="AC880" s="65" t="str">
        <f t="shared" si="297"/>
        <v/>
      </c>
      <c r="AD880" s="43" t="str">
        <f t="shared" si="298"/>
        <v/>
      </c>
      <c r="AE880" s="3" t="str">
        <f t="shared" si="299"/>
        <v/>
      </c>
      <c r="AF880" s="66">
        <f t="shared" si="300"/>
        <v>7</v>
      </c>
      <c r="AG880" t="str">
        <f t="shared" si="302"/>
        <v/>
      </c>
      <c r="AH880" t="str">
        <f t="shared" si="287"/>
        <v/>
      </c>
      <c r="AI880" t="str">
        <f t="shared" si="288"/>
        <v/>
      </c>
      <c r="AJ880" t="str">
        <f t="shared" si="303"/>
        <v/>
      </c>
      <c r="AK880" t="str">
        <f t="shared" si="289"/>
        <v/>
      </c>
      <c r="AL880" t="str">
        <f t="shared" si="290"/>
        <v/>
      </c>
      <c r="AM880" t="str">
        <f t="shared" si="291"/>
        <v/>
      </c>
      <c r="AN880" t="str">
        <f t="shared" si="292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93"/>
        <v>0</v>
      </c>
      <c r="AZ880">
        <f t="shared" si="294"/>
        <v>0</v>
      </c>
      <c r="BA880">
        <f t="shared" si="295"/>
        <v>0</v>
      </c>
    </row>
    <row r="881" customHeight="1" spans="1:53">
      <c r="A881" s="23" t="s">
        <v>367</v>
      </c>
      <c r="B881" s="71" t="s">
        <v>817</v>
      </c>
      <c r="C881" s="23">
        <v>8</v>
      </c>
      <c r="D881" s="39" t="s">
        <v>175</v>
      </c>
      <c r="E881" s="39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42" t="str">
        <f t="shared" si="301"/>
        <v/>
      </c>
      <c r="AB881" s="65" t="str">
        <f t="shared" si="296"/>
        <v/>
      </c>
      <c r="AC881" s="65" t="str">
        <f t="shared" si="297"/>
        <v/>
      </c>
      <c r="AD881" s="43" t="str">
        <f t="shared" si="298"/>
        <v/>
      </c>
      <c r="AE881" s="3" t="str">
        <f t="shared" si="299"/>
        <v/>
      </c>
      <c r="AF881" s="66">
        <f t="shared" si="300"/>
        <v>8</v>
      </c>
      <c r="AG881" t="str">
        <f t="shared" si="302"/>
        <v/>
      </c>
      <c r="AH881" t="str">
        <f t="shared" si="287"/>
        <v/>
      </c>
      <c r="AI881" t="str">
        <f t="shared" si="288"/>
        <v/>
      </c>
      <c r="AJ881" t="str">
        <f t="shared" si="303"/>
        <v/>
      </c>
      <c r="AK881" t="str">
        <f t="shared" si="289"/>
        <v/>
      </c>
      <c r="AL881" t="str">
        <f t="shared" si="290"/>
        <v/>
      </c>
      <c r="AM881" t="str">
        <f t="shared" si="291"/>
        <v/>
      </c>
      <c r="AN881" t="str">
        <f t="shared" si="292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93"/>
        <v>0</v>
      </c>
      <c r="AZ881">
        <f t="shared" si="294"/>
        <v>0</v>
      </c>
      <c r="BA881">
        <f t="shared" si="295"/>
        <v>0</v>
      </c>
    </row>
    <row r="882" customHeight="1" spans="1:53">
      <c r="A882" s="25" t="s">
        <v>369</v>
      </c>
      <c r="C882" s="25">
        <v>1</v>
      </c>
      <c r="D882" s="39" t="s">
        <v>172</v>
      </c>
      <c r="E882" s="39" t="s">
        <v>173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42" t="str">
        <f t="shared" si="301"/>
        <v/>
      </c>
      <c r="AB882" s="65" t="str">
        <f t="shared" si="296"/>
        <v/>
      </c>
      <c r="AC882" s="65" t="str">
        <f t="shared" si="297"/>
        <v/>
      </c>
      <c r="AD882" s="43" t="str">
        <f t="shared" si="298"/>
        <v>73%</v>
      </c>
      <c r="AE882" s="3">
        <f t="shared" si="299"/>
        <v>120</v>
      </c>
      <c r="AF882" s="66">
        <f t="shared" si="300"/>
        <v>1</v>
      </c>
      <c r="AG882" t="str">
        <f t="shared" si="302"/>
        <v/>
      </c>
      <c r="AH882" t="str">
        <f t="shared" si="287"/>
        <v/>
      </c>
      <c r="AI882" t="str">
        <f t="shared" si="288"/>
        <v/>
      </c>
      <c r="AJ882" t="str">
        <f t="shared" si="303"/>
        <v/>
      </c>
      <c r="AK882" t="str">
        <f t="shared" si="289"/>
        <v/>
      </c>
      <c r="AL882" t="str">
        <f t="shared" si="290"/>
        <v/>
      </c>
      <c r="AM882" t="str">
        <f t="shared" si="291"/>
        <v/>
      </c>
      <c r="AN882" t="str">
        <f t="shared" si="292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93"/>
        <v>0</v>
      </c>
      <c r="AZ882">
        <f t="shared" si="294"/>
        <v>0</v>
      </c>
      <c r="BA882">
        <f t="shared" si="295"/>
        <v>0</v>
      </c>
    </row>
    <row r="883" customHeight="1" spans="1:53">
      <c r="A883" s="25" t="s">
        <v>369</v>
      </c>
      <c r="C883" s="25">
        <v>2</v>
      </c>
      <c r="D883" s="39" t="s">
        <v>172</v>
      </c>
      <c r="E883" s="39" t="s">
        <v>173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42" t="str">
        <f t="shared" si="301"/>
        <v/>
      </c>
      <c r="AB883" s="65" t="str">
        <f t="shared" si="296"/>
        <v/>
      </c>
      <c r="AC883" s="65" t="str">
        <f t="shared" si="297"/>
        <v/>
      </c>
      <c r="AD883" s="43" t="str">
        <f t="shared" si="298"/>
        <v>37%</v>
      </c>
      <c r="AE883" s="3">
        <f t="shared" si="299"/>
        <v>310</v>
      </c>
      <c r="AF883" s="66">
        <f t="shared" si="300"/>
        <v>2</v>
      </c>
      <c r="AG883" t="str">
        <f t="shared" si="302"/>
        <v/>
      </c>
      <c r="AH883" t="str">
        <f t="shared" si="287"/>
        <v/>
      </c>
      <c r="AI883" t="str">
        <f t="shared" si="288"/>
        <v/>
      </c>
      <c r="AJ883" t="str">
        <f t="shared" si="303"/>
        <v/>
      </c>
      <c r="AK883" t="str">
        <f t="shared" si="289"/>
        <v/>
      </c>
      <c r="AL883" t="str">
        <f t="shared" si="290"/>
        <v/>
      </c>
      <c r="AM883" t="str">
        <f t="shared" si="291"/>
        <v/>
      </c>
      <c r="AN883" t="str">
        <f t="shared" si="292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93"/>
        <v>0</v>
      </c>
      <c r="AZ883">
        <f t="shared" si="294"/>
        <v>0</v>
      </c>
      <c r="BA883">
        <f t="shared" si="295"/>
        <v>0</v>
      </c>
    </row>
    <row r="884" customHeight="1" spans="1:53">
      <c r="A884" s="25" t="s">
        <v>369</v>
      </c>
      <c r="C884" s="25">
        <v>3</v>
      </c>
      <c r="D884" s="39" t="s">
        <v>172</v>
      </c>
      <c r="E884" s="39" t="s">
        <v>173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42" t="str">
        <f t="shared" si="301"/>
        <v/>
      </c>
      <c r="AB884" s="65" t="str">
        <f t="shared" si="296"/>
        <v/>
      </c>
      <c r="AC884" s="65" t="str">
        <f t="shared" si="297"/>
        <v/>
      </c>
      <c r="AD884" s="43" t="str">
        <f t="shared" si="298"/>
        <v>34%</v>
      </c>
      <c r="AE884" s="3">
        <f t="shared" si="299"/>
        <v>425</v>
      </c>
      <c r="AF884" s="67">
        <f t="shared" si="300"/>
        <v>3</v>
      </c>
      <c r="AG884" t="str">
        <f t="shared" si="302"/>
        <v/>
      </c>
      <c r="AH884" t="str">
        <f t="shared" si="287"/>
        <v/>
      </c>
      <c r="AI884" t="str">
        <f t="shared" si="288"/>
        <v/>
      </c>
      <c r="AJ884" t="str">
        <f t="shared" si="303"/>
        <v/>
      </c>
      <c r="AK884" t="str">
        <f t="shared" si="289"/>
        <v/>
      </c>
      <c r="AL884" t="str">
        <f t="shared" si="290"/>
        <v/>
      </c>
      <c r="AM884" t="str">
        <f t="shared" si="291"/>
        <v/>
      </c>
      <c r="AN884" t="str">
        <f t="shared" si="292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93"/>
        <v>0</v>
      </c>
      <c r="AZ884">
        <f t="shared" si="294"/>
        <v>0</v>
      </c>
      <c r="BA884">
        <f t="shared" si="295"/>
        <v>0</v>
      </c>
    </row>
    <row r="885" customHeight="1" spans="1:53">
      <c r="A885" s="25" t="s">
        <v>369</v>
      </c>
      <c r="C885" s="25">
        <v>4</v>
      </c>
      <c r="D885" s="39" t="s">
        <v>172</v>
      </c>
      <c r="E885" s="39" t="s">
        <v>173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42" t="str">
        <f t="shared" si="301"/>
        <v/>
      </c>
      <c r="AB885" s="65" t="str">
        <f t="shared" si="296"/>
        <v/>
      </c>
      <c r="AC885" s="65" t="str">
        <f t="shared" si="297"/>
        <v/>
      </c>
      <c r="AD885" s="43" t="str">
        <f t="shared" si="298"/>
        <v>33%</v>
      </c>
      <c r="AE885" s="3">
        <f t="shared" si="299"/>
        <v>540</v>
      </c>
      <c r="AF885" s="67">
        <f t="shared" si="300"/>
        <v>4</v>
      </c>
      <c r="AG885" t="str">
        <f t="shared" si="302"/>
        <v/>
      </c>
      <c r="AH885" t="str">
        <f t="shared" si="287"/>
        <v/>
      </c>
      <c r="AI885" t="str">
        <f t="shared" si="288"/>
        <v/>
      </c>
      <c r="AJ885" t="str">
        <f t="shared" si="303"/>
        <v/>
      </c>
      <c r="AK885" t="str">
        <f t="shared" si="289"/>
        <v/>
      </c>
      <c r="AL885" t="str">
        <f t="shared" si="290"/>
        <v/>
      </c>
      <c r="AM885" t="str">
        <f t="shared" si="291"/>
        <v/>
      </c>
      <c r="AN885" t="str">
        <f t="shared" si="292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93"/>
        <v>0</v>
      </c>
      <c r="AZ885">
        <f t="shared" si="294"/>
        <v>0</v>
      </c>
      <c r="BA885">
        <f t="shared" si="295"/>
        <v>0</v>
      </c>
    </row>
    <row r="886" customHeight="1" spans="1:53">
      <c r="A886" s="25" t="s">
        <v>369</v>
      </c>
      <c r="C886" s="25">
        <v>5</v>
      </c>
      <c r="D886" s="39" t="s">
        <v>172</v>
      </c>
      <c r="E886" s="39" t="s">
        <v>173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42" t="str">
        <f t="shared" si="301"/>
        <v/>
      </c>
      <c r="AB886" s="65" t="str">
        <f t="shared" si="296"/>
        <v/>
      </c>
      <c r="AC886" s="65" t="str">
        <f t="shared" si="297"/>
        <v/>
      </c>
      <c r="AD886" s="43" t="str">
        <f t="shared" si="298"/>
        <v>32%</v>
      </c>
      <c r="AE886" s="3">
        <f t="shared" si="299"/>
        <v>655</v>
      </c>
      <c r="AF886" s="67">
        <f t="shared" si="300"/>
        <v>5</v>
      </c>
      <c r="AG886" t="str">
        <f t="shared" si="302"/>
        <v/>
      </c>
      <c r="AH886" t="str">
        <f t="shared" si="287"/>
        <v/>
      </c>
      <c r="AI886" t="str">
        <f t="shared" si="288"/>
        <v/>
      </c>
      <c r="AJ886" t="str">
        <f t="shared" si="303"/>
        <v/>
      </c>
      <c r="AK886" t="str">
        <f t="shared" si="289"/>
        <v/>
      </c>
      <c r="AL886" t="str">
        <f t="shared" si="290"/>
        <v/>
      </c>
      <c r="AM886" t="str">
        <f t="shared" si="291"/>
        <v/>
      </c>
      <c r="AN886" t="str">
        <f t="shared" si="292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93"/>
        <v>0</v>
      </c>
      <c r="AZ886">
        <f t="shared" si="294"/>
        <v>0</v>
      </c>
      <c r="BA886">
        <f t="shared" si="295"/>
        <v>0</v>
      </c>
    </row>
    <row r="887" customHeight="1" spans="1:53">
      <c r="A887" s="23" t="s">
        <v>370</v>
      </c>
      <c r="C887" s="23">
        <v>1</v>
      </c>
      <c r="D887" s="39" t="s">
        <v>175</v>
      </c>
      <c r="E887" s="39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42" t="str">
        <f t="shared" si="301"/>
        <v/>
      </c>
      <c r="AB887" s="65" t="str">
        <f t="shared" si="296"/>
        <v/>
      </c>
      <c r="AC887" s="65" t="str">
        <f t="shared" si="297"/>
        <v/>
      </c>
      <c r="AD887" s="43" t="str">
        <f t="shared" si="298"/>
        <v/>
      </c>
      <c r="AE887" s="3" t="str">
        <f t="shared" si="299"/>
        <v/>
      </c>
      <c r="AF887" s="67">
        <f t="shared" si="300"/>
        <v>1</v>
      </c>
      <c r="AG887" t="str">
        <f t="shared" si="302"/>
        <v/>
      </c>
      <c r="AH887" t="str">
        <f t="shared" si="287"/>
        <v/>
      </c>
      <c r="AI887" t="str">
        <f t="shared" si="288"/>
        <v/>
      </c>
      <c r="AJ887" t="str">
        <f t="shared" si="303"/>
        <v/>
      </c>
      <c r="AK887" t="str">
        <f t="shared" si="289"/>
        <v/>
      </c>
      <c r="AL887" t="str">
        <f t="shared" si="290"/>
        <v/>
      </c>
      <c r="AM887" t="str">
        <f t="shared" si="291"/>
        <v/>
      </c>
      <c r="AN887" t="str">
        <f t="shared" si="292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93"/>
        <v>0</v>
      </c>
      <c r="AZ887">
        <f t="shared" si="294"/>
        <v>0</v>
      </c>
      <c r="BA887">
        <f t="shared" si="295"/>
        <v>0</v>
      </c>
    </row>
    <row r="888" customHeight="1" spans="1:53">
      <c r="A888" s="23" t="s">
        <v>370</v>
      </c>
      <c r="C888" s="23">
        <v>2</v>
      </c>
      <c r="D888" s="39" t="s">
        <v>175</v>
      </c>
      <c r="E888" s="39" t="s">
        <v>176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42" t="str">
        <f t="shared" si="301"/>
        <v/>
      </c>
      <c r="AB888" s="65" t="str">
        <f t="shared" si="296"/>
        <v/>
      </c>
      <c r="AC888" s="65" t="str">
        <f t="shared" si="297"/>
        <v/>
      </c>
      <c r="AD888" s="43" t="str">
        <f t="shared" si="298"/>
        <v>-100%</v>
      </c>
      <c r="AE888" s="3">
        <f t="shared" si="299"/>
        <v>-235</v>
      </c>
      <c r="AF888" s="67">
        <f t="shared" si="300"/>
        <v>2</v>
      </c>
      <c r="AG888" t="str">
        <f t="shared" si="302"/>
        <v/>
      </c>
      <c r="AH888" t="str">
        <f t="shared" si="287"/>
        <v/>
      </c>
      <c r="AI888" t="str">
        <f t="shared" si="288"/>
        <v/>
      </c>
      <c r="AJ888" t="str">
        <f t="shared" si="303"/>
        <v/>
      </c>
      <c r="AK888" t="str">
        <f t="shared" si="289"/>
        <v/>
      </c>
      <c r="AL888" t="str">
        <f t="shared" si="290"/>
        <v/>
      </c>
      <c r="AM888" t="str">
        <f t="shared" si="291"/>
        <v/>
      </c>
      <c r="AN888" t="str">
        <f t="shared" si="292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93"/>
        <v>0</v>
      </c>
      <c r="AZ888">
        <f t="shared" si="294"/>
        <v>0</v>
      </c>
      <c r="BA888">
        <f t="shared" si="295"/>
        <v>0</v>
      </c>
    </row>
    <row r="889" customHeight="1" spans="1:53">
      <c r="A889" s="23" t="s">
        <v>370</v>
      </c>
      <c r="C889" s="23">
        <v>3</v>
      </c>
      <c r="D889" s="39" t="s">
        <v>175</v>
      </c>
      <c r="E889" s="39" t="s">
        <v>176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42" t="str">
        <f t="shared" si="301"/>
        <v/>
      </c>
      <c r="AB889" s="65" t="str">
        <f t="shared" si="296"/>
        <v/>
      </c>
      <c r="AC889" s="65" t="str">
        <f t="shared" si="297"/>
        <v/>
      </c>
      <c r="AD889" s="43" t="str">
        <f t="shared" si="298"/>
        <v>-100%</v>
      </c>
      <c r="AE889" s="3">
        <f t="shared" si="299"/>
        <v>-320</v>
      </c>
      <c r="AF889" s="67">
        <f t="shared" si="300"/>
        <v>3</v>
      </c>
      <c r="AG889" t="str">
        <f t="shared" si="302"/>
        <v/>
      </c>
      <c r="AH889" t="str">
        <f t="shared" si="287"/>
        <v/>
      </c>
      <c r="AI889" t="str">
        <f t="shared" si="288"/>
        <v/>
      </c>
      <c r="AJ889" t="str">
        <f t="shared" si="303"/>
        <v/>
      </c>
      <c r="AK889" t="str">
        <f t="shared" si="289"/>
        <v/>
      </c>
      <c r="AL889" t="str">
        <f t="shared" si="290"/>
        <v/>
      </c>
      <c r="AM889" t="str">
        <f t="shared" si="291"/>
        <v/>
      </c>
      <c r="AN889" t="str">
        <f t="shared" si="292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93"/>
        <v>0</v>
      </c>
      <c r="AZ889">
        <f t="shared" si="294"/>
        <v>0</v>
      </c>
      <c r="BA889">
        <f t="shared" si="295"/>
        <v>0</v>
      </c>
    </row>
    <row r="890" customHeight="1" spans="1:53">
      <c r="A890" s="23" t="s">
        <v>370</v>
      </c>
      <c r="C890" s="23">
        <v>4</v>
      </c>
      <c r="D890" s="39" t="s">
        <v>175</v>
      </c>
      <c r="E890" s="39" t="s">
        <v>176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42" t="str">
        <f t="shared" si="301"/>
        <v/>
      </c>
      <c r="AB890" s="65" t="str">
        <f t="shared" si="296"/>
        <v/>
      </c>
      <c r="AC890" s="65" t="str">
        <f t="shared" si="297"/>
        <v/>
      </c>
      <c r="AD890" s="43" t="str">
        <f t="shared" si="298"/>
        <v>-100%</v>
      </c>
      <c r="AE890" s="3">
        <f t="shared" si="299"/>
        <v>-405</v>
      </c>
      <c r="AF890" s="67">
        <f t="shared" si="300"/>
        <v>4</v>
      </c>
      <c r="AG890" t="str">
        <f t="shared" si="302"/>
        <v/>
      </c>
      <c r="AH890" t="str">
        <f t="shared" si="287"/>
        <v/>
      </c>
      <c r="AI890" t="str">
        <f t="shared" si="288"/>
        <v/>
      </c>
      <c r="AJ890" t="str">
        <f t="shared" si="303"/>
        <v/>
      </c>
      <c r="AK890" t="str">
        <f t="shared" si="289"/>
        <v/>
      </c>
      <c r="AL890" t="str">
        <f t="shared" si="290"/>
        <v/>
      </c>
      <c r="AM890" t="str">
        <f t="shared" si="291"/>
        <v/>
      </c>
      <c r="AN890" t="str">
        <f t="shared" si="292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93"/>
        <v>0</v>
      </c>
      <c r="AZ890">
        <f t="shared" si="294"/>
        <v>0</v>
      </c>
      <c r="BA890">
        <f t="shared" si="295"/>
        <v>0</v>
      </c>
    </row>
    <row r="891" customHeight="1" spans="1:53">
      <c r="A891" s="23" t="s">
        <v>370</v>
      </c>
      <c r="C891" s="23">
        <v>5</v>
      </c>
      <c r="D891" s="39" t="s">
        <v>175</v>
      </c>
      <c r="E891" s="39" t="s">
        <v>176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42" t="str">
        <f t="shared" si="301"/>
        <v/>
      </c>
      <c r="AB891" s="65" t="str">
        <f t="shared" si="296"/>
        <v/>
      </c>
      <c r="AC891" s="65" t="str">
        <f t="shared" si="297"/>
        <v/>
      </c>
      <c r="AD891" s="43" t="str">
        <f t="shared" si="298"/>
        <v>-100%</v>
      </c>
      <c r="AE891" s="3">
        <f t="shared" si="299"/>
        <v>-490</v>
      </c>
      <c r="AF891" s="67">
        <f t="shared" si="300"/>
        <v>5</v>
      </c>
      <c r="AG891" t="str">
        <f t="shared" si="302"/>
        <v/>
      </c>
      <c r="AH891" t="str">
        <f t="shared" si="287"/>
        <v/>
      </c>
      <c r="AI891" t="str">
        <f t="shared" si="288"/>
        <v/>
      </c>
      <c r="AJ891" t="str">
        <f t="shared" si="303"/>
        <v/>
      </c>
      <c r="AK891" t="str">
        <f t="shared" si="289"/>
        <v/>
      </c>
      <c r="AL891" t="str">
        <f t="shared" si="290"/>
        <v/>
      </c>
      <c r="AM891" t="str">
        <f t="shared" si="291"/>
        <v/>
      </c>
      <c r="AN891" t="str">
        <f t="shared" si="292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93"/>
        <v>0</v>
      </c>
      <c r="AZ891">
        <f t="shared" si="294"/>
        <v>0</v>
      </c>
      <c r="BA891">
        <f t="shared" si="295"/>
        <v>0</v>
      </c>
    </row>
    <row r="892" customHeight="1" spans="1:53">
      <c r="A892" s="25" t="s">
        <v>371</v>
      </c>
      <c r="C892" s="25">
        <v>1</v>
      </c>
      <c r="D892" s="39" t="s">
        <v>172</v>
      </c>
      <c r="E892" s="39" t="s">
        <v>809</v>
      </c>
      <c r="N892" s="23">
        <f>IFERROR(VLOOKUP($D892&amp;$C892,生产方式定位!$A$2:$E$38,2,FALSE)+VLOOKUP($E892&amp;$C892,生产方式定位!$F$3:$J$38,2,FALSE),0)</f>
        <v>0</v>
      </c>
      <c r="U892" s="23">
        <f>IFERROR(VLOOKUP($D892&amp;$C892,生产方式定位!$A$2:$E$38,3,FALSE)+VLOOKUP($E892&amp;$C892,生产方式定位!$F$3:$J$38,3,FALSE),0)</f>
        <v>0</v>
      </c>
      <c r="Z892" s="23" t="str">
        <f>IFERROR(VLOOKUP($D892&amp;$C892,生产方式定位!$A$2:$E$38,5,FALSE)+VLOOKUP($E892&amp;$C892,生产方式定位!$F$3:$J$38,5,FALSE),"错误")</f>
        <v>错误</v>
      </c>
      <c r="AA892" s="42" t="str">
        <f t="shared" si="301"/>
        <v/>
      </c>
      <c r="AB892" s="65" t="str">
        <f t="shared" si="296"/>
        <v/>
      </c>
      <c r="AC892" s="65" t="str">
        <f t="shared" si="297"/>
        <v/>
      </c>
      <c r="AD892" s="43" t="str">
        <f t="shared" si="298"/>
        <v/>
      </c>
      <c r="AE892" s="3" t="e">
        <f t="shared" si="299"/>
        <v>#VALUE!</v>
      </c>
      <c r="AF892" s="66">
        <f t="shared" si="300"/>
        <v>1</v>
      </c>
      <c r="AG892" t="str">
        <f t="shared" si="302"/>
        <v/>
      </c>
      <c r="AH892" t="str">
        <f t="shared" si="287"/>
        <v/>
      </c>
      <c r="AI892" t="str">
        <f t="shared" si="288"/>
        <v/>
      </c>
      <c r="AJ892" t="str">
        <f t="shared" si="303"/>
        <v/>
      </c>
      <c r="AK892" t="str">
        <f t="shared" si="289"/>
        <v/>
      </c>
      <c r="AL892" t="str">
        <f t="shared" si="290"/>
        <v/>
      </c>
      <c r="AM892" t="str">
        <f t="shared" si="291"/>
        <v/>
      </c>
      <c r="AN892" t="str">
        <f t="shared" si="292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93"/>
        <v>0</v>
      </c>
      <c r="AZ892">
        <f t="shared" si="294"/>
        <v>0</v>
      </c>
      <c r="BA892">
        <f t="shared" si="295"/>
        <v>0</v>
      </c>
    </row>
    <row r="893" customHeight="1" spans="1:53">
      <c r="A893" s="25" t="s">
        <v>371</v>
      </c>
      <c r="C893" s="25">
        <v>2</v>
      </c>
      <c r="D893" s="39" t="s">
        <v>172</v>
      </c>
      <c r="E893" s="39" t="s">
        <v>809</v>
      </c>
      <c r="N893" s="23">
        <f>IFERROR(VLOOKUP($D893&amp;$C893,生产方式定位!$A$2:$E$38,2,FALSE)+VLOOKUP($E893&amp;$C893,生产方式定位!$F$3:$J$38,2,FALSE),0)</f>
        <v>0</v>
      </c>
      <c r="U893" s="23">
        <f>IFERROR(VLOOKUP($D893&amp;$C893,生产方式定位!$A$2:$E$38,3,FALSE)+VLOOKUP($E893&amp;$C893,生产方式定位!$F$3:$J$38,3,FALSE),0)</f>
        <v>0</v>
      </c>
      <c r="Z893" s="23" t="str">
        <f>IFERROR(VLOOKUP($D893&amp;$C893,生产方式定位!$A$2:$E$38,5,FALSE)+VLOOKUP($E893&amp;$C893,生产方式定位!$F$3:$J$38,5,FALSE),"错误")</f>
        <v>错误</v>
      </c>
      <c r="AA893" s="42" t="str">
        <f t="shared" si="301"/>
        <v/>
      </c>
      <c r="AB893" s="65" t="str">
        <f t="shared" si="296"/>
        <v/>
      </c>
      <c r="AC893" s="65" t="str">
        <f t="shared" si="297"/>
        <v/>
      </c>
      <c r="AD893" s="43" t="str">
        <f t="shared" si="298"/>
        <v/>
      </c>
      <c r="AE893" s="3" t="e">
        <f t="shared" si="299"/>
        <v>#VALUE!</v>
      </c>
      <c r="AF893" s="66">
        <f t="shared" si="300"/>
        <v>2</v>
      </c>
      <c r="AG893" t="str">
        <f t="shared" si="302"/>
        <v/>
      </c>
      <c r="AH893" t="str">
        <f t="shared" si="287"/>
        <v/>
      </c>
      <c r="AI893" t="str">
        <f t="shared" si="288"/>
        <v/>
      </c>
      <c r="AJ893" t="str">
        <f t="shared" si="303"/>
        <v/>
      </c>
      <c r="AK893" t="str">
        <f t="shared" si="289"/>
        <v/>
      </c>
      <c r="AL893" t="str">
        <f t="shared" si="290"/>
        <v/>
      </c>
      <c r="AM893" t="str">
        <f t="shared" si="291"/>
        <v/>
      </c>
      <c r="AN893" t="str">
        <f t="shared" si="292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93"/>
        <v>0</v>
      </c>
      <c r="AZ893">
        <f t="shared" si="294"/>
        <v>0</v>
      </c>
      <c r="BA893">
        <f t="shared" si="295"/>
        <v>0</v>
      </c>
    </row>
    <row r="894" customHeight="1" spans="1:53">
      <c r="A894" s="25" t="s">
        <v>371</v>
      </c>
      <c r="C894" s="25">
        <v>3</v>
      </c>
      <c r="D894" s="39" t="s">
        <v>172</v>
      </c>
      <c r="E894" s="39" t="s">
        <v>809</v>
      </c>
      <c r="N894" s="23">
        <f>IFERROR(VLOOKUP($D894&amp;$C894,生产方式定位!$A$2:$E$38,2,FALSE)+VLOOKUP($E894&amp;$C894,生产方式定位!$F$3:$J$38,2,FALSE),0)</f>
        <v>0</v>
      </c>
      <c r="U894" s="23">
        <f>IFERROR(VLOOKUP($D894&amp;$C894,生产方式定位!$A$2:$E$38,3,FALSE)+VLOOKUP($E894&amp;$C894,生产方式定位!$F$3:$J$38,3,FALSE),0)</f>
        <v>0</v>
      </c>
      <c r="Z894" s="23" t="str">
        <f>IFERROR(VLOOKUP($D894&amp;$C894,生产方式定位!$A$2:$E$38,5,FALSE)+VLOOKUP($E894&amp;$C894,生产方式定位!$F$3:$J$38,5,FALSE),"错误")</f>
        <v>错误</v>
      </c>
      <c r="AA894" s="42" t="str">
        <f t="shared" si="301"/>
        <v/>
      </c>
      <c r="AB894" s="65" t="str">
        <f t="shared" si="296"/>
        <v/>
      </c>
      <c r="AC894" s="65" t="str">
        <f t="shared" si="297"/>
        <v/>
      </c>
      <c r="AD894" s="43" t="str">
        <f t="shared" si="298"/>
        <v/>
      </c>
      <c r="AE894" s="3" t="e">
        <f t="shared" si="299"/>
        <v>#VALUE!</v>
      </c>
      <c r="AF894" s="66">
        <f t="shared" si="300"/>
        <v>3</v>
      </c>
      <c r="AG894" t="str">
        <f t="shared" si="302"/>
        <v/>
      </c>
      <c r="AH894" t="str">
        <f t="shared" si="287"/>
        <v/>
      </c>
      <c r="AI894" t="str">
        <f t="shared" si="288"/>
        <v/>
      </c>
      <c r="AJ894" t="str">
        <f t="shared" si="303"/>
        <v/>
      </c>
      <c r="AK894" t="str">
        <f t="shared" si="289"/>
        <v/>
      </c>
      <c r="AL894" t="str">
        <f t="shared" si="290"/>
        <v/>
      </c>
      <c r="AM894" t="str">
        <f t="shared" si="291"/>
        <v/>
      </c>
      <c r="AN894" t="str">
        <f t="shared" si="292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93"/>
        <v>0</v>
      </c>
      <c r="AZ894">
        <f t="shared" si="294"/>
        <v>0</v>
      </c>
      <c r="BA894">
        <f t="shared" si="295"/>
        <v>0</v>
      </c>
    </row>
    <row r="895" customHeight="1" spans="1:53">
      <c r="A895" s="25" t="s">
        <v>371</v>
      </c>
      <c r="C895" s="25">
        <v>4</v>
      </c>
      <c r="D895" s="39" t="s">
        <v>172</v>
      </c>
      <c r="E895" s="39" t="s">
        <v>809</v>
      </c>
      <c r="N895" s="23">
        <f>IFERROR(VLOOKUP($D895&amp;$C895,生产方式定位!$A$2:$E$38,2,FALSE)+VLOOKUP($E895&amp;$C895,生产方式定位!$F$3:$J$38,2,FALSE),0)</f>
        <v>0</v>
      </c>
      <c r="U895" s="23">
        <f>IFERROR(VLOOKUP($D895&amp;$C895,生产方式定位!$A$2:$E$38,3,FALSE)+VLOOKUP($E895&amp;$C895,生产方式定位!$F$3:$J$38,3,FALSE),0)</f>
        <v>0</v>
      </c>
      <c r="Z895" s="23" t="str">
        <f>IFERROR(VLOOKUP($D895&amp;$C895,生产方式定位!$A$2:$E$38,5,FALSE)+VLOOKUP($E895&amp;$C895,生产方式定位!$F$3:$J$38,5,FALSE),"错误")</f>
        <v>错误</v>
      </c>
      <c r="AA895" s="42" t="str">
        <f t="shared" si="301"/>
        <v/>
      </c>
      <c r="AB895" s="65" t="str">
        <f t="shared" si="296"/>
        <v/>
      </c>
      <c r="AC895" s="65" t="str">
        <f t="shared" si="297"/>
        <v/>
      </c>
      <c r="AD895" s="43" t="str">
        <f t="shared" si="298"/>
        <v/>
      </c>
      <c r="AE895" s="3" t="e">
        <f t="shared" si="299"/>
        <v>#VALUE!</v>
      </c>
      <c r="AF895" s="66">
        <f t="shared" si="300"/>
        <v>4</v>
      </c>
      <c r="AG895" t="str">
        <f t="shared" si="302"/>
        <v/>
      </c>
      <c r="AH895" t="str">
        <f t="shared" si="287"/>
        <v/>
      </c>
      <c r="AI895" t="str">
        <f t="shared" si="288"/>
        <v/>
      </c>
      <c r="AJ895" t="str">
        <f t="shared" si="303"/>
        <v/>
      </c>
      <c r="AK895" t="str">
        <f t="shared" si="289"/>
        <v/>
      </c>
      <c r="AL895" t="str">
        <f t="shared" si="290"/>
        <v/>
      </c>
      <c r="AM895" t="str">
        <f t="shared" si="291"/>
        <v/>
      </c>
      <c r="AN895" t="str">
        <f t="shared" si="292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93"/>
        <v>0</v>
      </c>
      <c r="AZ895">
        <f t="shared" si="294"/>
        <v>0</v>
      </c>
      <c r="BA895">
        <f t="shared" si="295"/>
        <v>0</v>
      </c>
    </row>
    <row r="896" customHeight="1" spans="1:53">
      <c r="A896" s="25" t="s">
        <v>371</v>
      </c>
      <c r="C896" s="25">
        <v>5</v>
      </c>
      <c r="D896" s="39" t="s">
        <v>172</v>
      </c>
      <c r="E896" s="39" t="s">
        <v>809</v>
      </c>
      <c r="N896" s="23">
        <f>IFERROR(VLOOKUP($D896&amp;$C896,生产方式定位!$A$2:$E$38,2,FALSE)+VLOOKUP($E896&amp;$C896,生产方式定位!$F$3:$J$38,2,FALSE),0)</f>
        <v>0</v>
      </c>
      <c r="U896" s="23">
        <f>IFERROR(VLOOKUP($D896&amp;$C896,生产方式定位!$A$2:$E$38,3,FALSE)+VLOOKUP($E896&amp;$C896,生产方式定位!$F$3:$J$38,3,FALSE),0)</f>
        <v>0</v>
      </c>
      <c r="Z896" s="23" t="str">
        <f>IFERROR(VLOOKUP($D896&amp;$C896,生产方式定位!$A$2:$E$38,5,FALSE)+VLOOKUP($E896&amp;$C896,生产方式定位!$F$3:$J$38,5,FALSE),"错误")</f>
        <v>错误</v>
      </c>
      <c r="AA896" s="42" t="str">
        <f t="shared" si="301"/>
        <v/>
      </c>
      <c r="AB896" s="65" t="str">
        <f t="shared" si="296"/>
        <v/>
      </c>
      <c r="AC896" s="65" t="str">
        <f t="shared" si="297"/>
        <v/>
      </c>
      <c r="AD896" s="43" t="str">
        <f t="shared" si="298"/>
        <v/>
      </c>
      <c r="AE896" s="3" t="e">
        <f t="shared" si="299"/>
        <v>#VALUE!</v>
      </c>
      <c r="AF896" s="66">
        <f t="shared" si="300"/>
        <v>5</v>
      </c>
      <c r="AG896" t="str">
        <f t="shared" si="302"/>
        <v/>
      </c>
      <c r="AH896" t="str">
        <f t="shared" si="287"/>
        <v/>
      </c>
      <c r="AI896" t="str">
        <f t="shared" si="288"/>
        <v/>
      </c>
      <c r="AJ896" t="str">
        <f t="shared" si="303"/>
        <v/>
      </c>
      <c r="AK896" t="str">
        <f t="shared" si="289"/>
        <v/>
      </c>
      <c r="AL896" t="str">
        <f t="shared" si="290"/>
        <v/>
      </c>
      <c r="AM896" t="str">
        <f t="shared" si="291"/>
        <v/>
      </c>
      <c r="AN896" t="str">
        <f t="shared" si="292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93"/>
        <v>0</v>
      </c>
      <c r="AZ896">
        <f t="shared" si="294"/>
        <v>0</v>
      </c>
      <c r="BA896">
        <f t="shared" si="295"/>
        <v>0</v>
      </c>
    </row>
    <row r="897" customHeight="1" spans="1:53">
      <c r="A897" s="23" t="s">
        <v>372</v>
      </c>
      <c r="B897" s="71" t="s">
        <v>810</v>
      </c>
      <c r="C897" s="23">
        <v>1</v>
      </c>
      <c r="D897" s="39" t="s">
        <v>175</v>
      </c>
      <c r="E897" s="39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42" t="str">
        <f t="shared" si="301"/>
        <v/>
      </c>
      <c r="AB897" s="65" t="str">
        <f t="shared" si="296"/>
        <v/>
      </c>
      <c r="AC897" s="65" t="str">
        <f t="shared" si="297"/>
        <v/>
      </c>
      <c r="AD897" s="43" t="str">
        <f t="shared" si="298"/>
        <v/>
      </c>
      <c r="AE897" s="3" t="str">
        <f t="shared" si="299"/>
        <v/>
      </c>
      <c r="AF897" s="67">
        <f t="shared" si="300"/>
        <v>1</v>
      </c>
      <c r="AG897" t="str">
        <f t="shared" si="302"/>
        <v/>
      </c>
      <c r="AH897" t="str">
        <f t="shared" si="287"/>
        <v/>
      </c>
      <c r="AI897" t="str">
        <f t="shared" si="288"/>
        <v/>
      </c>
      <c r="AJ897" t="str">
        <f t="shared" si="303"/>
        <v/>
      </c>
      <c r="AK897" t="str">
        <f t="shared" si="289"/>
        <v/>
      </c>
      <c r="AL897" t="str">
        <f t="shared" si="290"/>
        <v/>
      </c>
      <c r="AM897" t="str">
        <f t="shared" si="291"/>
        <v/>
      </c>
      <c r="AN897" t="str">
        <f t="shared" si="292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93"/>
        <v>0</v>
      </c>
      <c r="AZ897">
        <f t="shared" si="294"/>
        <v>0</v>
      </c>
      <c r="BA897">
        <f t="shared" si="295"/>
        <v>0</v>
      </c>
    </row>
    <row r="898" customHeight="1" spans="1:53">
      <c r="A898" s="23" t="s">
        <v>372</v>
      </c>
      <c r="B898" s="71" t="s">
        <v>811</v>
      </c>
      <c r="C898" s="23">
        <v>2</v>
      </c>
      <c r="D898" s="39" t="s">
        <v>175</v>
      </c>
      <c r="E898" s="39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42" t="str">
        <f t="shared" si="301"/>
        <v/>
      </c>
      <c r="AB898" s="65" t="str">
        <f t="shared" si="296"/>
        <v/>
      </c>
      <c r="AC898" s="65" t="str">
        <f t="shared" si="297"/>
        <v/>
      </c>
      <c r="AD898" s="43" t="str">
        <f t="shared" si="298"/>
        <v/>
      </c>
      <c r="AE898" s="3" t="str">
        <f t="shared" si="299"/>
        <v/>
      </c>
      <c r="AF898" s="67">
        <f t="shared" si="300"/>
        <v>2</v>
      </c>
      <c r="AG898" t="str">
        <f t="shared" si="302"/>
        <v/>
      </c>
      <c r="AH898" t="str">
        <f t="shared" si="287"/>
        <v/>
      </c>
      <c r="AI898" t="str">
        <f t="shared" si="288"/>
        <v/>
      </c>
      <c r="AJ898" t="str">
        <f t="shared" si="303"/>
        <v/>
      </c>
      <c r="AK898" t="str">
        <f t="shared" si="289"/>
        <v/>
      </c>
      <c r="AL898" t="str">
        <f t="shared" si="290"/>
        <v/>
      </c>
      <c r="AM898" t="str">
        <f t="shared" si="291"/>
        <v/>
      </c>
      <c r="AN898" t="str">
        <f t="shared" si="292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93"/>
        <v>0</v>
      </c>
      <c r="AZ898">
        <f t="shared" si="294"/>
        <v>0</v>
      </c>
      <c r="BA898">
        <f t="shared" si="295"/>
        <v>0</v>
      </c>
    </row>
    <row r="899" customHeight="1" spans="1:53">
      <c r="A899" s="23" t="s">
        <v>372</v>
      </c>
      <c r="B899" s="71" t="s">
        <v>812</v>
      </c>
      <c r="C899" s="23">
        <v>3</v>
      </c>
      <c r="D899" s="39" t="s">
        <v>175</v>
      </c>
      <c r="E899" s="39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42" t="str">
        <f t="shared" si="301"/>
        <v/>
      </c>
      <c r="AB899" s="65" t="str">
        <f t="shared" si="296"/>
        <v/>
      </c>
      <c r="AC899" s="65" t="str">
        <f t="shared" si="297"/>
        <v/>
      </c>
      <c r="AD899" s="43" t="str">
        <f t="shared" si="298"/>
        <v/>
      </c>
      <c r="AE899" s="3" t="str">
        <f t="shared" si="299"/>
        <v/>
      </c>
      <c r="AF899" s="67">
        <f t="shared" si="300"/>
        <v>3</v>
      </c>
      <c r="AG899" t="str">
        <f t="shared" si="302"/>
        <v/>
      </c>
      <c r="AH899" t="str">
        <f t="shared" si="287"/>
        <v/>
      </c>
      <c r="AI899" t="str">
        <f t="shared" si="288"/>
        <v/>
      </c>
      <c r="AJ899" t="str">
        <f t="shared" si="303"/>
        <v/>
      </c>
      <c r="AK899" t="str">
        <f t="shared" si="289"/>
        <v/>
      </c>
      <c r="AL899" t="str">
        <f t="shared" si="290"/>
        <v/>
      </c>
      <c r="AM899" t="str">
        <f t="shared" si="291"/>
        <v/>
      </c>
      <c r="AN899" t="str">
        <f t="shared" si="292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93"/>
        <v>0</v>
      </c>
      <c r="AZ899">
        <f t="shared" si="294"/>
        <v>0</v>
      </c>
      <c r="BA899">
        <f t="shared" si="295"/>
        <v>0</v>
      </c>
    </row>
    <row r="900" customHeight="1" spans="1:53">
      <c r="A900" s="23" t="s">
        <v>372</v>
      </c>
      <c r="B900" s="71" t="s">
        <v>813</v>
      </c>
      <c r="C900" s="23">
        <v>4</v>
      </c>
      <c r="D900" s="39" t="s">
        <v>175</v>
      </c>
      <c r="E900" s="39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42" t="str">
        <f t="shared" si="301"/>
        <v/>
      </c>
      <c r="AB900" s="65" t="str">
        <f t="shared" si="296"/>
        <v/>
      </c>
      <c r="AC900" s="65" t="str">
        <f t="shared" si="297"/>
        <v/>
      </c>
      <c r="AD900" s="43" t="str">
        <f t="shared" si="298"/>
        <v/>
      </c>
      <c r="AE900" s="3" t="str">
        <f t="shared" si="299"/>
        <v/>
      </c>
      <c r="AF900" s="67">
        <f t="shared" si="300"/>
        <v>4</v>
      </c>
      <c r="AG900" t="str">
        <f t="shared" si="302"/>
        <v/>
      </c>
      <c r="AH900" t="str">
        <f t="shared" si="287"/>
        <v/>
      </c>
      <c r="AI900" t="str">
        <f t="shared" si="288"/>
        <v/>
      </c>
      <c r="AJ900" t="str">
        <f t="shared" si="303"/>
        <v/>
      </c>
      <c r="AK900" t="str">
        <f t="shared" si="289"/>
        <v/>
      </c>
      <c r="AL900" t="str">
        <f t="shared" si="290"/>
        <v/>
      </c>
      <c r="AM900" t="str">
        <f t="shared" si="291"/>
        <v/>
      </c>
      <c r="AN900" t="str">
        <f t="shared" si="292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93"/>
        <v>0</v>
      </c>
      <c r="AZ900">
        <f t="shared" si="294"/>
        <v>0</v>
      </c>
      <c r="BA900">
        <f t="shared" si="295"/>
        <v>0</v>
      </c>
    </row>
    <row r="901" customHeight="1" spans="1:53">
      <c r="A901" s="23" t="s">
        <v>372</v>
      </c>
      <c r="B901" s="71" t="s">
        <v>814</v>
      </c>
      <c r="C901" s="23">
        <v>5</v>
      </c>
      <c r="D901" s="39" t="s">
        <v>175</v>
      </c>
      <c r="E901" s="39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42" t="str">
        <f t="shared" si="301"/>
        <v/>
      </c>
      <c r="AB901" s="65" t="str">
        <f t="shared" si="296"/>
        <v/>
      </c>
      <c r="AC901" s="65" t="str">
        <f t="shared" si="297"/>
        <v/>
      </c>
      <c r="AD901" s="43" t="str">
        <f t="shared" si="298"/>
        <v/>
      </c>
      <c r="AE901" s="3" t="str">
        <f t="shared" si="299"/>
        <v/>
      </c>
      <c r="AF901" s="67">
        <f t="shared" si="300"/>
        <v>5</v>
      </c>
      <c r="AG901" t="str">
        <f t="shared" si="302"/>
        <v/>
      </c>
      <c r="AH901" t="str">
        <f t="shared" si="287"/>
        <v/>
      </c>
      <c r="AI901" t="str">
        <f t="shared" si="288"/>
        <v/>
      </c>
      <c r="AJ901" t="str">
        <f t="shared" si="303"/>
        <v/>
      </c>
      <c r="AK901" t="str">
        <f t="shared" si="289"/>
        <v/>
      </c>
      <c r="AL901" t="str">
        <f t="shared" si="290"/>
        <v/>
      </c>
      <c r="AM901" t="str">
        <f t="shared" si="291"/>
        <v/>
      </c>
      <c r="AN901" t="str">
        <f t="shared" si="292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93"/>
        <v>0</v>
      </c>
      <c r="AZ901">
        <f t="shared" si="294"/>
        <v>0</v>
      </c>
      <c r="BA901">
        <f t="shared" si="295"/>
        <v>0</v>
      </c>
    </row>
    <row r="902" customHeight="1" spans="1:53">
      <c r="A902" s="23" t="s">
        <v>372</v>
      </c>
      <c r="B902" s="71" t="s">
        <v>815</v>
      </c>
      <c r="C902" s="23">
        <v>6</v>
      </c>
      <c r="D902" s="39" t="s">
        <v>175</v>
      </c>
      <c r="E902" s="39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42" t="str">
        <f t="shared" si="301"/>
        <v/>
      </c>
      <c r="AB902" s="65" t="str">
        <f t="shared" si="296"/>
        <v/>
      </c>
      <c r="AC902" s="65" t="str">
        <f t="shared" si="297"/>
        <v/>
      </c>
      <c r="AD902" s="43" t="str">
        <f t="shared" si="298"/>
        <v/>
      </c>
      <c r="AE902" s="3" t="str">
        <f t="shared" si="299"/>
        <v/>
      </c>
      <c r="AF902" s="66">
        <f t="shared" si="300"/>
        <v>6</v>
      </c>
      <c r="AG902" t="str">
        <f t="shared" si="302"/>
        <v/>
      </c>
      <c r="AH902" t="str">
        <f t="shared" si="287"/>
        <v/>
      </c>
      <c r="AI902" t="str">
        <f t="shared" si="288"/>
        <v/>
      </c>
      <c r="AJ902" t="str">
        <f t="shared" si="303"/>
        <v/>
      </c>
      <c r="AK902" t="str">
        <f t="shared" si="289"/>
        <v/>
      </c>
      <c r="AL902" t="str">
        <f t="shared" si="290"/>
        <v/>
      </c>
      <c r="AM902" t="str">
        <f t="shared" si="291"/>
        <v/>
      </c>
      <c r="AN902" t="str">
        <f t="shared" si="292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93"/>
        <v>0</v>
      </c>
      <c r="AZ902">
        <f t="shared" si="294"/>
        <v>0</v>
      </c>
      <c r="BA902">
        <f t="shared" si="295"/>
        <v>0</v>
      </c>
    </row>
    <row r="903" customHeight="1" spans="1:53">
      <c r="A903" s="23" t="s">
        <v>372</v>
      </c>
      <c r="B903" s="71" t="s">
        <v>816</v>
      </c>
      <c r="C903" s="23">
        <v>7</v>
      </c>
      <c r="D903" s="39" t="s">
        <v>175</v>
      </c>
      <c r="E903" s="39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42" t="str">
        <f t="shared" si="301"/>
        <v/>
      </c>
      <c r="AB903" s="65" t="str">
        <f t="shared" si="296"/>
        <v/>
      </c>
      <c r="AC903" s="65" t="str">
        <f t="shared" si="297"/>
        <v/>
      </c>
      <c r="AD903" s="43" t="str">
        <f t="shared" si="298"/>
        <v/>
      </c>
      <c r="AE903" s="3" t="str">
        <f t="shared" si="299"/>
        <v/>
      </c>
      <c r="AF903" s="66">
        <f t="shared" si="300"/>
        <v>7</v>
      </c>
      <c r="AG903" t="str">
        <f t="shared" si="302"/>
        <v/>
      </c>
      <c r="AH903" t="str">
        <f t="shared" si="287"/>
        <v/>
      </c>
      <c r="AI903" t="str">
        <f t="shared" si="288"/>
        <v/>
      </c>
      <c r="AJ903" t="str">
        <f t="shared" si="303"/>
        <v/>
      </c>
      <c r="AK903" t="str">
        <f t="shared" si="289"/>
        <v/>
      </c>
      <c r="AL903" t="str">
        <f t="shared" si="290"/>
        <v/>
      </c>
      <c r="AM903" t="str">
        <f t="shared" si="291"/>
        <v/>
      </c>
      <c r="AN903" t="str">
        <f t="shared" si="292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93"/>
        <v>0</v>
      </c>
      <c r="AZ903">
        <f t="shared" si="294"/>
        <v>0</v>
      </c>
      <c r="BA903">
        <f t="shared" si="295"/>
        <v>0</v>
      </c>
    </row>
    <row r="904" customHeight="1" spans="1:53">
      <c r="A904" s="23" t="s">
        <v>372</v>
      </c>
      <c r="B904" s="71" t="s">
        <v>817</v>
      </c>
      <c r="C904" s="23">
        <v>8</v>
      </c>
      <c r="D904" s="39" t="s">
        <v>175</v>
      </c>
      <c r="E904" s="39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42" t="str">
        <f t="shared" si="301"/>
        <v/>
      </c>
      <c r="AB904" s="65" t="str">
        <f t="shared" si="296"/>
        <v/>
      </c>
      <c r="AC904" s="65" t="str">
        <f t="shared" si="297"/>
        <v/>
      </c>
      <c r="AD904" s="43" t="str">
        <f t="shared" si="298"/>
        <v/>
      </c>
      <c r="AE904" s="3" t="str">
        <f t="shared" si="299"/>
        <v/>
      </c>
      <c r="AF904" s="66">
        <f t="shared" si="300"/>
        <v>8</v>
      </c>
      <c r="AG904" t="str">
        <f t="shared" si="302"/>
        <v/>
      </c>
      <c r="AH904" t="str">
        <f t="shared" si="287"/>
        <v/>
      </c>
      <c r="AI904" t="str">
        <f t="shared" si="288"/>
        <v/>
      </c>
      <c r="AJ904" t="str">
        <f t="shared" si="303"/>
        <v/>
      </c>
      <c r="AK904" t="str">
        <f t="shared" si="289"/>
        <v/>
      </c>
      <c r="AL904" t="str">
        <f t="shared" si="290"/>
        <v/>
      </c>
      <c r="AM904" t="str">
        <f t="shared" si="291"/>
        <v/>
      </c>
      <c r="AN904" t="str">
        <f t="shared" si="292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93"/>
        <v>0</v>
      </c>
      <c r="AZ904">
        <f t="shared" si="294"/>
        <v>0</v>
      </c>
      <c r="BA904">
        <f t="shared" si="295"/>
        <v>0</v>
      </c>
    </row>
    <row r="905" customHeight="1" spans="1:53">
      <c r="A905" s="25" t="s">
        <v>374</v>
      </c>
      <c r="C905" s="25">
        <v>1</v>
      </c>
      <c r="D905" s="39" t="s">
        <v>172</v>
      </c>
      <c r="E905" s="39" t="s">
        <v>173</v>
      </c>
      <c r="F905" s="3" t="s">
        <v>41</v>
      </c>
      <c r="G905" s="3">
        <v>20</v>
      </c>
      <c r="L905" s="40">
        <v>5</v>
      </c>
      <c r="N905" s="23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42" t="str">
        <f t="shared" si="301"/>
        <v>工具*6,运力*2</v>
      </c>
      <c r="AB905" s="65" t="str">
        <f t="shared" si="296"/>
        <v>劳工*4525</v>
      </c>
      <c r="AC905" s="65" t="str">
        <f t="shared" si="297"/>
        <v/>
      </c>
      <c r="AD905" s="43" t="str">
        <f t="shared" si="298"/>
        <v>73%</v>
      </c>
      <c r="AE905" s="3">
        <f t="shared" si="299"/>
        <v>120</v>
      </c>
      <c r="AF905" s="66">
        <f t="shared" si="300"/>
        <v>1</v>
      </c>
      <c r="AG905" t="str">
        <f t="shared" si="302"/>
        <v>工具*6</v>
      </c>
      <c r="AH905" t="str">
        <f t="shared" si="287"/>
        <v/>
      </c>
      <c r="AI905" t="str">
        <f t="shared" si="288"/>
        <v/>
      </c>
      <c r="AJ905" t="str">
        <f t="shared" si="303"/>
        <v>劳工*4525</v>
      </c>
      <c r="AK905" t="str">
        <f t="shared" si="289"/>
        <v/>
      </c>
      <c r="AL905" t="str">
        <f t="shared" si="290"/>
        <v/>
      </c>
      <c r="AM905" t="str">
        <f t="shared" si="291"/>
        <v/>
      </c>
      <c r="AN905" t="str">
        <f t="shared" si="292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93"/>
        <v>25</v>
      </c>
      <c r="AZ905">
        <f t="shared" si="294"/>
        <v>100</v>
      </c>
      <c r="BA905">
        <f t="shared" si="295"/>
        <v>0</v>
      </c>
    </row>
    <row r="906" customHeight="1" spans="1:53">
      <c r="A906" s="25" t="s">
        <v>374</v>
      </c>
      <c r="C906" s="25">
        <v>2</v>
      </c>
      <c r="D906" s="39" t="s">
        <v>172</v>
      </c>
      <c r="E906" s="39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40">
        <v>5</v>
      </c>
      <c r="N906" s="23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42" t="str">
        <f t="shared" si="301"/>
        <v>工具*9,肥料*18,运力*6</v>
      </c>
      <c r="AB906" s="65" t="str">
        <f t="shared" si="296"/>
        <v>劳工*4351,工程师*58</v>
      </c>
      <c r="AC906" s="65" t="str">
        <f t="shared" si="297"/>
        <v/>
      </c>
      <c r="AD906" s="43" t="str">
        <f t="shared" si="298"/>
        <v>37%</v>
      </c>
      <c r="AE906" s="3">
        <f t="shared" si="299"/>
        <v>310</v>
      </c>
      <c r="AF906" s="66">
        <f t="shared" si="300"/>
        <v>2</v>
      </c>
      <c r="AG906" t="str">
        <f t="shared" si="302"/>
        <v>工具*9</v>
      </c>
      <c r="AH906" t="str">
        <f t="shared" si="287"/>
        <v>肥料*18</v>
      </c>
      <c r="AI906" t="str">
        <f t="shared" si="288"/>
        <v/>
      </c>
      <c r="AJ906" t="str">
        <f t="shared" si="303"/>
        <v>劳工*4351</v>
      </c>
      <c r="AK906" t="str">
        <f t="shared" si="289"/>
        <v>工程师*58</v>
      </c>
      <c r="AL906" t="str">
        <f t="shared" si="290"/>
        <v/>
      </c>
      <c r="AM906" t="str">
        <f t="shared" si="291"/>
        <v/>
      </c>
      <c r="AN906" t="str">
        <f t="shared" si="292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93"/>
        <v>30</v>
      </c>
      <c r="AZ906">
        <f t="shared" si="294"/>
        <v>104</v>
      </c>
      <c r="BA906">
        <f t="shared" si="295"/>
        <v>0</v>
      </c>
    </row>
    <row r="907" customHeight="1" spans="1:53">
      <c r="A907" s="25" t="s">
        <v>374</v>
      </c>
      <c r="C907" s="25">
        <v>3</v>
      </c>
      <c r="D907" s="39" t="s">
        <v>172</v>
      </c>
      <c r="E907" s="39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40">
        <v>5</v>
      </c>
      <c r="N907" s="23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42" t="str">
        <f t="shared" si="301"/>
        <v>工具*13,肥料*25,运力*8</v>
      </c>
      <c r="AB907" s="65" t="str">
        <f t="shared" si="296"/>
        <v>劳工*4229,工程师*99</v>
      </c>
      <c r="AC907" s="65" t="str">
        <f t="shared" si="297"/>
        <v/>
      </c>
      <c r="AD907" s="43" t="str">
        <f t="shared" si="298"/>
        <v>34%</v>
      </c>
      <c r="AE907" s="3">
        <f t="shared" si="299"/>
        <v>425</v>
      </c>
      <c r="AF907" s="67">
        <f t="shared" si="300"/>
        <v>3</v>
      </c>
      <c r="AG907" t="str">
        <f t="shared" si="302"/>
        <v>工具*13</v>
      </c>
      <c r="AH907" t="str">
        <f t="shared" si="287"/>
        <v>肥料*25</v>
      </c>
      <c r="AI907" t="str">
        <f t="shared" si="288"/>
        <v/>
      </c>
      <c r="AJ907" t="str">
        <f t="shared" si="303"/>
        <v>劳工*4229</v>
      </c>
      <c r="AK907" t="str">
        <f t="shared" si="289"/>
        <v>工程师*99</v>
      </c>
      <c r="AL907" t="str">
        <f t="shared" si="290"/>
        <v/>
      </c>
      <c r="AM907" t="str">
        <f t="shared" si="291"/>
        <v/>
      </c>
      <c r="AN907" t="str">
        <f t="shared" si="292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93"/>
        <v>30</v>
      </c>
      <c r="AZ907">
        <f t="shared" si="294"/>
        <v>107</v>
      </c>
      <c r="BA907">
        <f t="shared" si="295"/>
        <v>0</v>
      </c>
    </row>
    <row r="908" customHeight="1" spans="1:53">
      <c r="A908" s="25" t="s">
        <v>374</v>
      </c>
      <c r="C908" s="25">
        <v>4</v>
      </c>
      <c r="D908" s="39" t="s">
        <v>172</v>
      </c>
      <c r="E908" s="39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40">
        <v>5</v>
      </c>
      <c r="N908" s="23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42" t="str">
        <f t="shared" si="301"/>
        <v>工具*16,肥料*33,运力*11</v>
      </c>
      <c r="AB908" s="65" t="str">
        <f t="shared" si="296"/>
        <v>劳工*4040,工程师*162</v>
      </c>
      <c r="AC908" s="65" t="str">
        <f t="shared" si="297"/>
        <v/>
      </c>
      <c r="AD908" s="43" t="str">
        <f t="shared" si="298"/>
        <v>33%</v>
      </c>
      <c r="AE908" s="3">
        <f t="shared" si="299"/>
        <v>540</v>
      </c>
      <c r="AF908" s="67">
        <f t="shared" si="300"/>
        <v>4</v>
      </c>
      <c r="AG908" t="str">
        <f t="shared" si="302"/>
        <v>工具*16</v>
      </c>
      <c r="AH908" t="str">
        <f t="shared" si="287"/>
        <v>肥料*33</v>
      </c>
      <c r="AI908" t="str">
        <f t="shared" si="288"/>
        <v/>
      </c>
      <c r="AJ908" t="str">
        <f t="shared" si="303"/>
        <v>劳工*4040</v>
      </c>
      <c r="AK908" t="str">
        <f t="shared" si="289"/>
        <v>工程师*162</v>
      </c>
      <c r="AL908" t="str">
        <f t="shared" si="290"/>
        <v/>
      </c>
      <c r="AM908" t="str">
        <f t="shared" si="291"/>
        <v/>
      </c>
      <c r="AN908" t="str">
        <f t="shared" si="292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93"/>
        <v>30</v>
      </c>
      <c r="AZ908">
        <f t="shared" si="294"/>
        <v>112</v>
      </c>
      <c r="BA908">
        <f t="shared" si="295"/>
        <v>0</v>
      </c>
    </row>
    <row r="909" customHeight="1" spans="1:53">
      <c r="A909" s="25" t="s">
        <v>374</v>
      </c>
      <c r="C909" s="25">
        <v>5</v>
      </c>
      <c r="D909" s="39" t="s">
        <v>172</v>
      </c>
      <c r="E909" s="39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40">
        <v>5</v>
      </c>
      <c r="N909" s="23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42" t="str">
        <f t="shared" si="301"/>
        <v>工具*20,肥料*40,运力*13</v>
      </c>
      <c r="AB909" s="65" t="str">
        <f t="shared" si="296"/>
        <v>劳工*3935,工程师*197</v>
      </c>
      <c r="AC909" s="65" t="str">
        <f t="shared" si="297"/>
        <v/>
      </c>
      <c r="AD909" s="43" t="str">
        <f t="shared" si="298"/>
        <v>32%</v>
      </c>
      <c r="AE909" s="3">
        <f t="shared" si="299"/>
        <v>655</v>
      </c>
      <c r="AF909" s="67">
        <f t="shared" si="300"/>
        <v>5</v>
      </c>
      <c r="AG909" t="str">
        <f t="shared" si="302"/>
        <v>工具*20</v>
      </c>
      <c r="AH909" t="str">
        <f t="shared" ref="AH909:AH972" si="304">IF(AP909="","",H909&amp;"*"&amp;AP909)</f>
        <v>肥料*40</v>
      </c>
      <c r="AI909" t="str">
        <f t="shared" ref="AI909:AI972" si="305">IF(AQ909="","",J909&amp;"*"&amp;AQ909)</f>
        <v/>
      </c>
      <c r="AJ909" t="str">
        <f t="shared" si="303"/>
        <v>劳工*3935</v>
      </c>
      <c r="AK909" t="str">
        <f t="shared" ref="AK909:AK972" si="306">IF(AU909="","",Q909&amp;"*"&amp;AU909)</f>
        <v>工程师*197</v>
      </c>
      <c r="AL909" t="str">
        <f t="shared" ref="AL909:AL972" si="307">IF(AV909="","",S909&amp;"*"&amp;AV909)</f>
        <v/>
      </c>
      <c r="AM909" t="str">
        <f t="shared" ref="AM909:AM972" si="308">IF(AW909="","",V909&amp;"*"&amp;AW909)</f>
        <v/>
      </c>
      <c r="AN909" t="str">
        <f t="shared" ref="AN909:AN972" si="309">IF(AX909="","",X909&amp;"*"&amp;AX909)</f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ref="AY909:AY972" si="310">G909+I909+L909+M909+K909</f>
        <v>30</v>
      </c>
      <c r="AZ909">
        <f t="shared" ref="AZ909:AZ972" si="311">ABS(P909)+ABS(R909)+ABS(T909)</f>
        <v>115</v>
      </c>
      <c r="BA909">
        <f t="shared" ref="BA909:BA972" si="312">W909+Y909</f>
        <v>0</v>
      </c>
    </row>
    <row r="910" customHeight="1" spans="1:53">
      <c r="A910" s="23" t="s">
        <v>375</v>
      </c>
      <c r="C910" s="23">
        <v>1</v>
      </c>
      <c r="D910" s="39" t="s">
        <v>175</v>
      </c>
      <c r="E910" s="39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42" t="str">
        <f t="shared" si="301"/>
        <v/>
      </c>
      <c r="AB910" s="65" t="str">
        <f t="shared" si="296"/>
        <v/>
      </c>
      <c r="AC910" s="65" t="str">
        <f t="shared" si="297"/>
        <v/>
      </c>
      <c r="AD910" s="43" t="str">
        <f t="shared" si="298"/>
        <v/>
      </c>
      <c r="AE910" s="3" t="str">
        <f t="shared" si="299"/>
        <v/>
      </c>
      <c r="AF910" s="67">
        <f t="shared" si="300"/>
        <v>1</v>
      </c>
      <c r="AG910" t="str">
        <f t="shared" si="302"/>
        <v/>
      </c>
      <c r="AH910" t="str">
        <f t="shared" si="304"/>
        <v/>
      </c>
      <c r="AI910" t="str">
        <f t="shared" si="305"/>
        <v/>
      </c>
      <c r="AJ910" t="str">
        <f t="shared" si="303"/>
        <v/>
      </c>
      <c r="AK910" t="str">
        <f t="shared" si="306"/>
        <v/>
      </c>
      <c r="AL910" t="str">
        <f t="shared" si="307"/>
        <v/>
      </c>
      <c r="AM910" t="str">
        <f t="shared" si="308"/>
        <v/>
      </c>
      <c r="AN910" t="str">
        <f t="shared" si="309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310"/>
        <v>0</v>
      </c>
      <c r="AZ910">
        <f t="shared" si="311"/>
        <v>0</v>
      </c>
      <c r="BA910">
        <f t="shared" si="312"/>
        <v>0</v>
      </c>
    </row>
    <row r="911" customHeight="1" spans="1:53">
      <c r="A911" s="23" t="s">
        <v>375</v>
      </c>
      <c r="C911" s="23">
        <v>2</v>
      </c>
      <c r="D911" s="39" t="s">
        <v>175</v>
      </c>
      <c r="E911" s="39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42" t="str">
        <f t="shared" si="301"/>
        <v>工具*6</v>
      </c>
      <c r="AB911" s="65" t="str">
        <f t="shared" si="296"/>
        <v/>
      </c>
      <c r="AC911" s="65" t="str">
        <f t="shared" si="297"/>
        <v/>
      </c>
      <c r="AD911" s="43" t="str">
        <f t="shared" si="298"/>
        <v>-100%</v>
      </c>
      <c r="AE911" s="3">
        <f t="shared" si="299"/>
        <v>-235</v>
      </c>
      <c r="AF911" s="67">
        <f t="shared" si="300"/>
        <v>2</v>
      </c>
      <c r="AG911" t="str">
        <f t="shared" si="302"/>
        <v>工具*6</v>
      </c>
      <c r="AH911" t="str">
        <f t="shared" si="304"/>
        <v/>
      </c>
      <c r="AI911" t="str">
        <f t="shared" si="305"/>
        <v/>
      </c>
      <c r="AJ911" t="str">
        <f t="shared" si="303"/>
        <v/>
      </c>
      <c r="AK911" t="str">
        <f t="shared" si="306"/>
        <v/>
      </c>
      <c r="AL911" t="str">
        <f t="shared" si="307"/>
        <v/>
      </c>
      <c r="AM911" t="str">
        <f t="shared" si="308"/>
        <v/>
      </c>
      <c r="AN911" t="str">
        <f t="shared" si="309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310"/>
        <v>10</v>
      </c>
      <c r="AZ911">
        <f t="shared" si="311"/>
        <v>0</v>
      </c>
      <c r="BA911">
        <f t="shared" si="312"/>
        <v>0</v>
      </c>
    </row>
    <row r="912" customHeight="1" spans="1:53">
      <c r="A912" s="23" t="s">
        <v>375</v>
      </c>
      <c r="C912" s="23">
        <v>3</v>
      </c>
      <c r="D912" s="39" t="s">
        <v>175</v>
      </c>
      <c r="E912" s="39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42" t="str">
        <f t="shared" si="301"/>
        <v>工具*8</v>
      </c>
      <c r="AB912" s="65" t="str">
        <f t="shared" si="296"/>
        <v/>
      </c>
      <c r="AC912" s="65" t="str">
        <f t="shared" si="297"/>
        <v/>
      </c>
      <c r="AD912" s="43" t="str">
        <f t="shared" si="298"/>
        <v>-100%</v>
      </c>
      <c r="AE912" s="3">
        <f t="shared" si="299"/>
        <v>-320</v>
      </c>
      <c r="AF912" s="67">
        <f t="shared" si="300"/>
        <v>3</v>
      </c>
      <c r="AG912" t="str">
        <f t="shared" si="302"/>
        <v>工具*8</v>
      </c>
      <c r="AH912" t="str">
        <f t="shared" si="304"/>
        <v/>
      </c>
      <c r="AI912" t="str">
        <f t="shared" si="305"/>
        <v/>
      </c>
      <c r="AJ912" t="str">
        <f t="shared" si="303"/>
        <v/>
      </c>
      <c r="AK912" t="str">
        <f t="shared" si="306"/>
        <v/>
      </c>
      <c r="AL912" t="str">
        <f t="shared" si="307"/>
        <v/>
      </c>
      <c r="AM912" t="str">
        <f t="shared" si="308"/>
        <v/>
      </c>
      <c r="AN912" t="str">
        <f t="shared" si="309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310"/>
        <v>10</v>
      </c>
      <c r="AZ912">
        <f t="shared" si="311"/>
        <v>0</v>
      </c>
      <c r="BA912">
        <f t="shared" si="312"/>
        <v>0</v>
      </c>
    </row>
    <row r="913" customHeight="1" spans="1:53">
      <c r="A913" s="23" t="s">
        <v>375</v>
      </c>
      <c r="C913" s="23">
        <v>4</v>
      </c>
      <c r="D913" s="39" t="s">
        <v>175</v>
      </c>
      <c r="E913" s="39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42" t="str">
        <f t="shared" si="301"/>
        <v>科学引擎*2,煤*8</v>
      </c>
      <c r="AB913" s="65" t="str">
        <f t="shared" si="296"/>
        <v/>
      </c>
      <c r="AC913" s="65" t="str">
        <f t="shared" si="297"/>
        <v/>
      </c>
      <c r="AD913" s="43" t="str">
        <f t="shared" si="298"/>
        <v>-100%</v>
      </c>
      <c r="AE913" s="3">
        <f t="shared" si="299"/>
        <v>-405</v>
      </c>
      <c r="AF913" s="67">
        <f t="shared" si="300"/>
        <v>4</v>
      </c>
      <c r="AG913" t="str">
        <f t="shared" si="302"/>
        <v>科学引擎*2</v>
      </c>
      <c r="AH913" t="str">
        <f t="shared" si="304"/>
        <v>煤*8</v>
      </c>
      <c r="AI913" t="str">
        <f t="shared" si="305"/>
        <v/>
      </c>
      <c r="AJ913" t="str">
        <f t="shared" si="303"/>
        <v/>
      </c>
      <c r="AK913" t="str">
        <f t="shared" si="306"/>
        <v/>
      </c>
      <c r="AL913" t="str">
        <f t="shared" si="307"/>
        <v/>
      </c>
      <c r="AM913" t="str">
        <f t="shared" si="308"/>
        <v/>
      </c>
      <c r="AN913" t="str">
        <f t="shared" si="309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310"/>
        <v>15</v>
      </c>
      <c r="AZ913">
        <f t="shared" si="311"/>
        <v>0</v>
      </c>
      <c r="BA913">
        <f t="shared" si="312"/>
        <v>0</v>
      </c>
    </row>
    <row r="914" customHeight="1" spans="1:53">
      <c r="A914" s="23" t="s">
        <v>375</v>
      </c>
      <c r="C914" s="23">
        <v>5</v>
      </c>
      <c r="D914" s="39" t="s">
        <v>175</v>
      </c>
      <c r="E914" s="39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42" t="str">
        <f t="shared" si="301"/>
        <v>魔导引擎*2,煤*10</v>
      </c>
      <c r="AB914" s="65" t="str">
        <f t="shared" si="296"/>
        <v/>
      </c>
      <c r="AC914" s="65" t="str">
        <f t="shared" si="297"/>
        <v/>
      </c>
      <c r="AD914" s="43" t="str">
        <f t="shared" si="298"/>
        <v>-100%</v>
      </c>
      <c r="AE914" s="3">
        <f t="shared" si="299"/>
        <v>-490</v>
      </c>
      <c r="AF914" s="67">
        <f t="shared" si="300"/>
        <v>5</v>
      </c>
      <c r="AG914" t="str">
        <f t="shared" si="302"/>
        <v>魔导引擎*2</v>
      </c>
      <c r="AH914" t="str">
        <f t="shared" si="304"/>
        <v>煤*10</v>
      </c>
      <c r="AI914" t="str">
        <f t="shared" si="305"/>
        <v/>
      </c>
      <c r="AJ914" t="str">
        <f t="shared" si="303"/>
        <v/>
      </c>
      <c r="AK914" t="str">
        <f t="shared" si="306"/>
        <v/>
      </c>
      <c r="AL914" t="str">
        <f t="shared" si="307"/>
        <v/>
      </c>
      <c r="AM914" t="str">
        <f t="shared" si="308"/>
        <v/>
      </c>
      <c r="AN914" t="str">
        <f t="shared" si="309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310"/>
        <v>15</v>
      </c>
      <c r="AZ914">
        <f t="shared" si="311"/>
        <v>0</v>
      </c>
      <c r="BA914">
        <f t="shared" si="312"/>
        <v>0</v>
      </c>
    </row>
    <row r="915" customHeight="1" spans="1:53">
      <c r="A915" s="25" t="s">
        <v>376</v>
      </c>
      <c r="C915" s="25">
        <v>1</v>
      </c>
      <c r="D915" s="39" t="s">
        <v>172</v>
      </c>
      <c r="E915" s="39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42" t="str">
        <f t="shared" si="301"/>
        <v/>
      </c>
      <c r="AB915" s="65" t="str">
        <f t="shared" si="296"/>
        <v/>
      </c>
      <c r="AC915" s="65" t="str">
        <f t="shared" si="297"/>
        <v/>
      </c>
      <c r="AD915" s="43" t="str">
        <f t="shared" si="298"/>
        <v>73%</v>
      </c>
      <c r="AE915" s="3">
        <f t="shared" si="299"/>
        <v>120</v>
      </c>
      <c r="AF915" s="66">
        <f t="shared" si="300"/>
        <v>1</v>
      </c>
      <c r="AG915" t="str">
        <f t="shared" si="302"/>
        <v/>
      </c>
      <c r="AH915" t="str">
        <f t="shared" si="304"/>
        <v/>
      </c>
      <c r="AI915" t="str">
        <f t="shared" si="305"/>
        <v/>
      </c>
      <c r="AJ915" t="str">
        <f t="shared" si="303"/>
        <v/>
      </c>
      <c r="AK915" t="str">
        <f t="shared" si="306"/>
        <v/>
      </c>
      <c r="AL915" t="str">
        <f t="shared" si="307"/>
        <v/>
      </c>
      <c r="AM915" t="str">
        <f t="shared" si="308"/>
        <v/>
      </c>
      <c r="AN915" t="str">
        <f t="shared" si="309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310"/>
        <v>0</v>
      </c>
      <c r="AZ915">
        <f t="shared" si="311"/>
        <v>0</v>
      </c>
      <c r="BA915">
        <f t="shared" si="312"/>
        <v>0</v>
      </c>
    </row>
    <row r="916" customHeight="1" spans="1:53">
      <c r="A916" s="25" t="s">
        <v>376</v>
      </c>
      <c r="C916" s="25">
        <v>2</v>
      </c>
      <c r="D916" s="39" t="s">
        <v>172</v>
      </c>
      <c r="E916" s="39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42" t="str">
        <f t="shared" si="301"/>
        <v>魔偶*6,灵能水晶*10</v>
      </c>
      <c r="AB916" s="65" t="str">
        <f t="shared" si="296"/>
        <v/>
      </c>
      <c r="AC916" s="65" t="str">
        <f t="shared" si="297"/>
        <v/>
      </c>
      <c r="AD916" s="43" t="str">
        <f t="shared" si="298"/>
        <v>-2%</v>
      </c>
      <c r="AE916" s="3">
        <f t="shared" si="299"/>
        <v>-135</v>
      </c>
      <c r="AF916" s="66">
        <f t="shared" si="300"/>
        <v>2</v>
      </c>
      <c r="AG916" t="str">
        <f t="shared" si="302"/>
        <v>魔偶*6</v>
      </c>
      <c r="AH916" t="str">
        <f t="shared" si="304"/>
        <v>灵能水晶*10</v>
      </c>
      <c r="AI916" t="str">
        <f t="shared" si="305"/>
        <v/>
      </c>
      <c r="AJ916" t="str">
        <f t="shared" si="303"/>
        <v/>
      </c>
      <c r="AK916" t="str">
        <f t="shared" si="306"/>
        <v/>
      </c>
      <c r="AL916" t="str">
        <f t="shared" si="307"/>
        <v/>
      </c>
      <c r="AM916" t="str">
        <f t="shared" si="308"/>
        <v/>
      </c>
      <c r="AN916" t="str">
        <f t="shared" si="309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310"/>
        <v>15</v>
      </c>
      <c r="AZ916">
        <f t="shared" si="311"/>
        <v>0</v>
      </c>
      <c r="BA916">
        <f t="shared" si="312"/>
        <v>0</v>
      </c>
    </row>
    <row r="917" customHeight="1" spans="1:53">
      <c r="A917" s="25" t="s">
        <v>376</v>
      </c>
      <c r="C917" s="25">
        <v>3</v>
      </c>
      <c r="D917" s="39" t="s">
        <v>172</v>
      </c>
      <c r="E917" s="39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42" t="str">
        <f t="shared" si="301"/>
        <v>魔偶*9,灵能水晶*15</v>
      </c>
      <c r="AB917" s="65" t="str">
        <f t="shared" si="296"/>
        <v/>
      </c>
      <c r="AC917" s="65" t="str">
        <f t="shared" si="297"/>
        <v/>
      </c>
      <c r="AD917" s="43" t="str">
        <f t="shared" si="298"/>
        <v>-3%</v>
      </c>
      <c r="AE917" s="3">
        <f t="shared" si="299"/>
        <v>-170</v>
      </c>
      <c r="AF917" s="66">
        <f t="shared" si="300"/>
        <v>3</v>
      </c>
      <c r="AG917" t="str">
        <f t="shared" si="302"/>
        <v>魔偶*9</v>
      </c>
      <c r="AH917" t="str">
        <f t="shared" si="304"/>
        <v>灵能水晶*15</v>
      </c>
      <c r="AI917" t="str">
        <f t="shared" si="305"/>
        <v/>
      </c>
      <c r="AJ917" t="str">
        <f t="shared" si="303"/>
        <v/>
      </c>
      <c r="AK917" t="str">
        <f t="shared" si="306"/>
        <v/>
      </c>
      <c r="AL917" t="str">
        <f t="shared" si="307"/>
        <v/>
      </c>
      <c r="AM917" t="str">
        <f t="shared" si="308"/>
        <v/>
      </c>
      <c r="AN917" t="str">
        <f t="shared" si="309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310"/>
        <v>15</v>
      </c>
      <c r="AZ917">
        <f t="shared" si="311"/>
        <v>0</v>
      </c>
      <c r="BA917">
        <f t="shared" si="312"/>
        <v>0</v>
      </c>
    </row>
    <row r="918" customHeight="1" spans="1:53">
      <c r="A918" s="25" t="s">
        <v>376</v>
      </c>
      <c r="C918" s="25">
        <v>4</v>
      </c>
      <c r="D918" s="39" t="s">
        <v>172</v>
      </c>
      <c r="E918" s="39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42" t="str">
        <f t="shared" si="301"/>
        <v>魔偶*12,灵能水晶*19</v>
      </c>
      <c r="AB918" s="65" t="str">
        <f t="shared" si="296"/>
        <v/>
      </c>
      <c r="AC918" s="65" t="str">
        <f t="shared" si="297"/>
        <v/>
      </c>
      <c r="AD918" s="43" t="str">
        <f t="shared" si="298"/>
        <v>-3%</v>
      </c>
      <c r="AE918" s="3">
        <f t="shared" si="299"/>
        <v>-205</v>
      </c>
      <c r="AF918" s="66">
        <f t="shared" si="300"/>
        <v>4</v>
      </c>
      <c r="AG918" t="str">
        <f t="shared" si="302"/>
        <v>魔偶*12</v>
      </c>
      <c r="AH918" t="str">
        <f t="shared" si="304"/>
        <v>灵能水晶*19</v>
      </c>
      <c r="AI918" t="str">
        <f t="shared" si="305"/>
        <v/>
      </c>
      <c r="AJ918" t="str">
        <f t="shared" si="303"/>
        <v/>
      </c>
      <c r="AK918" t="str">
        <f t="shared" si="306"/>
        <v/>
      </c>
      <c r="AL918" t="str">
        <f t="shared" si="307"/>
        <v/>
      </c>
      <c r="AM918" t="str">
        <f t="shared" si="308"/>
        <v/>
      </c>
      <c r="AN918" t="str">
        <f t="shared" si="309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310"/>
        <v>15</v>
      </c>
      <c r="AZ918">
        <f t="shared" si="311"/>
        <v>0</v>
      </c>
      <c r="BA918">
        <f t="shared" si="312"/>
        <v>0</v>
      </c>
    </row>
    <row r="919" customHeight="1" spans="1:53">
      <c r="A919" s="25" t="s">
        <v>376</v>
      </c>
      <c r="C919" s="25">
        <v>5</v>
      </c>
      <c r="D919" s="39" t="s">
        <v>172</v>
      </c>
      <c r="E919" s="39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42" t="str">
        <f t="shared" si="301"/>
        <v>魔偶*14,灵能水晶*24</v>
      </c>
      <c r="AB919" s="65" t="str">
        <f t="shared" si="296"/>
        <v/>
      </c>
      <c r="AC919" s="65" t="str">
        <f t="shared" si="297"/>
        <v/>
      </c>
      <c r="AD919" s="43" t="str">
        <f t="shared" si="298"/>
        <v>-4%</v>
      </c>
      <c r="AE919" s="3">
        <f t="shared" si="299"/>
        <v>-240</v>
      </c>
      <c r="AF919" s="66">
        <f t="shared" si="300"/>
        <v>5</v>
      </c>
      <c r="AG919" t="str">
        <f t="shared" si="302"/>
        <v>魔偶*14</v>
      </c>
      <c r="AH919" t="str">
        <f t="shared" si="304"/>
        <v>灵能水晶*24</v>
      </c>
      <c r="AI919" t="str">
        <f t="shared" si="305"/>
        <v/>
      </c>
      <c r="AJ919" t="str">
        <f t="shared" si="303"/>
        <v/>
      </c>
      <c r="AK919" t="str">
        <f t="shared" si="306"/>
        <v/>
      </c>
      <c r="AL919" t="str">
        <f t="shared" si="307"/>
        <v/>
      </c>
      <c r="AM919" t="str">
        <f t="shared" si="308"/>
        <v/>
      </c>
      <c r="AN919" t="str">
        <f t="shared" si="309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310"/>
        <v>15</v>
      </c>
      <c r="AZ919">
        <f t="shared" si="311"/>
        <v>0</v>
      </c>
      <c r="BA919">
        <f t="shared" si="312"/>
        <v>0</v>
      </c>
    </row>
    <row r="920" customHeight="1" spans="1:53">
      <c r="A920" s="23" t="s">
        <v>377</v>
      </c>
      <c r="B920" s="71" t="s">
        <v>810</v>
      </c>
      <c r="C920" s="23">
        <v>1</v>
      </c>
      <c r="D920" s="39" t="s">
        <v>175</v>
      </c>
      <c r="E920" s="39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42" t="str">
        <f t="shared" si="301"/>
        <v/>
      </c>
      <c r="AB920" s="65" t="str">
        <f t="shared" si="296"/>
        <v/>
      </c>
      <c r="AC920" s="65" t="str">
        <f t="shared" si="297"/>
        <v/>
      </c>
      <c r="AD920" s="43" t="str">
        <f t="shared" si="298"/>
        <v/>
      </c>
      <c r="AE920" s="3" t="str">
        <f t="shared" si="299"/>
        <v/>
      </c>
      <c r="AF920" s="67">
        <f t="shared" si="300"/>
        <v>1</v>
      </c>
      <c r="AG920" t="str">
        <f t="shared" si="302"/>
        <v/>
      </c>
      <c r="AH920" t="str">
        <f t="shared" si="304"/>
        <v/>
      </c>
      <c r="AI920" t="str">
        <f t="shared" si="305"/>
        <v/>
      </c>
      <c r="AJ920" t="str">
        <f t="shared" si="303"/>
        <v/>
      </c>
      <c r="AK920" t="str">
        <f t="shared" si="306"/>
        <v/>
      </c>
      <c r="AL920" t="str">
        <f t="shared" si="307"/>
        <v/>
      </c>
      <c r="AM920" t="str">
        <f t="shared" si="308"/>
        <v/>
      </c>
      <c r="AN920" t="str">
        <f t="shared" si="309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310"/>
        <v>0</v>
      </c>
      <c r="AZ920">
        <f t="shared" si="311"/>
        <v>0</v>
      </c>
      <c r="BA920">
        <f t="shared" si="312"/>
        <v>0</v>
      </c>
    </row>
    <row r="921" customHeight="1" spans="1:53">
      <c r="A921" s="23" t="s">
        <v>377</v>
      </c>
      <c r="B921" s="71" t="s">
        <v>811</v>
      </c>
      <c r="C921" s="23">
        <v>2</v>
      </c>
      <c r="D921" s="39" t="s">
        <v>175</v>
      </c>
      <c r="E921" s="39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42" t="str">
        <f t="shared" si="301"/>
        <v/>
      </c>
      <c r="AB921" s="65" t="str">
        <f t="shared" si="296"/>
        <v/>
      </c>
      <c r="AC921" s="65" t="str">
        <f t="shared" si="297"/>
        <v/>
      </c>
      <c r="AD921" s="43" t="str">
        <f t="shared" si="298"/>
        <v/>
      </c>
      <c r="AE921" s="3" t="str">
        <f t="shared" si="299"/>
        <v/>
      </c>
      <c r="AF921" s="67">
        <f t="shared" si="300"/>
        <v>2</v>
      </c>
      <c r="AG921" t="str">
        <f t="shared" si="302"/>
        <v/>
      </c>
      <c r="AH921" t="str">
        <f t="shared" si="304"/>
        <v/>
      </c>
      <c r="AI921" t="str">
        <f t="shared" si="305"/>
        <v/>
      </c>
      <c r="AJ921" t="str">
        <f t="shared" si="303"/>
        <v/>
      </c>
      <c r="AK921" t="str">
        <f t="shared" si="306"/>
        <v/>
      </c>
      <c r="AL921" t="str">
        <f t="shared" si="307"/>
        <v/>
      </c>
      <c r="AM921" t="str">
        <f t="shared" si="308"/>
        <v/>
      </c>
      <c r="AN921" t="str">
        <f t="shared" si="309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310"/>
        <v>0</v>
      </c>
      <c r="AZ921">
        <f t="shared" si="311"/>
        <v>0</v>
      </c>
      <c r="BA921">
        <f t="shared" si="312"/>
        <v>0</v>
      </c>
    </row>
    <row r="922" customHeight="1" spans="1:53">
      <c r="A922" s="23" t="s">
        <v>377</v>
      </c>
      <c r="B922" s="71" t="s">
        <v>812</v>
      </c>
      <c r="C922" s="23">
        <v>3</v>
      </c>
      <c r="D922" s="39" t="s">
        <v>175</v>
      </c>
      <c r="E922" s="39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42" t="str">
        <f t="shared" si="301"/>
        <v/>
      </c>
      <c r="AB922" s="65" t="str">
        <f t="shared" si="296"/>
        <v/>
      </c>
      <c r="AC922" s="65" t="str">
        <f t="shared" si="297"/>
        <v/>
      </c>
      <c r="AD922" s="43" t="str">
        <f t="shared" si="298"/>
        <v/>
      </c>
      <c r="AE922" s="3" t="str">
        <f t="shared" si="299"/>
        <v/>
      </c>
      <c r="AF922" s="67">
        <f t="shared" si="300"/>
        <v>3</v>
      </c>
      <c r="AG922" t="str">
        <f t="shared" si="302"/>
        <v/>
      </c>
      <c r="AH922" t="str">
        <f t="shared" si="304"/>
        <v/>
      </c>
      <c r="AI922" t="str">
        <f t="shared" si="305"/>
        <v/>
      </c>
      <c r="AJ922" t="str">
        <f t="shared" si="303"/>
        <v/>
      </c>
      <c r="AK922" t="str">
        <f t="shared" si="306"/>
        <v/>
      </c>
      <c r="AL922" t="str">
        <f t="shared" si="307"/>
        <v/>
      </c>
      <c r="AM922" t="str">
        <f t="shared" si="308"/>
        <v/>
      </c>
      <c r="AN922" t="str">
        <f t="shared" si="309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310"/>
        <v>0</v>
      </c>
      <c r="AZ922">
        <f t="shared" si="311"/>
        <v>0</v>
      </c>
      <c r="BA922">
        <f t="shared" si="312"/>
        <v>0</v>
      </c>
    </row>
    <row r="923" customHeight="1" spans="1:53">
      <c r="A923" s="23" t="s">
        <v>377</v>
      </c>
      <c r="B923" s="71" t="s">
        <v>813</v>
      </c>
      <c r="C923" s="23">
        <v>4</v>
      </c>
      <c r="D923" s="39" t="s">
        <v>175</v>
      </c>
      <c r="E923" s="39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42" t="str">
        <f t="shared" si="301"/>
        <v/>
      </c>
      <c r="AB923" s="65" t="str">
        <f t="shared" ref="AB923:AB986" si="313">IF(AJ923="","",AJ923)&amp;IF(AK923="","",","&amp;AK923)&amp;IF(AL923="","",","&amp;AL923)</f>
        <v/>
      </c>
      <c r="AC923" s="65" t="str">
        <f t="shared" ref="AC923:AC986" si="314">IF(AM923="","",AM923)&amp;IF(AN923="","",","&amp;AN923)</f>
        <v/>
      </c>
      <c r="AD923" s="43" t="str">
        <f t="shared" ref="AD923:AD986" si="315">IFERROR(ROUND(((Z923/N923)-1)*100,0)&amp;"%","")</f>
        <v/>
      </c>
      <c r="AE923" s="3" t="str">
        <f t="shared" ref="AE923:AE986" si="316">IF(Z923-U923-N923=0,"",Z923-U923-N923)</f>
        <v/>
      </c>
      <c r="AF923" s="67">
        <f t="shared" ref="AF923:AF986" si="317">C923</f>
        <v>4</v>
      </c>
      <c r="AG923" t="str">
        <f t="shared" si="302"/>
        <v/>
      </c>
      <c r="AH923" t="str">
        <f t="shared" si="304"/>
        <v/>
      </c>
      <c r="AI923" t="str">
        <f t="shared" si="305"/>
        <v/>
      </c>
      <c r="AJ923" t="str">
        <f t="shared" si="303"/>
        <v/>
      </c>
      <c r="AK923" t="str">
        <f t="shared" si="306"/>
        <v/>
      </c>
      <c r="AL923" t="str">
        <f t="shared" si="307"/>
        <v/>
      </c>
      <c r="AM923" t="str">
        <f t="shared" si="308"/>
        <v/>
      </c>
      <c r="AN923" t="str">
        <f t="shared" si="309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310"/>
        <v>0</v>
      </c>
      <c r="AZ923">
        <f t="shared" si="311"/>
        <v>0</v>
      </c>
      <c r="BA923">
        <f t="shared" si="312"/>
        <v>0</v>
      </c>
    </row>
    <row r="924" customHeight="1" spans="1:53">
      <c r="A924" s="23" t="s">
        <v>377</v>
      </c>
      <c r="B924" s="71" t="s">
        <v>814</v>
      </c>
      <c r="C924" s="23">
        <v>5</v>
      </c>
      <c r="D924" s="39" t="s">
        <v>175</v>
      </c>
      <c r="E924" s="39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42" t="str">
        <f t="shared" si="301"/>
        <v/>
      </c>
      <c r="AB924" s="65" t="str">
        <f t="shared" si="313"/>
        <v/>
      </c>
      <c r="AC924" s="65" t="str">
        <f t="shared" si="314"/>
        <v/>
      </c>
      <c r="AD924" s="43" t="str">
        <f t="shared" si="315"/>
        <v/>
      </c>
      <c r="AE924" s="3" t="str">
        <f t="shared" si="316"/>
        <v/>
      </c>
      <c r="AF924" s="67">
        <f t="shared" si="317"/>
        <v>5</v>
      </c>
      <c r="AG924" t="str">
        <f t="shared" si="302"/>
        <v/>
      </c>
      <c r="AH924" t="str">
        <f t="shared" si="304"/>
        <v/>
      </c>
      <c r="AI924" t="str">
        <f t="shared" si="305"/>
        <v/>
      </c>
      <c r="AJ924" t="str">
        <f t="shared" si="303"/>
        <v/>
      </c>
      <c r="AK924" t="str">
        <f t="shared" si="306"/>
        <v/>
      </c>
      <c r="AL924" t="str">
        <f t="shared" si="307"/>
        <v/>
      </c>
      <c r="AM924" t="str">
        <f t="shared" si="308"/>
        <v/>
      </c>
      <c r="AN924" t="str">
        <f t="shared" si="309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310"/>
        <v>0</v>
      </c>
      <c r="AZ924">
        <f t="shared" si="311"/>
        <v>0</v>
      </c>
      <c r="BA924">
        <f t="shared" si="312"/>
        <v>0</v>
      </c>
    </row>
    <row r="925" customHeight="1" spans="1:53">
      <c r="A925" s="23" t="s">
        <v>377</v>
      </c>
      <c r="B925" s="71" t="s">
        <v>815</v>
      </c>
      <c r="C925" s="23">
        <v>6</v>
      </c>
      <c r="D925" s="39" t="s">
        <v>175</v>
      </c>
      <c r="E925" s="39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42" t="str">
        <f t="shared" si="301"/>
        <v/>
      </c>
      <c r="AB925" s="65" t="str">
        <f t="shared" si="313"/>
        <v/>
      </c>
      <c r="AC925" s="65" t="str">
        <f t="shared" si="314"/>
        <v/>
      </c>
      <c r="AD925" s="43" t="str">
        <f t="shared" si="315"/>
        <v/>
      </c>
      <c r="AE925" s="3" t="str">
        <f t="shared" si="316"/>
        <v/>
      </c>
      <c r="AF925" s="66">
        <f t="shared" si="317"/>
        <v>6</v>
      </c>
      <c r="AG925" t="str">
        <f t="shared" si="302"/>
        <v/>
      </c>
      <c r="AH925" t="str">
        <f t="shared" si="304"/>
        <v/>
      </c>
      <c r="AI925" t="str">
        <f t="shared" si="305"/>
        <v/>
      </c>
      <c r="AJ925" t="str">
        <f t="shared" si="303"/>
        <v/>
      </c>
      <c r="AK925" t="str">
        <f t="shared" si="306"/>
        <v/>
      </c>
      <c r="AL925" t="str">
        <f t="shared" si="307"/>
        <v/>
      </c>
      <c r="AM925" t="str">
        <f t="shared" si="308"/>
        <v/>
      </c>
      <c r="AN925" t="str">
        <f t="shared" si="309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310"/>
        <v>0</v>
      </c>
      <c r="AZ925">
        <f t="shared" si="311"/>
        <v>0</v>
      </c>
      <c r="BA925">
        <f t="shared" si="312"/>
        <v>0</v>
      </c>
    </row>
    <row r="926" customHeight="1" spans="1:53">
      <c r="A926" s="23" t="s">
        <v>377</v>
      </c>
      <c r="B926" s="71" t="s">
        <v>816</v>
      </c>
      <c r="C926" s="23">
        <v>7</v>
      </c>
      <c r="D926" s="39" t="s">
        <v>175</v>
      </c>
      <c r="E926" s="39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42" t="str">
        <f t="shared" si="301"/>
        <v/>
      </c>
      <c r="AB926" s="65" t="str">
        <f t="shared" si="313"/>
        <v/>
      </c>
      <c r="AC926" s="65" t="str">
        <f t="shared" si="314"/>
        <v/>
      </c>
      <c r="AD926" s="43" t="str">
        <f t="shared" si="315"/>
        <v/>
      </c>
      <c r="AE926" s="3" t="str">
        <f t="shared" si="316"/>
        <v/>
      </c>
      <c r="AF926" s="66">
        <f t="shared" si="317"/>
        <v>7</v>
      </c>
      <c r="AG926" t="str">
        <f t="shared" si="302"/>
        <v/>
      </c>
      <c r="AH926" t="str">
        <f t="shared" si="304"/>
        <v/>
      </c>
      <c r="AI926" t="str">
        <f t="shared" si="305"/>
        <v/>
      </c>
      <c r="AJ926" t="str">
        <f t="shared" si="303"/>
        <v/>
      </c>
      <c r="AK926" t="str">
        <f t="shared" si="306"/>
        <v/>
      </c>
      <c r="AL926" t="str">
        <f t="shared" si="307"/>
        <v/>
      </c>
      <c r="AM926" t="str">
        <f t="shared" si="308"/>
        <v/>
      </c>
      <c r="AN926" t="str">
        <f t="shared" si="309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310"/>
        <v>0</v>
      </c>
      <c r="AZ926">
        <f t="shared" si="311"/>
        <v>0</v>
      </c>
      <c r="BA926">
        <f t="shared" si="312"/>
        <v>0</v>
      </c>
    </row>
    <row r="927" customHeight="1" spans="1:53">
      <c r="A927" s="23" t="s">
        <v>377</v>
      </c>
      <c r="B927" s="71" t="s">
        <v>817</v>
      </c>
      <c r="C927" s="23">
        <v>8</v>
      </c>
      <c r="D927" s="39" t="s">
        <v>175</v>
      </c>
      <c r="E927" s="39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42" t="str">
        <f t="shared" si="301"/>
        <v/>
      </c>
      <c r="AB927" s="65" t="str">
        <f t="shared" si="313"/>
        <v/>
      </c>
      <c r="AC927" s="65" t="str">
        <f t="shared" si="314"/>
        <v/>
      </c>
      <c r="AD927" s="43" t="str">
        <f t="shared" si="315"/>
        <v/>
      </c>
      <c r="AE927" s="3" t="str">
        <f t="shared" si="316"/>
        <v/>
      </c>
      <c r="AF927" s="66">
        <f t="shared" si="317"/>
        <v>8</v>
      </c>
      <c r="AG927" t="str">
        <f t="shared" si="302"/>
        <v/>
      </c>
      <c r="AH927" t="str">
        <f t="shared" si="304"/>
        <v/>
      </c>
      <c r="AI927" t="str">
        <f t="shared" si="305"/>
        <v/>
      </c>
      <c r="AJ927" t="str">
        <f t="shared" si="303"/>
        <v/>
      </c>
      <c r="AK927" t="str">
        <f t="shared" si="306"/>
        <v/>
      </c>
      <c r="AL927" t="str">
        <f t="shared" si="307"/>
        <v/>
      </c>
      <c r="AM927" t="str">
        <f t="shared" si="308"/>
        <v/>
      </c>
      <c r="AN927" t="str">
        <f t="shared" si="309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310"/>
        <v>0</v>
      </c>
      <c r="AZ927">
        <f t="shared" si="311"/>
        <v>0</v>
      </c>
      <c r="BA927">
        <f t="shared" si="312"/>
        <v>0</v>
      </c>
    </row>
    <row r="928" customHeight="1" spans="1:53">
      <c r="A928" s="25" t="s">
        <v>379</v>
      </c>
      <c r="C928" s="25">
        <v>1</v>
      </c>
      <c r="D928" s="39" t="s">
        <v>172</v>
      </c>
      <c r="E928" s="39" t="s">
        <v>173</v>
      </c>
      <c r="F928" s="3" t="s">
        <v>41</v>
      </c>
      <c r="G928" s="3">
        <v>20</v>
      </c>
      <c r="L928" s="40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42" t="str">
        <f t="shared" si="301"/>
        <v>工具*6,运力*2</v>
      </c>
      <c r="AB928" s="65" t="str">
        <f t="shared" si="313"/>
        <v/>
      </c>
      <c r="AC928" s="65" t="str">
        <f t="shared" si="314"/>
        <v/>
      </c>
      <c r="AD928" s="43" t="str">
        <f t="shared" si="315"/>
        <v>73%</v>
      </c>
      <c r="AE928" s="3">
        <f t="shared" si="316"/>
        <v>120</v>
      </c>
      <c r="AF928" s="66">
        <f t="shared" si="317"/>
        <v>1</v>
      </c>
      <c r="AG928" t="str">
        <f t="shared" si="302"/>
        <v>工具*6</v>
      </c>
      <c r="AH928" t="str">
        <f t="shared" si="304"/>
        <v/>
      </c>
      <c r="AI928" t="str">
        <f t="shared" si="305"/>
        <v/>
      </c>
      <c r="AJ928" t="str">
        <f t="shared" si="303"/>
        <v/>
      </c>
      <c r="AK928" t="str">
        <f t="shared" si="306"/>
        <v/>
      </c>
      <c r="AL928" t="str">
        <f t="shared" si="307"/>
        <v/>
      </c>
      <c r="AM928" t="str">
        <f t="shared" si="308"/>
        <v/>
      </c>
      <c r="AN928" t="str">
        <f t="shared" si="309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310"/>
        <v>25</v>
      </c>
      <c r="AZ928">
        <f t="shared" si="311"/>
        <v>0</v>
      </c>
      <c r="BA928">
        <f t="shared" si="312"/>
        <v>0</v>
      </c>
    </row>
    <row r="929" customHeight="1" spans="1:53">
      <c r="A929" s="25" t="s">
        <v>379</v>
      </c>
      <c r="C929" s="25">
        <v>2</v>
      </c>
      <c r="D929" s="39" t="s">
        <v>172</v>
      </c>
      <c r="E929" s="39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40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42" t="str">
        <f t="shared" si="301"/>
        <v>工具*9,肥料*18,运力*6</v>
      </c>
      <c r="AB929" s="65" t="str">
        <f t="shared" si="313"/>
        <v/>
      </c>
      <c r="AC929" s="65" t="str">
        <f t="shared" si="314"/>
        <v/>
      </c>
      <c r="AD929" s="43" t="str">
        <f t="shared" si="315"/>
        <v>37%</v>
      </c>
      <c r="AE929" s="3">
        <f t="shared" si="316"/>
        <v>310</v>
      </c>
      <c r="AF929" s="66">
        <f t="shared" si="317"/>
        <v>2</v>
      </c>
      <c r="AG929" t="str">
        <f t="shared" si="302"/>
        <v>工具*9</v>
      </c>
      <c r="AH929" t="str">
        <f t="shared" si="304"/>
        <v>肥料*18</v>
      </c>
      <c r="AI929" t="str">
        <f t="shared" si="305"/>
        <v/>
      </c>
      <c r="AJ929" t="str">
        <f t="shared" si="303"/>
        <v/>
      </c>
      <c r="AK929" t="str">
        <f t="shared" si="306"/>
        <v/>
      </c>
      <c r="AL929" t="str">
        <f t="shared" si="307"/>
        <v/>
      </c>
      <c r="AM929" t="str">
        <f t="shared" si="308"/>
        <v/>
      </c>
      <c r="AN929" t="str">
        <f t="shared" si="309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310"/>
        <v>30</v>
      </c>
      <c r="AZ929">
        <f t="shared" si="311"/>
        <v>0</v>
      </c>
      <c r="BA929">
        <f t="shared" si="312"/>
        <v>0</v>
      </c>
    </row>
    <row r="930" customHeight="1" spans="1:53">
      <c r="A930" s="25" t="s">
        <v>379</v>
      </c>
      <c r="C930" s="25">
        <v>3</v>
      </c>
      <c r="D930" s="39" t="s">
        <v>172</v>
      </c>
      <c r="E930" s="39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40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42" t="str">
        <f t="shared" si="301"/>
        <v>工具*13,肥料*25,运力*8</v>
      </c>
      <c r="AB930" s="65" t="str">
        <f t="shared" si="313"/>
        <v/>
      </c>
      <c r="AC930" s="65" t="str">
        <f t="shared" si="314"/>
        <v/>
      </c>
      <c r="AD930" s="43" t="str">
        <f t="shared" si="315"/>
        <v>34%</v>
      </c>
      <c r="AE930" s="3">
        <f t="shared" si="316"/>
        <v>425</v>
      </c>
      <c r="AF930" s="67">
        <f t="shared" si="317"/>
        <v>3</v>
      </c>
      <c r="AG930" t="str">
        <f t="shared" si="302"/>
        <v>工具*13</v>
      </c>
      <c r="AH930" t="str">
        <f t="shared" si="304"/>
        <v>肥料*25</v>
      </c>
      <c r="AI930" t="str">
        <f t="shared" si="305"/>
        <v/>
      </c>
      <c r="AJ930" t="str">
        <f t="shared" si="303"/>
        <v/>
      </c>
      <c r="AK930" t="str">
        <f t="shared" si="306"/>
        <v/>
      </c>
      <c r="AL930" t="str">
        <f t="shared" si="307"/>
        <v/>
      </c>
      <c r="AM930" t="str">
        <f t="shared" si="308"/>
        <v/>
      </c>
      <c r="AN930" t="str">
        <f t="shared" si="309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310"/>
        <v>30</v>
      </c>
      <c r="AZ930">
        <f t="shared" si="311"/>
        <v>0</v>
      </c>
      <c r="BA930">
        <f t="shared" si="312"/>
        <v>0</v>
      </c>
    </row>
    <row r="931" customHeight="1" spans="1:53">
      <c r="A931" s="25" t="s">
        <v>379</v>
      </c>
      <c r="C931" s="25">
        <v>4</v>
      </c>
      <c r="D931" s="39" t="s">
        <v>172</v>
      </c>
      <c r="E931" s="39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40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42" t="str">
        <f t="shared" si="301"/>
        <v>工具*16,肥料*33,运力*11</v>
      </c>
      <c r="AB931" s="65" t="str">
        <f t="shared" si="313"/>
        <v/>
      </c>
      <c r="AC931" s="65" t="str">
        <f t="shared" si="314"/>
        <v/>
      </c>
      <c r="AD931" s="43" t="str">
        <f t="shared" si="315"/>
        <v>33%</v>
      </c>
      <c r="AE931" s="3">
        <f t="shared" si="316"/>
        <v>540</v>
      </c>
      <c r="AF931" s="67">
        <f t="shared" si="317"/>
        <v>4</v>
      </c>
      <c r="AG931" t="str">
        <f t="shared" si="302"/>
        <v>工具*16</v>
      </c>
      <c r="AH931" t="str">
        <f t="shared" si="304"/>
        <v>肥料*33</v>
      </c>
      <c r="AI931" t="str">
        <f t="shared" si="305"/>
        <v/>
      </c>
      <c r="AJ931" t="str">
        <f t="shared" si="303"/>
        <v/>
      </c>
      <c r="AK931" t="str">
        <f t="shared" si="306"/>
        <v/>
      </c>
      <c r="AL931" t="str">
        <f t="shared" si="307"/>
        <v/>
      </c>
      <c r="AM931" t="str">
        <f t="shared" si="308"/>
        <v/>
      </c>
      <c r="AN931" t="str">
        <f t="shared" si="309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310"/>
        <v>30</v>
      </c>
      <c r="AZ931">
        <f t="shared" si="311"/>
        <v>0</v>
      </c>
      <c r="BA931">
        <f t="shared" si="312"/>
        <v>0</v>
      </c>
    </row>
    <row r="932" customHeight="1" spans="1:53">
      <c r="A932" s="25" t="s">
        <v>379</v>
      </c>
      <c r="C932" s="25">
        <v>5</v>
      </c>
      <c r="D932" s="39" t="s">
        <v>172</v>
      </c>
      <c r="E932" s="39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40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42" t="str">
        <f t="shared" si="301"/>
        <v>工具*20,肥料*40,运力*13</v>
      </c>
      <c r="AB932" s="65" t="str">
        <f t="shared" si="313"/>
        <v/>
      </c>
      <c r="AC932" s="65" t="str">
        <f t="shared" si="314"/>
        <v/>
      </c>
      <c r="AD932" s="43" t="str">
        <f t="shared" si="315"/>
        <v>32%</v>
      </c>
      <c r="AE932" s="3">
        <f t="shared" si="316"/>
        <v>655</v>
      </c>
      <c r="AF932" s="67">
        <f t="shared" si="317"/>
        <v>5</v>
      </c>
      <c r="AG932" t="str">
        <f t="shared" si="302"/>
        <v>工具*20</v>
      </c>
      <c r="AH932" t="str">
        <f t="shared" si="304"/>
        <v>肥料*40</v>
      </c>
      <c r="AI932" t="str">
        <f t="shared" si="305"/>
        <v/>
      </c>
      <c r="AJ932" t="str">
        <f t="shared" si="303"/>
        <v/>
      </c>
      <c r="AK932" t="str">
        <f t="shared" si="306"/>
        <v/>
      </c>
      <c r="AL932" t="str">
        <f t="shared" si="307"/>
        <v/>
      </c>
      <c r="AM932" t="str">
        <f t="shared" si="308"/>
        <v/>
      </c>
      <c r="AN932" t="str">
        <f t="shared" si="309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310"/>
        <v>30</v>
      </c>
      <c r="AZ932">
        <f t="shared" si="311"/>
        <v>0</v>
      </c>
      <c r="BA932">
        <f t="shared" si="312"/>
        <v>0</v>
      </c>
    </row>
    <row r="933" customHeight="1" spans="1:53">
      <c r="A933" s="23" t="s">
        <v>380</v>
      </c>
      <c r="C933" s="23">
        <v>1</v>
      </c>
      <c r="D933" s="39" t="s">
        <v>175</v>
      </c>
      <c r="E933" s="39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42" t="str">
        <f t="shared" si="301"/>
        <v/>
      </c>
      <c r="AB933" s="65" t="str">
        <f t="shared" si="313"/>
        <v/>
      </c>
      <c r="AC933" s="65" t="str">
        <f t="shared" si="314"/>
        <v/>
      </c>
      <c r="AD933" s="43" t="str">
        <f t="shared" si="315"/>
        <v/>
      </c>
      <c r="AE933" s="3" t="str">
        <f t="shared" si="316"/>
        <v/>
      </c>
      <c r="AF933" s="67">
        <f t="shared" si="317"/>
        <v>1</v>
      </c>
      <c r="AG933" t="str">
        <f t="shared" si="302"/>
        <v/>
      </c>
      <c r="AH933" t="str">
        <f t="shared" si="304"/>
        <v/>
      </c>
      <c r="AI933" t="str">
        <f t="shared" si="305"/>
        <v/>
      </c>
      <c r="AJ933" t="str">
        <f t="shared" si="303"/>
        <v/>
      </c>
      <c r="AK933" t="str">
        <f t="shared" si="306"/>
        <v/>
      </c>
      <c r="AL933" t="str">
        <f t="shared" si="307"/>
        <v/>
      </c>
      <c r="AM933" t="str">
        <f t="shared" si="308"/>
        <v/>
      </c>
      <c r="AN933" t="str">
        <f t="shared" si="309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310"/>
        <v>0</v>
      </c>
      <c r="AZ933">
        <f t="shared" si="311"/>
        <v>0</v>
      </c>
      <c r="BA933">
        <f t="shared" si="312"/>
        <v>0</v>
      </c>
    </row>
    <row r="934" customHeight="1" spans="1:53">
      <c r="A934" s="23" t="s">
        <v>380</v>
      </c>
      <c r="C934" s="23">
        <v>2</v>
      </c>
      <c r="D934" s="39" t="s">
        <v>175</v>
      </c>
      <c r="E934" s="39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42" t="str">
        <f t="shared" si="301"/>
        <v>工具*6</v>
      </c>
      <c r="AB934" s="65" t="str">
        <f t="shared" si="313"/>
        <v/>
      </c>
      <c r="AC934" s="65" t="str">
        <f t="shared" si="314"/>
        <v/>
      </c>
      <c r="AD934" s="43" t="str">
        <f t="shared" si="315"/>
        <v>-100%</v>
      </c>
      <c r="AE934" s="3">
        <f t="shared" si="316"/>
        <v>-235</v>
      </c>
      <c r="AF934" s="67">
        <f t="shared" si="317"/>
        <v>2</v>
      </c>
      <c r="AG934" t="str">
        <f t="shared" si="302"/>
        <v>工具*6</v>
      </c>
      <c r="AH934" t="str">
        <f t="shared" si="304"/>
        <v/>
      </c>
      <c r="AI934" t="str">
        <f t="shared" si="305"/>
        <v/>
      </c>
      <c r="AJ934" t="str">
        <f t="shared" si="303"/>
        <v/>
      </c>
      <c r="AK934" t="str">
        <f t="shared" si="306"/>
        <v/>
      </c>
      <c r="AL934" t="str">
        <f t="shared" si="307"/>
        <v/>
      </c>
      <c r="AM934" t="str">
        <f t="shared" si="308"/>
        <v/>
      </c>
      <c r="AN934" t="str">
        <f t="shared" si="309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310"/>
        <v>10</v>
      </c>
      <c r="AZ934">
        <f t="shared" si="311"/>
        <v>0</v>
      </c>
      <c r="BA934">
        <f t="shared" si="312"/>
        <v>0</v>
      </c>
    </row>
    <row r="935" customHeight="1" spans="1:53">
      <c r="A935" s="23" t="s">
        <v>380</v>
      </c>
      <c r="C935" s="23">
        <v>3</v>
      </c>
      <c r="D935" s="39" t="s">
        <v>175</v>
      </c>
      <c r="E935" s="39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42" t="str">
        <f t="shared" si="301"/>
        <v>工具*8</v>
      </c>
      <c r="AB935" s="65" t="str">
        <f t="shared" si="313"/>
        <v/>
      </c>
      <c r="AC935" s="65" t="str">
        <f t="shared" si="314"/>
        <v/>
      </c>
      <c r="AD935" s="43" t="str">
        <f t="shared" si="315"/>
        <v>-100%</v>
      </c>
      <c r="AE935" s="3">
        <f t="shared" si="316"/>
        <v>-320</v>
      </c>
      <c r="AF935" s="67">
        <f t="shared" si="317"/>
        <v>3</v>
      </c>
      <c r="AG935" t="str">
        <f t="shared" si="302"/>
        <v>工具*8</v>
      </c>
      <c r="AH935" t="str">
        <f t="shared" si="304"/>
        <v/>
      </c>
      <c r="AI935" t="str">
        <f t="shared" si="305"/>
        <v/>
      </c>
      <c r="AJ935" t="str">
        <f t="shared" si="303"/>
        <v/>
      </c>
      <c r="AK935" t="str">
        <f t="shared" si="306"/>
        <v/>
      </c>
      <c r="AL935" t="str">
        <f t="shared" si="307"/>
        <v/>
      </c>
      <c r="AM935" t="str">
        <f t="shared" si="308"/>
        <v/>
      </c>
      <c r="AN935" t="str">
        <f t="shared" si="309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310"/>
        <v>10</v>
      </c>
      <c r="AZ935">
        <f t="shared" si="311"/>
        <v>0</v>
      </c>
      <c r="BA935">
        <f t="shared" si="312"/>
        <v>0</v>
      </c>
    </row>
    <row r="936" customHeight="1" spans="1:53">
      <c r="A936" s="23" t="s">
        <v>380</v>
      </c>
      <c r="C936" s="23">
        <v>4</v>
      </c>
      <c r="D936" s="39" t="s">
        <v>175</v>
      </c>
      <c r="E936" s="39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42" t="str">
        <f t="shared" si="301"/>
        <v>科学引擎*2,煤*8</v>
      </c>
      <c r="AB936" s="65" t="str">
        <f t="shared" si="313"/>
        <v/>
      </c>
      <c r="AC936" s="65" t="str">
        <f t="shared" si="314"/>
        <v/>
      </c>
      <c r="AD936" s="43" t="str">
        <f t="shared" si="315"/>
        <v>-100%</v>
      </c>
      <c r="AE936" s="3">
        <f t="shared" si="316"/>
        <v>-405</v>
      </c>
      <c r="AF936" s="67">
        <f t="shared" si="317"/>
        <v>4</v>
      </c>
      <c r="AG936" t="str">
        <f t="shared" si="302"/>
        <v>科学引擎*2</v>
      </c>
      <c r="AH936" t="str">
        <f t="shared" si="304"/>
        <v>煤*8</v>
      </c>
      <c r="AI936" t="str">
        <f t="shared" si="305"/>
        <v/>
      </c>
      <c r="AJ936" t="str">
        <f t="shared" si="303"/>
        <v/>
      </c>
      <c r="AK936" t="str">
        <f t="shared" si="306"/>
        <v/>
      </c>
      <c r="AL936" t="str">
        <f t="shared" si="307"/>
        <v/>
      </c>
      <c r="AM936" t="str">
        <f t="shared" si="308"/>
        <v/>
      </c>
      <c r="AN936" t="str">
        <f t="shared" si="309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310"/>
        <v>15</v>
      </c>
      <c r="AZ936">
        <f t="shared" si="311"/>
        <v>0</v>
      </c>
      <c r="BA936">
        <f t="shared" si="312"/>
        <v>0</v>
      </c>
    </row>
    <row r="937" customHeight="1" spans="1:53">
      <c r="A937" s="23" t="s">
        <v>380</v>
      </c>
      <c r="C937" s="23">
        <v>5</v>
      </c>
      <c r="D937" s="39" t="s">
        <v>175</v>
      </c>
      <c r="E937" s="39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42" t="str">
        <f t="shared" si="301"/>
        <v>魔导引擎*2,煤*10</v>
      </c>
      <c r="AB937" s="65" t="str">
        <f t="shared" si="313"/>
        <v/>
      </c>
      <c r="AC937" s="65" t="str">
        <f t="shared" si="314"/>
        <v/>
      </c>
      <c r="AD937" s="43" t="str">
        <f t="shared" si="315"/>
        <v>-100%</v>
      </c>
      <c r="AE937" s="3">
        <f t="shared" si="316"/>
        <v>-490</v>
      </c>
      <c r="AF937" s="67">
        <f t="shared" si="317"/>
        <v>5</v>
      </c>
      <c r="AG937" t="str">
        <f t="shared" si="302"/>
        <v>魔导引擎*2</v>
      </c>
      <c r="AH937" t="str">
        <f t="shared" si="304"/>
        <v>煤*10</v>
      </c>
      <c r="AI937" t="str">
        <f t="shared" si="305"/>
        <v/>
      </c>
      <c r="AJ937" t="str">
        <f t="shared" si="303"/>
        <v/>
      </c>
      <c r="AK937" t="str">
        <f t="shared" si="306"/>
        <v/>
      </c>
      <c r="AL937" t="str">
        <f t="shared" si="307"/>
        <v/>
      </c>
      <c r="AM937" t="str">
        <f t="shared" si="308"/>
        <v/>
      </c>
      <c r="AN937" t="str">
        <f t="shared" si="309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310"/>
        <v>15</v>
      </c>
      <c r="AZ937">
        <f t="shared" si="311"/>
        <v>0</v>
      </c>
      <c r="BA937">
        <f t="shared" si="312"/>
        <v>0</v>
      </c>
    </row>
    <row r="938" customHeight="1" spans="1:53">
      <c r="A938" s="25" t="s">
        <v>381</v>
      </c>
      <c r="C938" s="25">
        <v>1</v>
      </c>
      <c r="D938" s="39" t="s">
        <v>172</v>
      </c>
      <c r="E938" s="39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42" t="str">
        <f t="shared" si="301"/>
        <v/>
      </c>
      <c r="AB938" s="65" t="str">
        <f t="shared" si="313"/>
        <v/>
      </c>
      <c r="AC938" s="65" t="str">
        <f t="shared" si="314"/>
        <v/>
      </c>
      <c r="AD938" s="43" t="str">
        <f t="shared" si="315"/>
        <v>73%</v>
      </c>
      <c r="AE938" s="3">
        <f t="shared" si="316"/>
        <v>120</v>
      </c>
      <c r="AF938" s="66">
        <f t="shared" si="317"/>
        <v>1</v>
      </c>
      <c r="AG938" t="str">
        <f t="shared" si="302"/>
        <v/>
      </c>
      <c r="AH938" t="str">
        <f t="shared" si="304"/>
        <v/>
      </c>
      <c r="AI938" t="str">
        <f t="shared" si="305"/>
        <v/>
      </c>
      <c r="AJ938" t="str">
        <f t="shared" si="303"/>
        <v/>
      </c>
      <c r="AK938" t="str">
        <f t="shared" si="306"/>
        <v/>
      </c>
      <c r="AL938" t="str">
        <f t="shared" si="307"/>
        <v/>
      </c>
      <c r="AM938" t="str">
        <f t="shared" si="308"/>
        <v/>
      </c>
      <c r="AN938" t="str">
        <f t="shared" si="309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310"/>
        <v>0</v>
      </c>
      <c r="AZ938">
        <f t="shared" si="311"/>
        <v>0</v>
      </c>
      <c r="BA938">
        <f t="shared" si="312"/>
        <v>0</v>
      </c>
    </row>
    <row r="939" customHeight="1" spans="1:53">
      <c r="A939" s="25" t="s">
        <v>381</v>
      </c>
      <c r="C939" s="25">
        <v>2</v>
      </c>
      <c r="D939" s="39" t="s">
        <v>172</v>
      </c>
      <c r="E939" s="39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42" t="str">
        <f t="shared" si="301"/>
        <v>魔偶*6,灵能水晶*10</v>
      </c>
      <c r="AB939" s="65" t="str">
        <f t="shared" si="313"/>
        <v/>
      </c>
      <c r="AC939" s="65" t="str">
        <f t="shared" si="314"/>
        <v/>
      </c>
      <c r="AD939" s="43" t="str">
        <f t="shared" si="315"/>
        <v>-2%</v>
      </c>
      <c r="AE939" s="3">
        <f t="shared" si="316"/>
        <v>-135</v>
      </c>
      <c r="AF939" s="66">
        <f t="shared" si="317"/>
        <v>2</v>
      </c>
      <c r="AG939" t="str">
        <f t="shared" si="302"/>
        <v>魔偶*6</v>
      </c>
      <c r="AH939" t="str">
        <f t="shared" si="304"/>
        <v>灵能水晶*10</v>
      </c>
      <c r="AI939" t="str">
        <f t="shared" si="305"/>
        <v/>
      </c>
      <c r="AJ939" t="str">
        <f t="shared" si="303"/>
        <v/>
      </c>
      <c r="AK939" t="str">
        <f t="shared" si="306"/>
        <v/>
      </c>
      <c r="AL939" t="str">
        <f t="shared" si="307"/>
        <v/>
      </c>
      <c r="AM939" t="str">
        <f t="shared" si="308"/>
        <v/>
      </c>
      <c r="AN939" t="str">
        <f t="shared" si="309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310"/>
        <v>15</v>
      </c>
      <c r="AZ939">
        <f t="shared" si="311"/>
        <v>0</v>
      </c>
      <c r="BA939">
        <f t="shared" si="312"/>
        <v>0</v>
      </c>
    </row>
    <row r="940" customHeight="1" spans="1:53">
      <c r="A940" s="25" t="s">
        <v>381</v>
      </c>
      <c r="C940" s="25">
        <v>3</v>
      </c>
      <c r="D940" s="39" t="s">
        <v>172</v>
      </c>
      <c r="E940" s="39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42" t="str">
        <f t="shared" ref="AA940:AA1003" si="318">IF(AG940="","",AG940)&amp;IF(AH940="","",","&amp;AH940)&amp;IF(AI940="","",","&amp;AI940)&amp;IF(AR940=0,"",",运力*"&amp;AR940)&amp;IF(AS940=0,"",",交易*"&amp;AS940)</f>
        <v>魔偶*9,灵能水晶*15</v>
      </c>
      <c r="AB940" s="65" t="str">
        <f t="shared" si="313"/>
        <v/>
      </c>
      <c r="AC940" s="65" t="str">
        <f t="shared" si="314"/>
        <v/>
      </c>
      <c r="AD940" s="43" t="str">
        <f t="shared" si="315"/>
        <v>-3%</v>
      </c>
      <c r="AE940" s="3">
        <f t="shared" si="316"/>
        <v>-170</v>
      </c>
      <c r="AF940" s="66">
        <f t="shared" si="317"/>
        <v>3</v>
      </c>
      <c r="AG940" t="str">
        <f t="shared" si="302"/>
        <v>魔偶*9</v>
      </c>
      <c r="AH940" t="str">
        <f t="shared" si="304"/>
        <v>灵能水晶*15</v>
      </c>
      <c r="AI940" t="str">
        <f t="shared" si="305"/>
        <v/>
      </c>
      <c r="AJ940" t="str">
        <f t="shared" si="303"/>
        <v/>
      </c>
      <c r="AK940" t="str">
        <f t="shared" si="306"/>
        <v/>
      </c>
      <c r="AL940" t="str">
        <f t="shared" si="307"/>
        <v/>
      </c>
      <c r="AM940" t="str">
        <f t="shared" si="308"/>
        <v/>
      </c>
      <c r="AN940" t="str">
        <f t="shared" si="309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310"/>
        <v>15</v>
      </c>
      <c r="AZ940">
        <f t="shared" si="311"/>
        <v>0</v>
      </c>
      <c r="BA940">
        <f t="shared" si="312"/>
        <v>0</v>
      </c>
    </row>
    <row r="941" customHeight="1" spans="1:53">
      <c r="A941" s="25" t="s">
        <v>381</v>
      </c>
      <c r="C941" s="25">
        <v>4</v>
      </c>
      <c r="D941" s="39" t="s">
        <v>172</v>
      </c>
      <c r="E941" s="39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42" t="str">
        <f t="shared" si="318"/>
        <v>魔偶*12,灵能水晶*19</v>
      </c>
      <c r="AB941" s="65" t="str">
        <f t="shared" si="313"/>
        <v/>
      </c>
      <c r="AC941" s="65" t="str">
        <f t="shared" si="314"/>
        <v/>
      </c>
      <c r="AD941" s="43" t="str">
        <f t="shared" si="315"/>
        <v>-3%</v>
      </c>
      <c r="AE941" s="3">
        <f t="shared" si="316"/>
        <v>-205</v>
      </c>
      <c r="AF941" s="66">
        <f t="shared" si="317"/>
        <v>4</v>
      </c>
      <c r="AG941" t="str">
        <f t="shared" ref="AG941:AG1004" si="319">IF(AO941="","",F941&amp;"*"&amp;AO941)</f>
        <v>魔偶*12</v>
      </c>
      <c r="AH941" t="str">
        <f t="shared" si="304"/>
        <v>灵能水晶*19</v>
      </c>
      <c r="AI941" t="str">
        <f t="shared" si="305"/>
        <v/>
      </c>
      <c r="AJ941" t="str">
        <f t="shared" si="303"/>
        <v/>
      </c>
      <c r="AK941" t="str">
        <f t="shared" si="306"/>
        <v/>
      </c>
      <c r="AL941" t="str">
        <f t="shared" si="307"/>
        <v/>
      </c>
      <c r="AM941" t="str">
        <f t="shared" si="308"/>
        <v/>
      </c>
      <c r="AN941" t="str">
        <f t="shared" si="309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310"/>
        <v>15</v>
      </c>
      <c r="AZ941">
        <f t="shared" si="311"/>
        <v>0</v>
      </c>
      <c r="BA941">
        <f t="shared" si="312"/>
        <v>0</v>
      </c>
    </row>
    <row r="942" customHeight="1" spans="1:53">
      <c r="A942" s="25" t="s">
        <v>381</v>
      </c>
      <c r="C942" s="25">
        <v>5</v>
      </c>
      <c r="D942" s="39" t="s">
        <v>172</v>
      </c>
      <c r="E942" s="39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42" t="str">
        <f t="shared" si="318"/>
        <v>魔偶*14,灵能水晶*24</v>
      </c>
      <c r="AB942" s="65" t="str">
        <f t="shared" si="313"/>
        <v/>
      </c>
      <c r="AC942" s="65" t="str">
        <f t="shared" si="314"/>
        <v/>
      </c>
      <c r="AD942" s="43" t="str">
        <f t="shared" si="315"/>
        <v>-4%</v>
      </c>
      <c r="AE942" s="3">
        <f t="shared" si="316"/>
        <v>-240</v>
      </c>
      <c r="AF942" s="66">
        <f t="shared" si="317"/>
        <v>5</v>
      </c>
      <c r="AG942" t="str">
        <f t="shared" si="319"/>
        <v>魔偶*14</v>
      </c>
      <c r="AH942" t="str">
        <f t="shared" si="304"/>
        <v>灵能水晶*24</v>
      </c>
      <c r="AI942" t="str">
        <f t="shared" si="305"/>
        <v/>
      </c>
      <c r="AJ942" t="str">
        <f t="shared" ref="AJ942:AJ1005" si="320">IF(AT942="","",O942&amp;"*"&amp;AT942)</f>
        <v/>
      </c>
      <c r="AK942" t="str">
        <f t="shared" si="306"/>
        <v/>
      </c>
      <c r="AL942" t="str">
        <f t="shared" si="307"/>
        <v/>
      </c>
      <c r="AM942" t="str">
        <f t="shared" si="308"/>
        <v/>
      </c>
      <c r="AN942" t="str">
        <f t="shared" si="309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310"/>
        <v>15</v>
      </c>
      <c r="AZ942">
        <f t="shared" si="311"/>
        <v>0</v>
      </c>
      <c r="BA942">
        <f t="shared" si="312"/>
        <v>0</v>
      </c>
    </row>
    <row r="943" customHeight="1" spans="1:53">
      <c r="A943" s="23" t="s">
        <v>382</v>
      </c>
      <c r="B943" s="71" t="s">
        <v>810</v>
      </c>
      <c r="C943" s="23">
        <v>1</v>
      </c>
      <c r="D943" s="39" t="s">
        <v>175</v>
      </c>
      <c r="E943" s="39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42" t="str">
        <f t="shared" si="318"/>
        <v/>
      </c>
      <c r="AB943" s="65" t="str">
        <f t="shared" si="313"/>
        <v/>
      </c>
      <c r="AC943" s="65" t="str">
        <f t="shared" si="314"/>
        <v/>
      </c>
      <c r="AD943" s="43" t="str">
        <f t="shared" si="315"/>
        <v/>
      </c>
      <c r="AE943" s="3" t="str">
        <f t="shared" si="316"/>
        <v/>
      </c>
      <c r="AF943" s="67">
        <f t="shared" si="317"/>
        <v>1</v>
      </c>
      <c r="AG943" t="str">
        <f t="shared" si="319"/>
        <v/>
      </c>
      <c r="AH943" t="str">
        <f t="shared" si="304"/>
        <v/>
      </c>
      <c r="AI943" t="str">
        <f t="shared" si="305"/>
        <v/>
      </c>
      <c r="AJ943" t="str">
        <f t="shared" si="320"/>
        <v/>
      </c>
      <c r="AK943" t="str">
        <f t="shared" si="306"/>
        <v/>
      </c>
      <c r="AL943" t="str">
        <f t="shared" si="307"/>
        <v/>
      </c>
      <c r="AM943" t="str">
        <f t="shared" si="308"/>
        <v/>
      </c>
      <c r="AN943" t="str">
        <f t="shared" si="309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310"/>
        <v>0</v>
      </c>
      <c r="AZ943">
        <f t="shared" si="311"/>
        <v>0</v>
      </c>
      <c r="BA943">
        <f t="shared" si="312"/>
        <v>0</v>
      </c>
    </row>
    <row r="944" customHeight="1" spans="1:53">
      <c r="A944" s="23" t="s">
        <v>382</v>
      </c>
      <c r="B944" s="71" t="s">
        <v>811</v>
      </c>
      <c r="C944" s="23">
        <v>2</v>
      </c>
      <c r="D944" s="39" t="s">
        <v>175</v>
      </c>
      <c r="E944" s="39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42" t="str">
        <f t="shared" si="318"/>
        <v/>
      </c>
      <c r="AB944" s="65" t="str">
        <f t="shared" si="313"/>
        <v/>
      </c>
      <c r="AC944" s="65" t="str">
        <f t="shared" si="314"/>
        <v/>
      </c>
      <c r="AD944" s="43" t="str">
        <f t="shared" si="315"/>
        <v/>
      </c>
      <c r="AE944" s="3" t="str">
        <f t="shared" si="316"/>
        <v/>
      </c>
      <c r="AF944" s="67">
        <f t="shared" si="317"/>
        <v>2</v>
      </c>
      <c r="AG944" t="str">
        <f t="shared" si="319"/>
        <v/>
      </c>
      <c r="AH944" t="str">
        <f t="shared" si="304"/>
        <v/>
      </c>
      <c r="AI944" t="str">
        <f t="shared" si="305"/>
        <v/>
      </c>
      <c r="AJ944" t="str">
        <f t="shared" si="320"/>
        <v/>
      </c>
      <c r="AK944" t="str">
        <f t="shared" si="306"/>
        <v/>
      </c>
      <c r="AL944" t="str">
        <f t="shared" si="307"/>
        <v/>
      </c>
      <c r="AM944" t="str">
        <f t="shared" si="308"/>
        <v/>
      </c>
      <c r="AN944" t="str">
        <f t="shared" si="309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310"/>
        <v>0</v>
      </c>
      <c r="AZ944">
        <f t="shared" si="311"/>
        <v>0</v>
      </c>
      <c r="BA944">
        <f t="shared" si="312"/>
        <v>0</v>
      </c>
    </row>
    <row r="945" customHeight="1" spans="1:53">
      <c r="A945" s="23" t="s">
        <v>382</v>
      </c>
      <c r="B945" s="71" t="s">
        <v>812</v>
      </c>
      <c r="C945" s="23">
        <v>3</v>
      </c>
      <c r="D945" s="39" t="s">
        <v>175</v>
      </c>
      <c r="E945" s="39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42" t="str">
        <f t="shared" si="318"/>
        <v/>
      </c>
      <c r="AB945" s="65" t="str">
        <f t="shared" si="313"/>
        <v/>
      </c>
      <c r="AC945" s="65" t="str">
        <f t="shared" si="314"/>
        <v/>
      </c>
      <c r="AD945" s="43" t="str">
        <f t="shared" si="315"/>
        <v/>
      </c>
      <c r="AE945" s="3" t="str">
        <f t="shared" si="316"/>
        <v/>
      </c>
      <c r="AF945" s="67">
        <f t="shared" si="317"/>
        <v>3</v>
      </c>
      <c r="AG945" t="str">
        <f t="shared" si="319"/>
        <v/>
      </c>
      <c r="AH945" t="str">
        <f t="shared" si="304"/>
        <v/>
      </c>
      <c r="AI945" t="str">
        <f t="shared" si="305"/>
        <v/>
      </c>
      <c r="AJ945" t="str">
        <f t="shared" si="320"/>
        <v/>
      </c>
      <c r="AK945" t="str">
        <f t="shared" si="306"/>
        <v/>
      </c>
      <c r="AL945" t="str">
        <f t="shared" si="307"/>
        <v/>
      </c>
      <c r="AM945" t="str">
        <f t="shared" si="308"/>
        <v/>
      </c>
      <c r="AN945" t="str">
        <f t="shared" si="309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310"/>
        <v>0</v>
      </c>
      <c r="AZ945">
        <f t="shared" si="311"/>
        <v>0</v>
      </c>
      <c r="BA945">
        <f t="shared" si="312"/>
        <v>0</v>
      </c>
    </row>
    <row r="946" customHeight="1" spans="1:53">
      <c r="A946" s="23" t="s">
        <v>382</v>
      </c>
      <c r="B946" s="71" t="s">
        <v>813</v>
      </c>
      <c r="C946" s="23">
        <v>4</v>
      </c>
      <c r="D946" s="39" t="s">
        <v>175</v>
      </c>
      <c r="E946" s="39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42" t="str">
        <f t="shared" si="318"/>
        <v/>
      </c>
      <c r="AB946" s="65" t="str">
        <f t="shared" si="313"/>
        <v/>
      </c>
      <c r="AC946" s="65" t="str">
        <f t="shared" si="314"/>
        <v/>
      </c>
      <c r="AD946" s="43" t="str">
        <f t="shared" si="315"/>
        <v/>
      </c>
      <c r="AE946" s="3" t="str">
        <f t="shared" si="316"/>
        <v/>
      </c>
      <c r="AF946" s="67">
        <f t="shared" si="317"/>
        <v>4</v>
      </c>
      <c r="AG946" t="str">
        <f t="shared" si="319"/>
        <v/>
      </c>
      <c r="AH946" t="str">
        <f t="shared" si="304"/>
        <v/>
      </c>
      <c r="AI946" t="str">
        <f t="shared" si="305"/>
        <v/>
      </c>
      <c r="AJ946" t="str">
        <f t="shared" si="320"/>
        <v/>
      </c>
      <c r="AK946" t="str">
        <f t="shared" si="306"/>
        <v/>
      </c>
      <c r="AL946" t="str">
        <f t="shared" si="307"/>
        <v/>
      </c>
      <c r="AM946" t="str">
        <f t="shared" si="308"/>
        <v/>
      </c>
      <c r="AN946" t="str">
        <f t="shared" si="309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310"/>
        <v>0</v>
      </c>
      <c r="AZ946">
        <f t="shared" si="311"/>
        <v>0</v>
      </c>
      <c r="BA946">
        <f t="shared" si="312"/>
        <v>0</v>
      </c>
    </row>
    <row r="947" customHeight="1" spans="1:53">
      <c r="A947" s="23" t="s">
        <v>382</v>
      </c>
      <c r="B947" s="71" t="s">
        <v>814</v>
      </c>
      <c r="C947" s="23">
        <v>5</v>
      </c>
      <c r="D947" s="39" t="s">
        <v>175</v>
      </c>
      <c r="E947" s="39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42" t="str">
        <f t="shared" si="318"/>
        <v/>
      </c>
      <c r="AB947" s="65" t="str">
        <f t="shared" si="313"/>
        <v/>
      </c>
      <c r="AC947" s="65" t="str">
        <f t="shared" si="314"/>
        <v/>
      </c>
      <c r="AD947" s="43" t="str">
        <f t="shared" si="315"/>
        <v/>
      </c>
      <c r="AE947" s="3" t="str">
        <f t="shared" si="316"/>
        <v/>
      </c>
      <c r="AF947" s="67">
        <f t="shared" si="317"/>
        <v>5</v>
      </c>
      <c r="AG947" t="str">
        <f t="shared" si="319"/>
        <v/>
      </c>
      <c r="AH947" t="str">
        <f t="shared" si="304"/>
        <v/>
      </c>
      <c r="AI947" t="str">
        <f t="shared" si="305"/>
        <v/>
      </c>
      <c r="AJ947" t="str">
        <f t="shared" si="320"/>
        <v/>
      </c>
      <c r="AK947" t="str">
        <f t="shared" si="306"/>
        <v/>
      </c>
      <c r="AL947" t="str">
        <f t="shared" si="307"/>
        <v/>
      </c>
      <c r="AM947" t="str">
        <f t="shared" si="308"/>
        <v/>
      </c>
      <c r="AN947" t="str">
        <f t="shared" si="309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310"/>
        <v>0</v>
      </c>
      <c r="AZ947">
        <f t="shared" si="311"/>
        <v>0</v>
      </c>
      <c r="BA947">
        <f t="shared" si="312"/>
        <v>0</v>
      </c>
    </row>
    <row r="948" customHeight="1" spans="1:53">
      <c r="A948" s="23" t="s">
        <v>382</v>
      </c>
      <c r="B948" s="71" t="s">
        <v>815</v>
      </c>
      <c r="C948" s="23">
        <v>6</v>
      </c>
      <c r="D948" s="39" t="s">
        <v>175</v>
      </c>
      <c r="E948" s="39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42" t="str">
        <f t="shared" si="318"/>
        <v/>
      </c>
      <c r="AB948" s="65" t="str">
        <f t="shared" si="313"/>
        <v/>
      </c>
      <c r="AC948" s="65" t="str">
        <f t="shared" si="314"/>
        <v/>
      </c>
      <c r="AD948" s="43" t="str">
        <f t="shared" si="315"/>
        <v/>
      </c>
      <c r="AE948" s="3" t="str">
        <f t="shared" si="316"/>
        <v/>
      </c>
      <c r="AF948" s="66">
        <f t="shared" si="317"/>
        <v>6</v>
      </c>
      <c r="AG948" t="str">
        <f t="shared" si="319"/>
        <v/>
      </c>
      <c r="AH948" t="str">
        <f t="shared" si="304"/>
        <v/>
      </c>
      <c r="AI948" t="str">
        <f t="shared" si="305"/>
        <v/>
      </c>
      <c r="AJ948" t="str">
        <f t="shared" si="320"/>
        <v/>
      </c>
      <c r="AK948" t="str">
        <f t="shared" si="306"/>
        <v/>
      </c>
      <c r="AL948" t="str">
        <f t="shared" si="307"/>
        <v/>
      </c>
      <c r="AM948" t="str">
        <f t="shared" si="308"/>
        <v/>
      </c>
      <c r="AN948" t="str">
        <f t="shared" si="309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310"/>
        <v>0</v>
      </c>
      <c r="AZ948">
        <f t="shared" si="311"/>
        <v>0</v>
      </c>
      <c r="BA948">
        <f t="shared" si="312"/>
        <v>0</v>
      </c>
    </row>
    <row r="949" customHeight="1" spans="1:53">
      <c r="A949" s="23" t="s">
        <v>382</v>
      </c>
      <c r="B949" s="71" t="s">
        <v>816</v>
      </c>
      <c r="C949" s="23">
        <v>7</v>
      </c>
      <c r="D949" s="39" t="s">
        <v>175</v>
      </c>
      <c r="E949" s="39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42" t="str">
        <f t="shared" si="318"/>
        <v/>
      </c>
      <c r="AB949" s="65" t="str">
        <f t="shared" si="313"/>
        <v/>
      </c>
      <c r="AC949" s="65" t="str">
        <f t="shared" si="314"/>
        <v/>
      </c>
      <c r="AD949" s="43" t="str">
        <f t="shared" si="315"/>
        <v/>
      </c>
      <c r="AE949" s="3" t="str">
        <f t="shared" si="316"/>
        <v/>
      </c>
      <c r="AF949" s="66">
        <f t="shared" si="317"/>
        <v>7</v>
      </c>
      <c r="AG949" t="str">
        <f t="shared" si="319"/>
        <v/>
      </c>
      <c r="AH949" t="str">
        <f t="shared" si="304"/>
        <v/>
      </c>
      <c r="AI949" t="str">
        <f t="shared" si="305"/>
        <v/>
      </c>
      <c r="AJ949" t="str">
        <f t="shared" si="320"/>
        <v/>
      </c>
      <c r="AK949" t="str">
        <f t="shared" si="306"/>
        <v/>
      </c>
      <c r="AL949" t="str">
        <f t="shared" si="307"/>
        <v/>
      </c>
      <c r="AM949" t="str">
        <f t="shared" si="308"/>
        <v/>
      </c>
      <c r="AN949" t="str">
        <f t="shared" si="309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310"/>
        <v>0</v>
      </c>
      <c r="AZ949">
        <f t="shared" si="311"/>
        <v>0</v>
      </c>
      <c r="BA949">
        <f t="shared" si="312"/>
        <v>0</v>
      </c>
    </row>
    <row r="950" customHeight="1" spans="1:53">
      <c r="A950" s="23" t="s">
        <v>382</v>
      </c>
      <c r="B950" s="71" t="s">
        <v>817</v>
      </c>
      <c r="C950" s="23">
        <v>8</v>
      </c>
      <c r="D950" s="39" t="s">
        <v>175</v>
      </c>
      <c r="E950" s="39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42" t="str">
        <f t="shared" si="318"/>
        <v/>
      </c>
      <c r="AB950" s="65" t="str">
        <f t="shared" si="313"/>
        <v/>
      </c>
      <c r="AC950" s="65" t="str">
        <f t="shared" si="314"/>
        <v/>
      </c>
      <c r="AD950" s="43" t="str">
        <f t="shared" si="315"/>
        <v/>
      </c>
      <c r="AE950" s="3" t="str">
        <f t="shared" si="316"/>
        <v/>
      </c>
      <c r="AF950" s="66">
        <f t="shared" si="317"/>
        <v>8</v>
      </c>
      <c r="AG950" t="str">
        <f t="shared" si="319"/>
        <v/>
      </c>
      <c r="AH950" t="str">
        <f t="shared" si="304"/>
        <v/>
      </c>
      <c r="AI950" t="str">
        <f t="shared" si="305"/>
        <v/>
      </c>
      <c r="AJ950" t="str">
        <f t="shared" si="320"/>
        <v/>
      </c>
      <c r="AK950" t="str">
        <f t="shared" si="306"/>
        <v/>
      </c>
      <c r="AL950" t="str">
        <f t="shared" si="307"/>
        <v/>
      </c>
      <c r="AM950" t="str">
        <f t="shared" si="308"/>
        <v/>
      </c>
      <c r="AN950" t="str">
        <f t="shared" si="309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310"/>
        <v>0</v>
      </c>
      <c r="AZ950">
        <f t="shared" si="311"/>
        <v>0</v>
      </c>
      <c r="BA950">
        <f t="shared" si="312"/>
        <v>0</v>
      </c>
    </row>
    <row r="951" customHeight="1" spans="1:53">
      <c r="A951" s="25" t="s">
        <v>384</v>
      </c>
      <c r="C951" s="25">
        <v>1</v>
      </c>
      <c r="D951" s="39" t="s">
        <v>172</v>
      </c>
      <c r="E951" s="39" t="s">
        <v>173</v>
      </c>
      <c r="F951" s="3" t="s">
        <v>41</v>
      </c>
      <c r="G951" s="3">
        <v>20</v>
      </c>
      <c r="L951" s="40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42" t="str">
        <f t="shared" si="318"/>
        <v>工具*6,运力*2</v>
      </c>
      <c r="AB951" s="65" t="str">
        <f t="shared" si="313"/>
        <v/>
      </c>
      <c r="AC951" s="65" t="str">
        <f t="shared" si="314"/>
        <v/>
      </c>
      <c r="AD951" s="43" t="str">
        <f t="shared" si="315"/>
        <v>73%</v>
      </c>
      <c r="AE951" s="3">
        <f t="shared" si="316"/>
        <v>120</v>
      </c>
      <c r="AF951" s="66">
        <f t="shared" si="317"/>
        <v>1</v>
      </c>
      <c r="AG951" t="str">
        <f t="shared" si="319"/>
        <v>工具*6</v>
      </c>
      <c r="AH951" t="str">
        <f t="shared" si="304"/>
        <v/>
      </c>
      <c r="AI951" t="str">
        <f t="shared" si="305"/>
        <v/>
      </c>
      <c r="AJ951" t="str">
        <f t="shared" si="320"/>
        <v/>
      </c>
      <c r="AK951" t="str">
        <f t="shared" si="306"/>
        <v/>
      </c>
      <c r="AL951" t="str">
        <f t="shared" si="307"/>
        <v/>
      </c>
      <c r="AM951" t="str">
        <f t="shared" si="308"/>
        <v/>
      </c>
      <c r="AN951" t="str">
        <f t="shared" si="309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310"/>
        <v>25</v>
      </c>
      <c r="AZ951">
        <f t="shared" si="311"/>
        <v>0</v>
      </c>
      <c r="BA951">
        <f t="shared" si="312"/>
        <v>0</v>
      </c>
    </row>
    <row r="952" customHeight="1" spans="1:53">
      <c r="A952" s="25" t="s">
        <v>384</v>
      </c>
      <c r="C952" s="25">
        <v>2</v>
      </c>
      <c r="D952" s="39" t="s">
        <v>172</v>
      </c>
      <c r="E952" s="39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40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42" t="str">
        <f t="shared" si="318"/>
        <v>工具*9,肥料*18,运力*6</v>
      </c>
      <c r="AB952" s="65" t="str">
        <f t="shared" si="313"/>
        <v/>
      </c>
      <c r="AC952" s="65" t="str">
        <f t="shared" si="314"/>
        <v/>
      </c>
      <c r="AD952" s="43" t="str">
        <f t="shared" si="315"/>
        <v>37%</v>
      </c>
      <c r="AE952" s="3">
        <f t="shared" si="316"/>
        <v>310</v>
      </c>
      <c r="AF952" s="66">
        <f t="shared" si="317"/>
        <v>2</v>
      </c>
      <c r="AG952" t="str">
        <f t="shared" si="319"/>
        <v>工具*9</v>
      </c>
      <c r="AH952" t="str">
        <f t="shared" si="304"/>
        <v>肥料*18</v>
      </c>
      <c r="AI952" t="str">
        <f t="shared" si="305"/>
        <v/>
      </c>
      <c r="AJ952" t="str">
        <f t="shared" si="320"/>
        <v/>
      </c>
      <c r="AK952" t="str">
        <f t="shared" si="306"/>
        <v/>
      </c>
      <c r="AL952" t="str">
        <f t="shared" si="307"/>
        <v/>
      </c>
      <c r="AM952" t="str">
        <f t="shared" si="308"/>
        <v/>
      </c>
      <c r="AN952" t="str">
        <f t="shared" si="309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310"/>
        <v>30</v>
      </c>
      <c r="AZ952">
        <f t="shared" si="311"/>
        <v>0</v>
      </c>
      <c r="BA952">
        <f t="shared" si="312"/>
        <v>0</v>
      </c>
    </row>
    <row r="953" customHeight="1" spans="1:53">
      <c r="A953" s="25" t="s">
        <v>384</v>
      </c>
      <c r="C953" s="25">
        <v>3</v>
      </c>
      <c r="D953" s="39" t="s">
        <v>172</v>
      </c>
      <c r="E953" s="39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40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42" t="str">
        <f t="shared" si="318"/>
        <v>工具*13,肥料*25,运力*8</v>
      </c>
      <c r="AB953" s="65" t="str">
        <f t="shared" si="313"/>
        <v/>
      </c>
      <c r="AC953" s="65" t="str">
        <f t="shared" si="314"/>
        <v/>
      </c>
      <c r="AD953" s="43" t="str">
        <f t="shared" si="315"/>
        <v>34%</v>
      </c>
      <c r="AE953" s="3">
        <f t="shared" si="316"/>
        <v>425</v>
      </c>
      <c r="AF953" s="67">
        <f t="shared" si="317"/>
        <v>3</v>
      </c>
      <c r="AG953" t="str">
        <f t="shared" si="319"/>
        <v>工具*13</v>
      </c>
      <c r="AH953" t="str">
        <f t="shared" si="304"/>
        <v>肥料*25</v>
      </c>
      <c r="AI953" t="str">
        <f t="shared" si="305"/>
        <v/>
      </c>
      <c r="AJ953" t="str">
        <f t="shared" si="320"/>
        <v/>
      </c>
      <c r="AK953" t="str">
        <f t="shared" si="306"/>
        <v/>
      </c>
      <c r="AL953" t="str">
        <f t="shared" si="307"/>
        <v/>
      </c>
      <c r="AM953" t="str">
        <f t="shared" si="308"/>
        <v/>
      </c>
      <c r="AN953" t="str">
        <f t="shared" si="309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310"/>
        <v>30</v>
      </c>
      <c r="AZ953">
        <f t="shared" si="311"/>
        <v>0</v>
      </c>
      <c r="BA953">
        <f t="shared" si="312"/>
        <v>0</v>
      </c>
    </row>
    <row r="954" customHeight="1" spans="1:53">
      <c r="A954" s="25" t="s">
        <v>384</v>
      </c>
      <c r="C954" s="25">
        <v>4</v>
      </c>
      <c r="D954" s="39" t="s">
        <v>172</v>
      </c>
      <c r="E954" s="39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40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42" t="str">
        <f t="shared" si="318"/>
        <v>工具*16,肥料*33,运力*11</v>
      </c>
      <c r="AB954" s="65" t="str">
        <f t="shared" si="313"/>
        <v/>
      </c>
      <c r="AC954" s="65" t="str">
        <f t="shared" si="314"/>
        <v/>
      </c>
      <c r="AD954" s="43" t="str">
        <f t="shared" si="315"/>
        <v>33%</v>
      </c>
      <c r="AE954" s="3">
        <f t="shared" si="316"/>
        <v>540</v>
      </c>
      <c r="AF954" s="67">
        <f t="shared" si="317"/>
        <v>4</v>
      </c>
      <c r="AG954" t="str">
        <f t="shared" si="319"/>
        <v>工具*16</v>
      </c>
      <c r="AH954" t="str">
        <f t="shared" si="304"/>
        <v>肥料*33</v>
      </c>
      <c r="AI954" t="str">
        <f t="shared" si="305"/>
        <v/>
      </c>
      <c r="AJ954" t="str">
        <f t="shared" si="320"/>
        <v/>
      </c>
      <c r="AK954" t="str">
        <f t="shared" si="306"/>
        <v/>
      </c>
      <c r="AL954" t="str">
        <f t="shared" si="307"/>
        <v/>
      </c>
      <c r="AM954" t="str">
        <f t="shared" si="308"/>
        <v/>
      </c>
      <c r="AN954" t="str">
        <f t="shared" si="309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310"/>
        <v>30</v>
      </c>
      <c r="AZ954">
        <f t="shared" si="311"/>
        <v>0</v>
      </c>
      <c r="BA954">
        <f t="shared" si="312"/>
        <v>0</v>
      </c>
    </row>
    <row r="955" customHeight="1" spans="1:53">
      <c r="A955" s="25" t="s">
        <v>384</v>
      </c>
      <c r="C955" s="25">
        <v>5</v>
      </c>
      <c r="D955" s="39" t="s">
        <v>172</v>
      </c>
      <c r="E955" s="39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40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42" t="str">
        <f t="shared" si="318"/>
        <v>工具*20,肥料*40,运力*13</v>
      </c>
      <c r="AB955" s="65" t="str">
        <f t="shared" si="313"/>
        <v/>
      </c>
      <c r="AC955" s="65" t="str">
        <f t="shared" si="314"/>
        <v/>
      </c>
      <c r="AD955" s="43" t="str">
        <f t="shared" si="315"/>
        <v>32%</v>
      </c>
      <c r="AE955" s="3">
        <f t="shared" si="316"/>
        <v>655</v>
      </c>
      <c r="AF955" s="67">
        <f t="shared" si="317"/>
        <v>5</v>
      </c>
      <c r="AG955" t="str">
        <f t="shared" si="319"/>
        <v>工具*20</v>
      </c>
      <c r="AH955" t="str">
        <f t="shared" si="304"/>
        <v>肥料*40</v>
      </c>
      <c r="AI955" t="str">
        <f t="shared" si="305"/>
        <v/>
      </c>
      <c r="AJ955" t="str">
        <f t="shared" si="320"/>
        <v/>
      </c>
      <c r="AK955" t="str">
        <f t="shared" si="306"/>
        <v/>
      </c>
      <c r="AL955" t="str">
        <f t="shared" si="307"/>
        <v/>
      </c>
      <c r="AM955" t="str">
        <f t="shared" si="308"/>
        <v/>
      </c>
      <c r="AN955" t="str">
        <f t="shared" si="309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310"/>
        <v>30</v>
      </c>
      <c r="AZ955">
        <f t="shared" si="311"/>
        <v>0</v>
      </c>
      <c r="BA955">
        <f t="shared" si="312"/>
        <v>0</v>
      </c>
    </row>
    <row r="956" customHeight="1" spans="1:53">
      <c r="A956" s="23" t="s">
        <v>385</v>
      </c>
      <c r="C956" s="23">
        <v>1</v>
      </c>
      <c r="D956" s="39" t="s">
        <v>175</v>
      </c>
      <c r="E956" s="39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42" t="str">
        <f t="shared" si="318"/>
        <v/>
      </c>
      <c r="AB956" s="65" t="str">
        <f t="shared" si="313"/>
        <v/>
      </c>
      <c r="AC956" s="65" t="str">
        <f t="shared" si="314"/>
        <v/>
      </c>
      <c r="AD956" s="43" t="str">
        <f t="shared" si="315"/>
        <v/>
      </c>
      <c r="AE956" s="3" t="str">
        <f t="shared" si="316"/>
        <v/>
      </c>
      <c r="AF956" s="67">
        <f t="shared" si="317"/>
        <v>1</v>
      </c>
      <c r="AG956" t="str">
        <f t="shared" si="319"/>
        <v/>
      </c>
      <c r="AH956" t="str">
        <f t="shared" si="304"/>
        <v/>
      </c>
      <c r="AI956" t="str">
        <f t="shared" si="305"/>
        <v/>
      </c>
      <c r="AJ956" t="str">
        <f t="shared" si="320"/>
        <v/>
      </c>
      <c r="AK956" t="str">
        <f t="shared" si="306"/>
        <v/>
      </c>
      <c r="AL956" t="str">
        <f t="shared" si="307"/>
        <v/>
      </c>
      <c r="AM956" t="str">
        <f t="shared" si="308"/>
        <v/>
      </c>
      <c r="AN956" t="str">
        <f t="shared" si="309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310"/>
        <v>0</v>
      </c>
      <c r="AZ956">
        <f t="shared" si="311"/>
        <v>0</v>
      </c>
      <c r="BA956">
        <f t="shared" si="312"/>
        <v>0</v>
      </c>
    </row>
    <row r="957" customHeight="1" spans="1:53">
      <c r="A957" s="23" t="s">
        <v>385</v>
      </c>
      <c r="C957" s="23">
        <v>2</v>
      </c>
      <c r="D957" s="39" t="s">
        <v>175</v>
      </c>
      <c r="E957" s="39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42" t="str">
        <f t="shared" si="318"/>
        <v>工具*6</v>
      </c>
      <c r="AB957" s="65" t="str">
        <f t="shared" si="313"/>
        <v/>
      </c>
      <c r="AC957" s="65" t="str">
        <f t="shared" si="314"/>
        <v/>
      </c>
      <c r="AD957" s="43" t="str">
        <f t="shared" si="315"/>
        <v>-100%</v>
      </c>
      <c r="AE957" s="3">
        <f t="shared" si="316"/>
        <v>-235</v>
      </c>
      <c r="AF957" s="67">
        <f t="shared" si="317"/>
        <v>2</v>
      </c>
      <c r="AG957" t="str">
        <f t="shared" si="319"/>
        <v>工具*6</v>
      </c>
      <c r="AH957" t="str">
        <f t="shared" si="304"/>
        <v/>
      </c>
      <c r="AI957" t="str">
        <f t="shared" si="305"/>
        <v/>
      </c>
      <c r="AJ957" t="str">
        <f t="shared" si="320"/>
        <v/>
      </c>
      <c r="AK957" t="str">
        <f t="shared" si="306"/>
        <v/>
      </c>
      <c r="AL957" t="str">
        <f t="shared" si="307"/>
        <v/>
      </c>
      <c r="AM957" t="str">
        <f t="shared" si="308"/>
        <v/>
      </c>
      <c r="AN957" t="str">
        <f t="shared" si="309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310"/>
        <v>10</v>
      </c>
      <c r="AZ957">
        <f t="shared" si="311"/>
        <v>0</v>
      </c>
      <c r="BA957">
        <f t="shared" si="312"/>
        <v>0</v>
      </c>
    </row>
    <row r="958" customHeight="1" spans="1:53">
      <c r="A958" s="23" t="s">
        <v>385</v>
      </c>
      <c r="C958" s="23">
        <v>3</v>
      </c>
      <c r="D958" s="39" t="s">
        <v>175</v>
      </c>
      <c r="E958" s="39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42" t="str">
        <f t="shared" si="318"/>
        <v>工具*8</v>
      </c>
      <c r="AB958" s="65" t="str">
        <f t="shared" si="313"/>
        <v/>
      </c>
      <c r="AC958" s="65" t="str">
        <f t="shared" si="314"/>
        <v/>
      </c>
      <c r="AD958" s="43" t="str">
        <f t="shared" si="315"/>
        <v>-100%</v>
      </c>
      <c r="AE958" s="3">
        <f t="shared" si="316"/>
        <v>-320</v>
      </c>
      <c r="AF958" s="67">
        <f t="shared" si="317"/>
        <v>3</v>
      </c>
      <c r="AG958" t="str">
        <f t="shared" si="319"/>
        <v>工具*8</v>
      </c>
      <c r="AH958" t="str">
        <f t="shared" si="304"/>
        <v/>
      </c>
      <c r="AI958" t="str">
        <f t="shared" si="305"/>
        <v/>
      </c>
      <c r="AJ958" t="str">
        <f t="shared" si="320"/>
        <v/>
      </c>
      <c r="AK958" t="str">
        <f t="shared" si="306"/>
        <v/>
      </c>
      <c r="AL958" t="str">
        <f t="shared" si="307"/>
        <v/>
      </c>
      <c r="AM958" t="str">
        <f t="shared" si="308"/>
        <v/>
      </c>
      <c r="AN958" t="str">
        <f t="shared" si="309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310"/>
        <v>10</v>
      </c>
      <c r="AZ958">
        <f t="shared" si="311"/>
        <v>0</v>
      </c>
      <c r="BA958">
        <f t="shared" si="312"/>
        <v>0</v>
      </c>
    </row>
    <row r="959" customHeight="1" spans="1:53">
      <c r="A959" s="23" t="s">
        <v>385</v>
      </c>
      <c r="C959" s="23">
        <v>4</v>
      </c>
      <c r="D959" s="39" t="s">
        <v>175</v>
      </c>
      <c r="E959" s="39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42" t="str">
        <f t="shared" si="318"/>
        <v>科学引擎*2,煤*8</v>
      </c>
      <c r="AB959" s="65" t="str">
        <f t="shared" si="313"/>
        <v/>
      </c>
      <c r="AC959" s="65" t="str">
        <f t="shared" si="314"/>
        <v/>
      </c>
      <c r="AD959" s="43" t="str">
        <f t="shared" si="315"/>
        <v>-100%</v>
      </c>
      <c r="AE959" s="3">
        <f t="shared" si="316"/>
        <v>-405</v>
      </c>
      <c r="AF959" s="67">
        <f t="shared" si="317"/>
        <v>4</v>
      </c>
      <c r="AG959" t="str">
        <f t="shared" si="319"/>
        <v>科学引擎*2</v>
      </c>
      <c r="AH959" t="str">
        <f t="shared" si="304"/>
        <v>煤*8</v>
      </c>
      <c r="AI959" t="str">
        <f t="shared" si="305"/>
        <v/>
      </c>
      <c r="AJ959" t="str">
        <f t="shared" si="320"/>
        <v/>
      </c>
      <c r="AK959" t="str">
        <f t="shared" si="306"/>
        <v/>
      </c>
      <c r="AL959" t="str">
        <f t="shared" si="307"/>
        <v/>
      </c>
      <c r="AM959" t="str">
        <f t="shared" si="308"/>
        <v/>
      </c>
      <c r="AN959" t="str">
        <f t="shared" si="309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310"/>
        <v>15</v>
      </c>
      <c r="AZ959">
        <f t="shared" si="311"/>
        <v>0</v>
      </c>
      <c r="BA959">
        <f t="shared" si="312"/>
        <v>0</v>
      </c>
    </row>
    <row r="960" customHeight="1" spans="1:53">
      <c r="A960" s="23" t="s">
        <v>385</v>
      </c>
      <c r="C960" s="23">
        <v>5</v>
      </c>
      <c r="D960" s="39" t="s">
        <v>175</v>
      </c>
      <c r="E960" s="39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42" t="str">
        <f t="shared" si="318"/>
        <v>魔导引擎*2,煤*10</v>
      </c>
      <c r="AB960" s="65" t="str">
        <f t="shared" si="313"/>
        <v/>
      </c>
      <c r="AC960" s="65" t="str">
        <f t="shared" si="314"/>
        <v/>
      </c>
      <c r="AD960" s="43" t="str">
        <f t="shared" si="315"/>
        <v>-100%</v>
      </c>
      <c r="AE960" s="3">
        <f t="shared" si="316"/>
        <v>-490</v>
      </c>
      <c r="AF960" s="67">
        <f t="shared" si="317"/>
        <v>5</v>
      </c>
      <c r="AG960" t="str">
        <f t="shared" si="319"/>
        <v>魔导引擎*2</v>
      </c>
      <c r="AH960" t="str">
        <f t="shared" si="304"/>
        <v>煤*10</v>
      </c>
      <c r="AI960" t="str">
        <f t="shared" si="305"/>
        <v/>
      </c>
      <c r="AJ960" t="str">
        <f t="shared" si="320"/>
        <v/>
      </c>
      <c r="AK960" t="str">
        <f t="shared" si="306"/>
        <v/>
      </c>
      <c r="AL960" t="str">
        <f t="shared" si="307"/>
        <v/>
      </c>
      <c r="AM960" t="str">
        <f t="shared" si="308"/>
        <v/>
      </c>
      <c r="AN960" t="str">
        <f t="shared" si="309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310"/>
        <v>15</v>
      </c>
      <c r="AZ960">
        <f t="shared" si="311"/>
        <v>0</v>
      </c>
      <c r="BA960">
        <f t="shared" si="312"/>
        <v>0</v>
      </c>
    </row>
    <row r="961" customHeight="1" spans="1:53">
      <c r="A961" s="25" t="s">
        <v>386</v>
      </c>
      <c r="C961" s="25">
        <v>1</v>
      </c>
      <c r="D961" s="39" t="s">
        <v>172</v>
      </c>
      <c r="E961" s="39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42" t="str">
        <f t="shared" si="318"/>
        <v/>
      </c>
      <c r="AB961" s="65" t="str">
        <f t="shared" si="313"/>
        <v/>
      </c>
      <c r="AC961" s="65" t="str">
        <f t="shared" si="314"/>
        <v/>
      </c>
      <c r="AD961" s="43" t="str">
        <f t="shared" si="315"/>
        <v>73%</v>
      </c>
      <c r="AE961" s="3">
        <f t="shared" si="316"/>
        <v>120</v>
      </c>
      <c r="AF961" s="66">
        <f t="shared" si="317"/>
        <v>1</v>
      </c>
      <c r="AG961" t="str">
        <f t="shared" si="319"/>
        <v/>
      </c>
      <c r="AH961" t="str">
        <f t="shared" si="304"/>
        <v/>
      </c>
      <c r="AI961" t="str">
        <f t="shared" si="305"/>
        <v/>
      </c>
      <c r="AJ961" t="str">
        <f t="shared" si="320"/>
        <v/>
      </c>
      <c r="AK961" t="str">
        <f t="shared" si="306"/>
        <v/>
      </c>
      <c r="AL961" t="str">
        <f t="shared" si="307"/>
        <v/>
      </c>
      <c r="AM961" t="str">
        <f t="shared" si="308"/>
        <v/>
      </c>
      <c r="AN961" t="str">
        <f t="shared" si="309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310"/>
        <v>0</v>
      </c>
      <c r="AZ961">
        <f t="shared" si="311"/>
        <v>0</v>
      </c>
      <c r="BA961">
        <f t="shared" si="312"/>
        <v>0</v>
      </c>
    </row>
    <row r="962" customHeight="1" spans="1:53">
      <c r="A962" s="25" t="s">
        <v>386</v>
      </c>
      <c r="C962" s="25">
        <v>2</v>
      </c>
      <c r="D962" s="39" t="s">
        <v>172</v>
      </c>
      <c r="E962" s="39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42" t="str">
        <f t="shared" si="318"/>
        <v>魔偶*6,灵能水晶*10</v>
      </c>
      <c r="AB962" s="65" t="str">
        <f t="shared" si="313"/>
        <v/>
      </c>
      <c r="AC962" s="65" t="str">
        <f t="shared" si="314"/>
        <v/>
      </c>
      <c r="AD962" s="43" t="str">
        <f t="shared" si="315"/>
        <v>-2%</v>
      </c>
      <c r="AE962" s="3">
        <f t="shared" si="316"/>
        <v>-135</v>
      </c>
      <c r="AF962" s="66">
        <f t="shared" si="317"/>
        <v>2</v>
      </c>
      <c r="AG962" t="str">
        <f t="shared" si="319"/>
        <v>魔偶*6</v>
      </c>
      <c r="AH962" t="str">
        <f t="shared" si="304"/>
        <v>灵能水晶*10</v>
      </c>
      <c r="AI962" t="str">
        <f t="shared" si="305"/>
        <v/>
      </c>
      <c r="AJ962" t="str">
        <f t="shared" si="320"/>
        <v/>
      </c>
      <c r="AK962" t="str">
        <f t="shared" si="306"/>
        <v/>
      </c>
      <c r="AL962" t="str">
        <f t="shared" si="307"/>
        <v/>
      </c>
      <c r="AM962" t="str">
        <f t="shared" si="308"/>
        <v/>
      </c>
      <c r="AN962" t="str">
        <f t="shared" si="309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310"/>
        <v>15</v>
      </c>
      <c r="AZ962">
        <f t="shared" si="311"/>
        <v>0</v>
      </c>
      <c r="BA962">
        <f t="shared" si="312"/>
        <v>0</v>
      </c>
    </row>
    <row r="963" customHeight="1" spans="1:53">
      <c r="A963" s="25" t="s">
        <v>386</v>
      </c>
      <c r="C963" s="25">
        <v>3</v>
      </c>
      <c r="D963" s="39" t="s">
        <v>172</v>
      </c>
      <c r="E963" s="39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42" t="str">
        <f t="shared" si="318"/>
        <v>魔偶*9,灵能水晶*15</v>
      </c>
      <c r="AB963" s="65" t="str">
        <f t="shared" si="313"/>
        <v/>
      </c>
      <c r="AC963" s="65" t="str">
        <f t="shared" si="314"/>
        <v/>
      </c>
      <c r="AD963" s="43" t="str">
        <f t="shared" si="315"/>
        <v>-3%</v>
      </c>
      <c r="AE963" s="3">
        <f t="shared" si="316"/>
        <v>-170</v>
      </c>
      <c r="AF963" s="66">
        <f t="shared" si="317"/>
        <v>3</v>
      </c>
      <c r="AG963" t="str">
        <f t="shared" si="319"/>
        <v>魔偶*9</v>
      </c>
      <c r="AH963" t="str">
        <f t="shared" si="304"/>
        <v>灵能水晶*15</v>
      </c>
      <c r="AI963" t="str">
        <f t="shared" si="305"/>
        <v/>
      </c>
      <c r="AJ963" t="str">
        <f t="shared" si="320"/>
        <v/>
      </c>
      <c r="AK963" t="str">
        <f t="shared" si="306"/>
        <v/>
      </c>
      <c r="AL963" t="str">
        <f t="shared" si="307"/>
        <v/>
      </c>
      <c r="AM963" t="str">
        <f t="shared" si="308"/>
        <v/>
      </c>
      <c r="AN963" t="str">
        <f t="shared" si="309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310"/>
        <v>15</v>
      </c>
      <c r="AZ963">
        <f t="shared" si="311"/>
        <v>0</v>
      </c>
      <c r="BA963">
        <f t="shared" si="312"/>
        <v>0</v>
      </c>
    </row>
    <row r="964" customHeight="1" spans="1:53">
      <c r="A964" s="25" t="s">
        <v>386</v>
      </c>
      <c r="C964" s="25">
        <v>4</v>
      </c>
      <c r="D964" s="39" t="s">
        <v>172</v>
      </c>
      <c r="E964" s="39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42" t="str">
        <f t="shared" si="318"/>
        <v>魔偶*12,灵能水晶*19</v>
      </c>
      <c r="AB964" s="65" t="str">
        <f t="shared" si="313"/>
        <v/>
      </c>
      <c r="AC964" s="65" t="str">
        <f t="shared" si="314"/>
        <v/>
      </c>
      <c r="AD964" s="43" t="str">
        <f t="shared" si="315"/>
        <v>-3%</v>
      </c>
      <c r="AE964" s="3">
        <f t="shared" si="316"/>
        <v>-205</v>
      </c>
      <c r="AF964" s="66">
        <f t="shared" si="317"/>
        <v>4</v>
      </c>
      <c r="AG964" t="str">
        <f t="shared" si="319"/>
        <v>魔偶*12</v>
      </c>
      <c r="AH964" t="str">
        <f t="shared" si="304"/>
        <v>灵能水晶*19</v>
      </c>
      <c r="AI964" t="str">
        <f t="shared" si="305"/>
        <v/>
      </c>
      <c r="AJ964" t="str">
        <f t="shared" si="320"/>
        <v/>
      </c>
      <c r="AK964" t="str">
        <f t="shared" si="306"/>
        <v/>
      </c>
      <c r="AL964" t="str">
        <f t="shared" si="307"/>
        <v/>
      </c>
      <c r="AM964" t="str">
        <f t="shared" si="308"/>
        <v/>
      </c>
      <c r="AN964" t="str">
        <f t="shared" si="309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310"/>
        <v>15</v>
      </c>
      <c r="AZ964">
        <f t="shared" si="311"/>
        <v>0</v>
      </c>
      <c r="BA964">
        <f t="shared" si="312"/>
        <v>0</v>
      </c>
    </row>
    <row r="965" customHeight="1" spans="1:53">
      <c r="A965" s="25" t="s">
        <v>386</v>
      </c>
      <c r="C965" s="25">
        <v>5</v>
      </c>
      <c r="D965" s="39" t="s">
        <v>172</v>
      </c>
      <c r="E965" s="39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42" t="str">
        <f t="shared" si="318"/>
        <v>魔偶*14,灵能水晶*24</v>
      </c>
      <c r="AB965" s="65" t="str">
        <f t="shared" si="313"/>
        <v/>
      </c>
      <c r="AC965" s="65" t="str">
        <f t="shared" si="314"/>
        <v/>
      </c>
      <c r="AD965" s="43" t="str">
        <f t="shared" si="315"/>
        <v>-4%</v>
      </c>
      <c r="AE965" s="3">
        <f t="shared" si="316"/>
        <v>-240</v>
      </c>
      <c r="AF965" s="66">
        <f t="shared" si="317"/>
        <v>5</v>
      </c>
      <c r="AG965" t="str">
        <f t="shared" si="319"/>
        <v>魔偶*14</v>
      </c>
      <c r="AH965" t="str">
        <f t="shared" si="304"/>
        <v>灵能水晶*24</v>
      </c>
      <c r="AI965" t="str">
        <f t="shared" si="305"/>
        <v/>
      </c>
      <c r="AJ965" t="str">
        <f t="shared" si="320"/>
        <v/>
      </c>
      <c r="AK965" t="str">
        <f t="shared" si="306"/>
        <v/>
      </c>
      <c r="AL965" t="str">
        <f t="shared" si="307"/>
        <v/>
      </c>
      <c r="AM965" t="str">
        <f t="shared" si="308"/>
        <v/>
      </c>
      <c r="AN965" t="str">
        <f t="shared" si="309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310"/>
        <v>15</v>
      </c>
      <c r="AZ965">
        <f t="shared" si="311"/>
        <v>0</v>
      </c>
      <c r="BA965">
        <f t="shared" si="312"/>
        <v>0</v>
      </c>
    </row>
    <row r="966" customHeight="1" spans="1:53">
      <c r="A966" s="23" t="s">
        <v>387</v>
      </c>
      <c r="B966" s="71" t="s">
        <v>810</v>
      </c>
      <c r="C966" s="23">
        <v>1</v>
      </c>
      <c r="D966" s="39" t="s">
        <v>175</v>
      </c>
      <c r="E966" s="39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42" t="str">
        <f t="shared" si="318"/>
        <v/>
      </c>
      <c r="AB966" s="65" t="str">
        <f t="shared" si="313"/>
        <v/>
      </c>
      <c r="AC966" s="65" t="str">
        <f t="shared" si="314"/>
        <v/>
      </c>
      <c r="AD966" s="43" t="str">
        <f t="shared" si="315"/>
        <v/>
      </c>
      <c r="AE966" s="3" t="str">
        <f t="shared" si="316"/>
        <v/>
      </c>
      <c r="AF966" s="67">
        <f t="shared" si="317"/>
        <v>1</v>
      </c>
      <c r="AG966" t="str">
        <f t="shared" si="319"/>
        <v/>
      </c>
      <c r="AH966" t="str">
        <f t="shared" si="304"/>
        <v/>
      </c>
      <c r="AI966" t="str">
        <f t="shared" si="305"/>
        <v/>
      </c>
      <c r="AJ966" t="str">
        <f t="shared" si="320"/>
        <v/>
      </c>
      <c r="AK966" t="str">
        <f t="shared" si="306"/>
        <v/>
      </c>
      <c r="AL966" t="str">
        <f t="shared" si="307"/>
        <v/>
      </c>
      <c r="AM966" t="str">
        <f t="shared" si="308"/>
        <v/>
      </c>
      <c r="AN966" t="str">
        <f t="shared" si="309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310"/>
        <v>0</v>
      </c>
      <c r="AZ966">
        <f t="shared" si="311"/>
        <v>0</v>
      </c>
      <c r="BA966">
        <f t="shared" si="312"/>
        <v>0</v>
      </c>
    </row>
    <row r="967" customHeight="1" spans="1:53">
      <c r="A967" s="23" t="s">
        <v>387</v>
      </c>
      <c r="B967" s="71" t="s">
        <v>811</v>
      </c>
      <c r="C967" s="23">
        <v>2</v>
      </c>
      <c r="D967" s="39" t="s">
        <v>175</v>
      </c>
      <c r="E967" s="39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42" t="str">
        <f t="shared" si="318"/>
        <v/>
      </c>
      <c r="AB967" s="65" t="str">
        <f t="shared" si="313"/>
        <v/>
      </c>
      <c r="AC967" s="65" t="str">
        <f t="shared" si="314"/>
        <v/>
      </c>
      <c r="AD967" s="43" t="str">
        <f t="shared" si="315"/>
        <v/>
      </c>
      <c r="AE967" s="3" t="str">
        <f t="shared" si="316"/>
        <v/>
      </c>
      <c r="AF967" s="67">
        <f t="shared" si="317"/>
        <v>2</v>
      </c>
      <c r="AG967" t="str">
        <f t="shared" si="319"/>
        <v/>
      </c>
      <c r="AH967" t="str">
        <f t="shared" si="304"/>
        <v/>
      </c>
      <c r="AI967" t="str">
        <f t="shared" si="305"/>
        <v/>
      </c>
      <c r="AJ967" t="str">
        <f t="shared" si="320"/>
        <v/>
      </c>
      <c r="AK967" t="str">
        <f t="shared" si="306"/>
        <v/>
      </c>
      <c r="AL967" t="str">
        <f t="shared" si="307"/>
        <v/>
      </c>
      <c r="AM967" t="str">
        <f t="shared" si="308"/>
        <v/>
      </c>
      <c r="AN967" t="str">
        <f t="shared" si="309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310"/>
        <v>0</v>
      </c>
      <c r="AZ967">
        <f t="shared" si="311"/>
        <v>0</v>
      </c>
      <c r="BA967">
        <f t="shared" si="312"/>
        <v>0</v>
      </c>
    </row>
    <row r="968" customHeight="1" spans="1:53">
      <c r="A968" s="23" t="s">
        <v>387</v>
      </c>
      <c r="B968" s="71" t="s">
        <v>812</v>
      </c>
      <c r="C968" s="23">
        <v>3</v>
      </c>
      <c r="D968" s="39" t="s">
        <v>175</v>
      </c>
      <c r="E968" s="39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42" t="str">
        <f t="shared" si="318"/>
        <v/>
      </c>
      <c r="AB968" s="65" t="str">
        <f t="shared" si="313"/>
        <v/>
      </c>
      <c r="AC968" s="65" t="str">
        <f t="shared" si="314"/>
        <v/>
      </c>
      <c r="AD968" s="43" t="str">
        <f t="shared" si="315"/>
        <v/>
      </c>
      <c r="AE968" s="3" t="str">
        <f t="shared" si="316"/>
        <v/>
      </c>
      <c r="AF968" s="67">
        <f t="shared" si="317"/>
        <v>3</v>
      </c>
      <c r="AG968" t="str">
        <f t="shared" si="319"/>
        <v/>
      </c>
      <c r="AH968" t="str">
        <f t="shared" si="304"/>
        <v/>
      </c>
      <c r="AI968" t="str">
        <f t="shared" si="305"/>
        <v/>
      </c>
      <c r="AJ968" t="str">
        <f t="shared" si="320"/>
        <v/>
      </c>
      <c r="AK968" t="str">
        <f t="shared" si="306"/>
        <v/>
      </c>
      <c r="AL968" t="str">
        <f t="shared" si="307"/>
        <v/>
      </c>
      <c r="AM968" t="str">
        <f t="shared" si="308"/>
        <v/>
      </c>
      <c r="AN968" t="str">
        <f t="shared" si="309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310"/>
        <v>0</v>
      </c>
      <c r="AZ968">
        <f t="shared" si="311"/>
        <v>0</v>
      </c>
      <c r="BA968">
        <f t="shared" si="312"/>
        <v>0</v>
      </c>
    </row>
    <row r="969" customHeight="1" spans="1:53">
      <c r="A969" s="23" t="s">
        <v>387</v>
      </c>
      <c r="B969" s="71" t="s">
        <v>813</v>
      </c>
      <c r="C969" s="23">
        <v>4</v>
      </c>
      <c r="D969" s="39" t="s">
        <v>175</v>
      </c>
      <c r="E969" s="39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42" t="str">
        <f t="shared" si="318"/>
        <v/>
      </c>
      <c r="AB969" s="65" t="str">
        <f t="shared" si="313"/>
        <v/>
      </c>
      <c r="AC969" s="65" t="str">
        <f t="shared" si="314"/>
        <v/>
      </c>
      <c r="AD969" s="43" t="str">
        <f t="shared" si="315"/>
        <v/>
      </c>
      <c r="AE969" s="3" t="str">
        <f t="shared" si="316"/>
        <v/>
      </c>
      <c r="AF969" s="67">
        <f t="shared" si="317"/>
        <v>4</v>
      </c>
      <c r="AG969" t="str">
        <f t="shared" si="319"/>
        <v/>
      </c>
      <c r="AH969" t="str">
        <f t="shared" si="304"/>
        <v/>
      </c>
      <c r="AI969" t="str">
        <f t="shared" si="305"/>
        <v/>
      </c>
      <c r="AJ969" t="str">
        <f t="shared" si="320"/>
        <v/>
      </c>
      <c r="AK969" t="str">
        <f t="shared" si="306"/>
        <v/>
      </c>
      <c r="AL969" t="str">
        <f t="shared" si="307"/>
        <v/>
      </c>
      <c r="AM969" t="str">
        <f t="shared" si="308"/>
        <v/>
      </c>
      <c r="AN969" t="str">
        <f t="shared" si="309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310"/>
        <v>0</v>
      </c>
      <c r="AZ969">
        <f t="shared" si="311"/>
        <v>0</v>
      </c>
      <c r="BA969">
        <f t="shared" si="312"/>
        <v>0</v>
      </c>
    </row>
    <row r="970" customHeight="1" spans="1:53">
      <c r="A970" s="23" t="s">
        <v>387</v>
      </c>
      <c r="B970" s="71" t="s">
        <v>814</v>
      </c>
      <c r="C970" s="23">
        <v>5</v>
      </c>
      <c r="D970" s="39" t="s">
        <v>175</v>
      </c>
      <c r="E970" s="39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42" t="str">
        <f t="shared" si="318"/>
        <v/>
      </c>
      <c r="AB970" s="65" t="str">
        <f t="shared" si="313"/>
        <v/>
      </c>
      <c r="AC970" s="65" t="str">
        <f t="shared" si="314"/>
        <v/>
      </c>
      <c r="AD970" s="43" t="str">
        <f t="shared" si="315"/>
        <v/>
      </c>
      <c r="AE970" s="3" t="str">
        <f t="shared" si="316"/>
        <v/>
      </c>
      <c r="AF970" s="67">
        <f t="shared" si="317"/>
        <v>5</v>
      </c>
      <c r="AG970" t="str">
        <f t="shared" si="319"/>
        <v/>
      </c>
      <c r="AH970" t="str">
        <f t="shared" si="304"/>
        <v/>
      </c>
      <c r="AI970" t="str">
        <f t="shared" si="305"/>
        <v/>
      </c>
      <c r="AJ970" t="str">
        <f t="shared" si="320"/>
        <v/>
      </c>
      <c r="AK970" t="str">
        <f t="shared" si="306"/>
        <v/>
      </c>
      <c r="AL970" t="str">
        <f t="shared" si="307"/>
        <v/>
      </c>
      <c r="AM970" t="str">
        <f t="shared" si="308"/>
        <v/>
      </c>
      <c r="AN970" t="str">
        <f t="shared" si="309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310"/>
        <v>0</v>
      </c>
      <c r="AZ970">
        <f t="shared" si="311"/>
        <v>0</v>
      </c>
      <c r="BA970">
        <f t="shared" si="312"/>
        <v>0</v>
      </c>
    </row>
    <row r="971" customHeight="1" spans="1:53">
      <c r="A971" s="23" t="s">
        <v>387</v>
      </c>
      <c r="B971" s="71" t="s">
        <v>815</v>
      </c>
      <c r="C971" s="23">
        <v>6</v>
      </c>
      <c r="D971" s="39" t="s">
        <v>175</v>
      </c>
      <c r="E971" s="39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42" t="str">
        <f t="shared" si="318"/>
        <v/>
      </c>
      <c r="AB971" s="65" t="str">
        <f t="shared" si="313"/>
        <v/>
      </c>
      <c r="AC971" s="65" t="str">
        <f t="shared" si="314"/>
        <v/>
      </c>
      <c r="AD971" s="43" t="str">
        <f t="shared" si="315"/>
        <v/>
      </c>
      <c r="AE971" s="3" t="str">
        <f t="shared" si="316"/>
        <v/>
      </c>
      <c r="AF971" s="66">
        <f t="shared" si="317"/>
        <v>6</v>
      </c>
      <c r="AG971" t="str">
        <f t="shared" si="319"/>
        <v/>
      </c>
      <c r="AH971" t="str">
        <f t="shared" si="304"/>
        <v/>
      </c>
      <c r="AI971" t="str">
        <f t="shared" si="305"/>
        <v/>
      </c>
      <c r="AJ971" t="str">
        <f t="shared" si="320"/>
        <v/>
      </c>
      <c r="AK971" t="str">
        <f t="shared" si="306"/>
        <v/>
      </c>
      <c r="AL971" t="str">
        <f t="shared" si="307"/>
        <v/>
      </c>
      <c r="AM971" t="str">
        <f t="shared" si="308"/>
        <v/>
      </c>
      <c r="AN971" t="str">
        <f t="shared" si="309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310"/>
        <v>0</v>
      </c>
      <c r="AZ971">
        <f t="shared" si="311"/>
        <v>0</v>
      </c>
      <c r="BA971">
        <f t="shared" si="312"/>
        <v>0</v>
      </c>
    </row>
    <row r="972" customHeight="1" spans="1:53">
      <c r="A972" s="23" t="s">
        <v>387</v>
      </c>
      <c r="B972" s="71" t="s">
        <v>816</v>
      </c>
      <c r="C972" s="23">
        <v>7</v>
      </c>
      <c r="D972" s="39" t="s">
        <v>175</v>
      </c>
      <c r="E972" s="39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42" t="str">
        <f t="shared" si="318"/>
        <v/>
      </c>
      <c r="AB972" s="65" t="str">
        <f t="shared" si="313"/>
        <v/>
      </c>
      <c r="AC972" s="65" t="str">
        <f t="shared" si="314"/>
        <v/>
      </c>
      <c r="AD972" s="43" t="str">
        <f t="shared" si="315"/>
        <v/>
      </c>
      <c r="AE972" s="3" t="str">
        <f t="shared" si="316"/>
        <v/>
      </c>
      <c r="AF972" s="66">
        <f t="shared" si="317"/>
        <v>7</v>
      </c>
      <c r="AG972" t="str">
        <f t="shared" si="319"/>
        <v/>
      </c>
      <c r="AH972" t="str">
        <f t="shared" si="304"/>
        <v/>
      </c>
      <c r="AI972" t="str">
        <f t="shared" si="305"/>
        <v/>
      </c>
      <c r="AJ972" t="str">
        <f t="shared" si="320"/>
        <v/>
      </c>
      <c r="AK972" t="str">
        <f t="shared" si="306"/>
        <v/>
      </c>
      <c r="AL972" t="str">
        <f t="shared" si="307"/>
        <v/>
      </c>
      <c r="AM972" t="str">
        <f t="shared" si="308"/>
        <v/>
      </c>
      <c r="AN972" t="str">
        <f t="shared" si="309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310"/>
        <v>0</v>
      </c>
      <c r="AZ972">
        <f t="shared" si="311"/>
        <v>0</v>
      </c>
      <c r="BA972">
        <f t="shared" si="312"/>
        <v>0</v>
      </c>
    </row>
    <row r="973" customHeight="1" spans="1:53">
      <c r="A973" s="23" t="s">
        <v>387</v>
      </c>
      <c r="B973" s="71" t="s">
        <v>817</v>
      </c>
      <c r="C973" s="23">
        <v>8</v>
      </c>
      <c r="D973" s="39" t="s">
        <v>175</v>
      </c>
      <c r="E973" s="39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42" t="str">
        <f t="shared" si="318"/>
        <v/>
      </c>
      <c r="AB973" s="65" t="str">
        <f t="shared" si="313"/>
        <v/>
      </c>
      <c r="AC973" s="65" t="str">
        <f t="shared" si="314"/>
        <v/>
      </c>
      <c r="AD973" s="43" t="str">
        <f t="shared" si="315"/>
        <v/>
      </c>
      <c r="AE973" s="3" t="str">
        <f t="shared" si="316"/>
        <v/>
      </c>
      <c r="AF973" s="66">
        <f t="shared" si="317"/>
        <v>8</v>
      </c>
      <c r="AG973" t="str">
        <f t="shared" si="319"/>
        <v/>
      </c>
      <c r="AH973" t="str">
        <f t="shared" ref="AH973:AH1036" si="321">IF(AP973="","",H973&amp;"*"&amp;AP973)</f>
        <v/>
      </c>
      <c r="AI973" t="str">
        <f t="shared" ref="AI973:AI1036" si="322">IF(AQ973="","",J973&amp;"*"&amp;AQ973)</f>
        <v/>
      </c>
      <c r="AJ973" t="str">
        <f t="shared" si="320"/>
        <v/>
      </c>
      <c r="AK973" t="str">
        <f t="shared" ref="AK973:AK1036" si="323">IF(AU973="","",Q973&amp;"*"&amp;AU973)</f>
        <v/>
      </c>
      <c r="AL973" t="str">
        <f t="shared" ref="AL973:AL1036" si="324">IF(AV973="","",S973&amp;"*"&amp;AV973)</f>
        <v/>
      </c>
      <c r="AM973" t="str">
        <f t="shared" ref="AM973:AM1036" si="325">IF(AW973="","",V973&amp;"*"&amp;AW973)</f>
        <v/>
      </c>
      <c r="AN973" t="str">
        <f t="shared" ref="AN973:AN1036" si="326">IF(AX973="","",X973&amp;"*"&amp;AX973)</f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ref="AY973:AY1036" si="327">G973+I973+L973+M973+K973</f>
        <v>0</v>
      </c>
      <c r="AZ973">
        <f t="shared" ref="AZ973:AZ1036" si="328">ABS(P973)+ABS(R973)+ABS(T973)</f>
        <v>0</v>
      </c>
      <c r="BA973">
        <f t="shared" ref="BA973:BA1036" si="329">W973+Y973</f>
        <v>0</v>
      </c>
    </row>
    <row r="974" customHeight="1" spans="1:53">
      <c r="A974" s="25" t="s">
        <v>389</v>
      </c>
      <c r="C974" s="25">
        <v>1</v>
      </c>
      <c r="D974" s="39" t="s">
        <v>172</v>
      </c>
      <c r="E974" s="39" t="s">
        <v>173</v>
      </c>
      <c r="F974" s="3" t="s">
        <v>41</v>
      </c>
      <c r="G974" s="3">
        <v>20</v>
      </c>
      <c r="L974" s="40">
        <v>5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42" t="str">
        <f t="shared" si="318"/>
        <v>工具*6,运力*2</v>
      </c>
      <c r="AB974" s="65" t="str">
        <f t="shared" si="313"/>
        <v/>
      </c>
      <c r="AC974" s="65" t="str">
        <f t="shared" si="314"/>
        <v/>
      </c>
      <c r="AD974" s="43" t="str">
        <f t="shared" si="315"/>
        <v>73%</v>
      </c>
      <c r="AE974" s="3">
        <f t="shared" si="316"/>
        <v>120</v>
      </c>
      <c r="AF974" s="66">
        <f t="shared" si="317"/>
        <v>1</v>
      </c>
      <c r="AG974" t="str">
        <f t="shared" si="319"/>
        <v>工具*6</v>
      </c>
      <c r="AH974" t="str">
        <f t="shared" si="321"/>
        <v/>
      </c>
      <c r="AI974" t="str">
        <f t="shared" si="322"/>
        <v/>
      </c>
      <c r="AJ974" t="str">
        <f t="shared" si="320"/>
        <v/>
      </c>
      <c r="AK974" t="str">
        <f t="shared" si="323"/>
        <v/>
      </c>
      <c r="AL974" t="str">
        <f t="shared" si="324"/>
        <v/>
      </c>
      <c r="AM974" t="str">
        <f t="shared" si="325"/>
        <v/>
      </c>
      <c r="AN974" t="str">
        <f t="shared" si="326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327"/>
        <v>25</v>
      </c>
      <c r="AZ974">
        <f t="shared" si="328"/>
        <v>0</v>
      </c>
      <c r="BA974">
        <f t="shared" si="329"/>
        <v>0</v>
      </c>
    </row>
    <row r="975" customHeight="1" spans="1:53">
      <c r="A975" s="25" t="s">
        <v>389</v>
      </c>
      <c r="C975" s="25">
        <v>2</v>
      </c>
      <c r="D975" s="39" t="s">
        <v>172</v>
      </c>
      <c r="E975" s="39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40">
        <v>5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42" t="str">
        <f t="shared" si="318"/>
        <v>工具*9,肥料*18,运力*6</v>
      </c>
      <c r="AB975" s="65" t="str">
        <f t="shared" si="313"/>
        <v/>
      </c>
      <c r="AC975" s="65" t="str">
        <f t="shared" si="314"/>
        <v/>
      </c>
      <c r="AD975" s="43" t="str">
        <f t="shared" si="315"/>
        <v>37%</v>
      </c>
      <c r="AE975" s="3">
        <f t="shared" si="316"/>
        <v>310</v>
      </c>
      <c r="AF975" s="66">
        <f t="shared" si="317"/>
        <v>2</v>
      </c>
      <c r="AG975" t="str">
        <f t="shared" si="319"/>
        <v>工具*9</v>
      </c>
      <c r="AH975" t="str">
        <f t="shared" si="321"/>
        <v>肥料*18</v>
      </c>
      <c r="AI975" t="str">
        <f t="shared" si="322"/>
        <v/>
      </c>
      <c r="AJ975" t="str">
        <f t="shared" si="320"/>
        <v/>
      </c>
      <c r="AK975" t="str">
        <f t="shared" si="323"/>
        <v/>
      </c>
      <c r="AL975" t="str">
        <f t="shared" si="324"/>
        <v/>
      </c>
      <c r="AM975" t="str">
        <f t="shared" si="325"/>
        <v/>
      </c>
      <c r="AN975" t="str">
        <f t="shared" si="326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327"/>
        <v>30</v>
      </c>
      <c r="AZ975">
        <f t="shared" si="328"/>
        <v>0</v>
      </c>
      <c r="BA975">
        <f t="shared" si="329"/>
        <v>0</v>
      </c>
    </row>
    <row r="976" customHeight="1" spans="1:53">
      <c r="A976" s="25" t="s">
        <v>389</v>
      </c>
      <c r="C976" s="25">
        <v>3</v>
      </c>
      <c r="D976" s="39" t="s">
        <v>172</v>
      </c>
      <c r="E976" s="39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40">
        <v>5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42" t="str">
        <f t="shared" si="318"/>
        <v>工具*13,肥料*25,运力*8</v>
      </c>
      <c r="AB976" s="65" t="str">
        <f t="shared" si="313"/>
        <v/>
      </c>
      <c r="AC976" s="65" t="str">
        <f t="shared" si="314"/>
        <v/>
      </c>
      <c r="AD976" s="43" t="str">
        <f t="shared" si="315"/>
        <v>34%</v>
      </c>
      <c r="AE976" s="3">
        <f t="shared" si="316"/>
        <v>425</v>
      </c>
      <c r="AF976" s="67">
        <f t="shared" si="317"/>
        <v>3</v>
      </c>
      <c r="AG976" t="str">
        <f t="shared" si="319"/>
        <v>工具*13</v>
      </c>
      <c r="AH976" t="str">
        <f t="shared" si="321"/>
        <v>肥料*25</v>
      </c>
      <c r="AI976" t="str">
        <f t="shared" si="322"/>
        <v/>
      </c>
      <c r="AJ976" t="str">
        <f t="shared" si="320"/>
        <v/>
      </c>
      <c r="AK976" t="str">
        <f t="shared" si="323"/>
        <v/>
      </c>
      <c r="AL976" t="str">
        <f t="shared" si="324"/>
        <v/>
      </c>
      <c r="AM976" t="str">
        <f t="shared" si="325"/>
        <v/>
      </c>
      <c r="AN976" t="str">
        <f t="shared" si="326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327"/>
        <v>30</v>
      </c>
      <c r="AZ976">
        <f t="shared" si="328"/>
        <v>0</v>
      </c>
      <c r="BA976">
        <f t="shared" si="329"/>
        <v>0</v>
      </c>
    </row>
    <row r="977" customHeight="1" spans="1:53">
      <c r="A977" s="25" t="s">
        <v>389</v>
      </c>
      <c r="C977" s="25">
        <v>4</v>
      </c>
      <c r="D977" s="39" t="s">
        <v>172</v>
      </c>
      <c r="E977" s="39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40">
        <v>5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42" t="str">
        <f t="shared" si="318"/>
        <v>工具*16,肥料*33,运力*11</v>
      </c>
      <c r="AB977" s="65" t="str">
        <f t="shared" si="313"/>
        <v/>
      </c>
      <c r="AC977" s="65" t="str">
        <f t="shared" si="314"/>
        <v/>
      </c>
      <c r="AD977" s="43" t="str">
        <f t="shared" si="315"/>
        <v>33%</v>
      </c>
      <c r="AE977" s="3">
        <f t="shared" si="316"/>
        <v>540</v>
      </c>
      <c r="AF977" s="67">
        <f t="shared" si="317"/>
        <v>4</v>
      </c>
      <c r="AG977" t="str">
        <f t="shared" si="319"/>
        <v>工具*16</v>
      </c>
      <c r="AH977" t="str">
        <f t="shared" si="321"/>
        <v>肥料*33</v>
      </c>
      <c r="AI977" t="str">
        <f t="shared" si="322"/>
        <v/>
      </c>
      <c r="AJ977" t="str">
        <f t="shared" si="320"/>
        <v/>
      </c>
      <c r="AK977" t="str">
        <f t="shared" si="323"/>
        <v/>
      </c>
      <c r="AL977" t="str">
        <f t="shared" si="324"/>
        <v/>
      </c>
      <c r="AM977" t="str">
        <f t="shared" si="325"/>
        <v/>
      </c>
      <c r="AN977" t="str">
        <f t="shared" si="326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327"/>
        <v>30</v>
      </c>
      <c r="AZ977">
        <f t="shared" si="328"/>
        <v>0</v>
      </c>
      <c r="BA977">
        <f t="shared" si="329"/>
        <v>0</v>
      </c>
    </row>
    <row r="978" customHeight="1" spans="1:53">
      <c r="A978" s="25" t="s">
        <v>389</v>
      </c>
      <c r="C978" s="25">
        <v>5</v>
      </c>
      <c r="D978" s="39" t="s">
        <v>172</v>
      </c>
      <c r="E978" s="39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40">
        <v>5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42" t="str">
        <f t="shared" si="318"/>
        <v>工具*20,肥料*40,运力*13</v>
      </c>
      <c r="AB978" s="65" t="str">
        <f t="shared" si="313"/>
        <v/>
      </c>
      <c r="AC978" s="65" t="str">
        <f t="shared" si="314"/>
        <v/>
      </c>
      <c r="AD978" s="43" t="str">
        <f t="shared" si="315"/>
        <v>32%</v>
      </c>
      <c r="AE978" s="3">
        <f t="shared" si="316"/>
        <v>655</v>
      </c>
      <c r="AF978" s="67">
        <f t="shared" si="317"/>
        <v>5</v>
      </c>
      <c r="AG978" t="str">
        <f t="shared" si="319"/>
        <v>工具*20</v>
      </c>
      <c r="AH978" t="str">
        <f t="shared" si="321"/>
        <v>肥料*40</v>
      </c>
      <c r="AI978" t="str">
        <f t="shared" si="322"/>
        <v/>
      </c>
      <c r="AJ978" t="str">
        <f t="shared" si="320"/>
        <v/>
      </c>
      <c r="AK978" t="str">
        <f t="shared" si="323"/>
        <v/>
      </c>
      <c r="AL978" t="str">
        <f t="shared" si="324"/>
        <v/>
      </c>
      <c r="AM978" t="str">
        <f t="shared" si="325"/>
        <v/>
      </c>
      <c r="AN978" t="str">
        <f t="shared" si="326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327"/>
        <v>30</v>
      </c>
      <c r="AZ978">
        <f t="shared" si="328"/>
        <v>0</v>
      </c>
      <c r="BA978">
        <f t="shared" si="329"/>
        <v>0</v>
      </c>
    </row>
    <row r="979" customHeight="1" spans="1:53">
      <c r="A979" s="23" t="s">
        <v>390</v>
      </c>
      <c r="C979" s="23">
        <v>1</v>
      </c>
      <c r="D979" s="39" t="s">
        <v>175</v>
      </c>
      <c r="E979" s="39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42" t="str">
        <f t="shared" si="318"/>
        <v/>
      </c>
      <c r="AB979" s="65" t="str">
        <f t="shared" si="313"/>
        <v/>
      </c>
      <c r="AC979" s="65" t="str">
        <f t="shared" si="314"/>
        <v/>
      </c>
      <c r="AD979" s="43" t="str">
        <f t="shared" si="315"/>
        <v/>
      </c>
      <c r="AE979" s="3" t="str">
        <f t="shared" si="316"/>
        <v/>
      </c>
      <c r="AF979" s="67">
        <f t="shared" si="317"/>
        <v>1</v>
      </c>
      <c r="AG979" t="str">
        <f t="shared" si="319"/>
        <v/>
      </c>
      <c r="AH979" t="str">
        <f t="shared" si="321"/>
        <v/>
      </c>
      <c r="AI979" t="str">
        <f t="shared" si="322"/>
        <v/>
      </c>
      <c r="AJ979" t="str">
        <f t="shared" si="320"/>
        <v/>
      </c>
      <c r="AK979" t="str">
        <f t="shared" si="323"/>
        <v/>
      </c>
      <c r="AL979" t="str">
        <f t="shared" si="324"/>
        <v/>
      </c>
      <c r="AM979" t="str">
        <f t="shared" si="325"/>
        <v/>
      </c>
      <c r="AN979" t="str">
        <f t="shared" si="326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327"/>
        <v>0</v>
      </c>
      <c r="AZ979">
        <f t="shared" si="328"/>
        <v>0</v>
      </c>
      <c r="BA979">
        <f t="shared" si="329"/>
        <v>0</v>
      </c>
    </row>
    <row r="980" customHeight="1" spans="1:53">
      <c r="A980" s="23" t="s">
        <v>390</v>
      </c>
      <c r="C980" s="23">
        <v>2</v>
      </c>
      <c r="D980" s="39" t="s">
        <v>175</v>
      </c>
      <c r="E980" s="39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42" t="str">
        <f t="shared" si="318"/>
        <v>工具*6</v>
      </c>
      <c r="AB980" s="65" t="str">
        <f t="shared" si="313"/>
        <v/>
      </c>
      <c r="AC980" s="65" t="str">
        <f t="shared" si="314"/>
        <v/>
      </c>
      <c r="AD980" s="43" t="str">
        <f t="shared" si="315"/>
        <v>-100%</v>
      </c>
      <c r="AE980" s="3">
        <f t="shared" si="316"/>
        <v>-235</v>
      </c>
      <c r="AF980" s="67">
        <f t="shared" si="317"/>
        <v>2</v>
      </c>
      <c r="AG980" t="str">
        <f t="shared" si="319"/>
        <v>工具*6</v>
      </c>
      <c r="AH980" t="str">
        <f t="shared" si="321"/>
        <v/>
      </c>
      <c r="AI980" t="str">
        <f t="shared" si="322"/>
        <v/>
      </c>
      <c r="AJ980" t="str">
        <f t="shared" si="320"/>
        <v/>
      </c>
      <c r="AK980" t="str">
        <f t="shared" si="323"/>
        <v/>
      </c>
      <c r="AL980" t="str">
        <f t="shared" si="324"/>
        <v/>
      </c>
      <c r="AM980" t="str">
        <f t="shared" si="325"/>
        <v/>
      </c>
      <c r="AN980" t="str">
        <f t="shared" si="326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327"/>
        <v>10</v>
      </c>
      <c r="AZ980">
        <f t="shared" si="328"/>
        <v>0</v>
      </c>
      <c r="BA980">
        <f t="shared" si="329"/>
        <v>0</v>
      </c>
    </row>
    <row r="981" customHeight="1" spans="1:53">
      <c r="A981" s="23" t="s">
        <v>390</v>
      </c>
      <c r="C981" s="23">
        <v>3</v>
      </c>
      <c r="D981" s="39" t="s">
        <v>175</v>
      </c>
      <c r="E981" s="39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42" t="str">
        <f t="shared" si="318"/>
        <v>工具*8</v>
      </c>
      <c r="AB981" s="65" t="str">
        <f t="shared" si="313"/>
        <v/>
      </c>
      <c r="AC981" s="65" t="str">
        <f t="shared" si="314"/>
        <v/>
      </c>
      <c r="AD981" s="43" t="str">
        <f t="shared" si="315"/>
        <v>-100%</v>
      </c>
      <c r="AE981" s="3">
        <f t="shared" si="316"/>
        <v>-320</v>
      </c>
      <c r="AF981" s="67">
        <f t="shared" si="317"/>
        <v>3</v>
      </c>
      <c r="AG981" t="str">
        <f t="shared" si="319"/>
        <v>工具*8</v>
      </c>
      <c r="AH981" t="str">
        <f t="shared" si="321"/>
        <v/>
      </c>
      <c r="AI981" t="str">
        <f t="shared" si="322"/>
        <v/>
      </c>
      <c r="AJ981" t="str">
        <f t="shared" si="320"/>
        <v/>
      </c>
      <c r="AK981" t="str">
        <f t="shared" si="323"/>
        <v/>
      </c>
      <c r="AL981" t="str">
        <f t="shared" si="324"/>
        <v/>
      </c>
      <c r="AM981" t="str">
        <f t="shared" si="325"/>
        <v/>
      </c>
      <c r="AN981" t="str">
        <f t="shared" si="326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327"/>
        <v>10</v>
      </c>
      <c r="AZ981">
        <f t="shared" si="328"/>
        <v>0</v>
      </c>
      <c r="BA981">
        <f t="shared" si="329"/>
        <v>0</v>
      </c>
    </row>
    <row r="982" customHeight="1" spans="1:53">
      <c r="A982" s="23" t="s">
        <v>390</v>
      </c>
      <c r="C982" s="23">
        <v>4</v>
      </c>
      <c r="D982" s="39" t="s">
        <v>175</v>
      </c>
      <c r="E982" s="39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42" t="str">
        <f t="shared" si="318"/>
        <v>科学引擎*2,煤*8</v>
      </c>
      <c r="AB982" s="65" t="str">
        <f t="shared" si="313"/>
        <v/>
      </c>
      <c r="AC982" s="65" t="str">
        <f t="shared" si="314"/>
        <v/>
      </c>
      <c r="AD982" s="43" t="str">
        <f t="shared" si="315"/>
        <v>-100%</v>
      </c>
      <c r="AE982" s="3">
        <f t="shared" si="316"/>
        <v>-405</v>
      </c>
      <c r="AF982" s="67">
        <f t="shared" si="317"/>
        <v>4</v>
      </c>
      <c r="AG982" t="str">
        <f t="shared" si="319"/>
        <v>科学引擎*2</v>
      </c>
      <c r="AH982" t="str">
        <f t="shared" si="321"/>
        <v>煤*8</v>
      </c>
      <c r="AI982" t="str">
        <f t="shared" si="322"/>
        <v/>
      </c>
      <c r="AJ982" t="str">
        <f t="shared" si="320"/>
        <v/>
      </c>
      <c r="AK982" t="str">
        <f t="shared" si="323"/>
        <v/>
      </c>
      <c r="AL982" t="str">
        <f t="shared" si="324"/>
        <v/>
      </c>
      <c r="AM982" t="str">
        <f t="shared" si="325"/>
        <v/>
      </c>
      <c r="AN982" t="str">
        <f t="shared" si="326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327"/>
        <v>15</v>
      </c>
      <c r="AZ982">
        <f t="shared" si="328"/>
        <v>0</v>
      </c>
      <c r="BA982">
        <f t="shared" si="329"/>
        <v>0</v>
      </c>
    </row>
    <row r="983" customHeight="1" spans="1:53">
      <c r="A983" s="23" t="s">
        <v>390</v>
      </c>
      <c r="C983" s="23">
        <v>5</v>
      </c>
      <c r="D983" s="39" t="s">
        <v>175</v>
      </c>
      <c r="E983" s="39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42" t="str">
        <f t="shared" si="318"/>
        <v>魔导引擎*2,煤*10</v>
      </c>
      <c r="AB983" s="65" t="str">
        <f t="shared" si="313"/>
        <v/>
      </c>
      <c r="AC983" s="65" t="str">
        <f t="shared" si="314"/>
        <v/>
      </c>
      <c r="AD983" s="43" t="str">
        <f t="shared" si="315"/>
        <v>-100%</v>
      </c>
      <c r="AE983" s="3">
        <f t="shared" si="316"/>
        <v>-490</v>
      </c>
      <c r="AF983" s="67">
        <f t="shared" si="317"/>
        <v>5</v>
      </c>
      <c r="AG983" t="str">
        <f t="shared" si="319"/>
        <v>魔导引擎*2</v>
      </c>
      <c r="AH983" t="str">
        <f t="shared" si="321"/>
        <v>煤*10</v>
      </c>
      <c r="AI983" t="str">
        <f t="shared" si="322"/>
        <v/>
      </c>
      <c r="AJ983" t="str">
        <f t="shared" si="320"/>
        <v/>
      </c>
      <c r="AK983" t="str">
        <f t="shared" si="323"/>
        <v/>
      </c>
      <c r="AL983" t="str">
        <f t="shared" si="324"/>
        <v/>
      </c>
      <c r="AM983" t="str">
        <f t="shared" si="325"/>
        <v/>
      </c>
      <c r="AN983" t="str">
        <f t="shared" si="326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327"/>
        <v>15</v>
      </c>
      <c r="AZ983">
        <f t="shared" si="328"/>
        <v>0</v>
      </c>
      <c r="BA983">
        <f t="shared" si="329"/>
        <v>0</v>
      </c>
    </row>
    <row r="984" customHeight="1" spans="1:53">
      <c r="A984" s="25" t="s">
        <v>391</v>
      </c>
      <c r="C984" s="25">
        <v>1</v>
      </c>
      <c r="D984" s="39" t="s">
        <v>172</v>
      </c>
      <c r="E984" s="39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42" t="str">
        <f t="shared" si="318"/>
        <v/>
      </c>
      <c r="AB984" s="65" t="str">
        <f t="shared" si="313"/>
        <v/>
      </c>
      <c r="AC984" s="65" t="str">
        <f t="shared" si="314"/>
        <v/>
      </c>
      <c r="AD984" s="43" t="str">
        <f t="shared" si="315"/>
        <v>73%</v>
      </c>
      <c r="AE984" s="3">
        <f t="shared" si="316"/>
        <v>120</v>
      </c>
      <c r="AF984" s="66">
        <f t="shared" si="317"/>
        <v>1</v>
      </c>
      <c r="AG984" t="str">
        <f t="shared" si="319"/>
        <v/>
      </c>
      <c r="AH984" t="str">
        <f t="shared" si="321"/>
        <v/>
      </c>
      <c r="AI984" t="str">
        <f t="shared" si="322"/>
        <v/>
      </c>
      <c r="AJ984" t="str">
        <f t="shared" si="320"/>
        <v/>
      </c>
      <c r="AK984" t="str">
        <f t="shared" si="323"/>
        <v/>
      </c>
      <c r="AL984" t="str">
        <f t="shared" si="324"/>
        <v/>
      </c>
      <c r="AM984" t="str">
        <f t="shared" si="325"/>
        <v/>
      </c>
      <c r="AN984" t="str">
        <f t="shared" si="326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327"/>
        <v>0</v>
      </c>
      <c r="AZ984">
        <f t="shared" si="328"/>
        <v>0</v>
      </c>
      <c r="BA984">
        <f t="shared" si="329"/>
        <v>0</v>
      </c>
    </row>
    <row r="985" customHeight="1" spans="1:53">
      <c r="A985" s="25" t="s">
        <v>391</v>
      </c>
      <c r="C985" s="25">
        <v>2</v>
      </c>
      <c r="D985" s="39" t="s">
        <v>172</v>
      </c>
      <c r="E985" s="39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42" t="str">
        <f t="shared" si="318"/>
        <v>魔偶*6,灵能水晶*10</v>
      </c>
      <c r="AB985" s="65" t="str">
        <f t="shared" si="313"/>
        <v/>
      </c>
      <c r="AC985" s="65" t="str">
        <f t="shared" si="314"/>
        <v/>
      </c>
      <c r="AD985" s="43" t="str">
        <f t="shared" si="315"/>
        <v>-2%</v>
      </c>
      <c r="AE985" s="3">
        <f t="shared" si="316"/>
        <v>-135</v>
      </c>
      <c r="AF985" s="66">
        <f t="shared" si="317"/>
        <v>2</v>
      </c>
      <c r="AG985" t="str">
        <f t="shared" si="319"/>
        <v>魔偶*6</v>
      </c>
      <c r="AH985" t="str">
        <f t="shared" si="321"/>
        <v>灵能水晶*10</v>
      </c>
      <c r="AI985" t="str">
        <f t="shared" si="322"/>
        <v/>
      </c>
      <c r="AJ985" t="str">
        <f t="shared" si="320"/>
        <v/>
      </c>
      <c r="AK985" t="str">
        <f t="shared" si="323"/>
        <v/>
      </c>
      <c r="AL985" t="str">
        <f t="shared" si="324"/>
        <v/>
      </c>
      <c r="AM985" t="str">
        <f t="shared" si="325"/>
        <v/>
      </c>
      <c r="AN985" t="str">
        <f t="shared" si="326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327"/>
        <v>15</v>
      </c>
      <c r="AZ985">
        <f t="shared" si="328"/>
        <v>0</v>
      </c>
      <c r="BA985">
        <f t="shared" si="329"/>
        <v>0</v>
      </c>
    </row>
    <row r="986" customHeight="1" spans="1:53">
      <c r="A986" s="25" t="s">
        <v>391</v>
      </c>
      <c r="C986" s="25">
        <v>3</v>
      </c>
      <c r="D986" s="39" t="s">
        <v>172</v>
      </c>
      <c r="E986" s="39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42" t="str">
        <f t="shared" si="318"/>
        <v>魔偶*9,灵能水晶*15</v>
      </c>
      <c r="AB986" s="65" t="str">
        <f t="shared" si="313"/>
        <v/>
      </c>
      <c r="AC986" s="65" t="str">
        <f t="shared" si="314"/>
        <v/>
      </c>
      <c r="AD986" s="43" t="str">
        <f t="shared" si="315"/>
        <v>-3%</v>
      </c>
      <c r="AE986" s="3">
        <f t="shared" si="316"/>
        <v>-170</v>
      </c>
      <c r="AF986" s="66">
        <f t="shared" si="317"/>
        <v>3</v>
      </c>
      <c r="AG986" t="str">
        <f t="shared" si="319"/>
        <v>魔偶*9</v>
      </c>
      <c r="AH986" t="str">
        <f t="shared" si="321"/>
        <v>灵能水晶*15</v>
      </c>
      <c r="AI986" t="str">
        <f t="shared" si="322"/>
        <v/>
      </c>
      <c r="AJ986" t="str">
        <f t="shared" si="320"/>
        <v/>
      </c>
      <c r="AK986" t="str">
        <f t="shared" si="323"/>
        <v/>
      </c>
      <c r="AL986" t="str">
        <f t="shared" si="324"/>
        <v/>
      </c>
      <c r="AM986" t="str">
        <f t="shared" si="325"/>
        <v/>
      </c>
      <c r="AN986" t="str">
        <f t="shared" si="326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327"/>
        <v>15</v>
      </c>
      <c r="AZ986">
        <f t="shared" si="328"/>
        <v>0</v>
      </c>
      <c r="BA986">
        <f t="shared" si="329"/>
        <v>0</v>
      </c>
    </row>
    <row r="987" customHeight="1" spans="1:53">
      <c r="A987" s="25" t="s">
        <v>391</v>
      </c>
      <c r="C987" s="25">
        <v>4</v>
      </c>
      <c r="D987" s="39" t="s">
        <v>172</v>
      </c>
      <c r="E987" s="39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42" t="str">
        <f t="shared" si="318"/>
        <v>魔偶*12,灵能水晶*19</v>
      </c>
      <c r="AB987" s="65" t="str">
        <f t="shared" ref="AB987:AB1050" si="330">IF(AJ987="","",AJ987)&amp;IF(AK987="","",","&amp;AK987)&amp;IF(AL987="","",","&amp;AL987)</f>
        <v/>
      </c>
      <c r="AC987" s="65" t="str">
        <f t="shared" ref="AC987:AC1050" si="331">IF(AM987="","",AM987)&amp;IF(AN987="","",","&amp;AN987)</f>
        <v/>
      </c>
      <c r="AD987" s="43" t="str">
        <f t="shared" ref="AD987:AD1050" si="332">IFERROR(ROUND(((Z987/N987)-1)*100,0)&amp;"%","")</f>
        <v>-3%</v>
      </c>
      <c r="AE987" s="3">
        <f t="shared" ref="AE987:AE1050" si="333">IF(Z987-U987-N987=0,"",Z987-U987-N987)</f>
        <v>-205</v>
      </c>
      <c r="AF987" s="66">
        <f t="shared" ref="AF987:AF1050" si="334">C987</f>
        <v>4</v>
      </c>
      <c r="AG987" t="str">
        <f t="shared" si="319"/>
        <v>魔偶*12</v>
      </c>
      <c r="AH987" t="str">
        <f t="shared" si="321"/>
        <v>灵能水晶*19</v>
      </c>
      <c r="AI987" t="str">
        <f t="shared" si="322"/>
        <v/>
      </c>
      <c r="AJ987" t="str">
        <f t="shared" si="320"/>
        <v/>
      </c>
      <c r="AK987" t="str">
        <f t="shared" si="323"/>
        <v/>
      </c>
      <c r="AL987" t="str">
        <f t="shared" si="324"/>
        <v/>
      </c>
      <c r="AM987" t="str">
        <f t="shared" si="325"/>
        <v/>
      </c>
      <c r="AN987" t="str">
        <f t="shared" si="326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327"/>
        <v>15</v>
      </c>
      <c r="AZ987">
        <f t="shared" si="328"/>
        <v>0</v>
      </c>
      <c r="BA987">
        <f t="shared" si="329"/>
        <v>0</v>
      </c>
    </row>
    <row r="988" customHeight="1" spans="1:53">
      <c r="A988" s="25" t="s">
        <v>391</v>
      </c>
      <c r="C988" s="25">
        <v>5</v>
      </c>
      <c r="D988" s="39" t="s">
        <v>172</v>
      </c>
      <c r="E988" s="39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42" t="str">
        <f t="shared" si="318"/>
        <v>魔偶*14,灵能水晶*24</v>
      </c>
      <c r="AB988" s="65" t="str">
        <f t="shared" si="330"/>
        <v/>
      </c>
      <c r="AC988" s="65" t="str">
        <f t="shared" si="331"/>
        <v/>
      </c>
      <c r="AD988" s="43" t="str">
        <f t="shared" si="332"/>
        <v>-4%</v>
      </c>
      <c r="AE988" s="3">
        <f t="shared" si="333"/>
        <v>-240</v>
      </c>
      <c r="AF988" s="66">
        <f t="shared" si="334"/>
        <v>5</v>
      </c>
      <c r="AG988" t="str">
        <f t="shared" si="319"/>
        <v>魔偶*14</v>
      </c>
      <c r="AH988" t="str">
        <f t="shared" si="321"/>
        <v>灵能水晶*24</v>
      </c>
      <c r="AI988" t="str">
        <f t="shared" si="322"/>
        <v/>
      </c>
      <c r="AJ988" t="str">
        <f t="shared" si="320"/>
        <v/>
      </c>
      <c r="AK988" t="str">
        <f t="shared" si="323"/>
        <v/>
      </c>
      <c r="AL988" t="str">
        <f t="shared" si="324"/>
        <v/>
      </c>
      <c r="AM988" t="str">
        <f t="shared" si="325"/>
        <v/>
      </c>
      <c r="AN988" t="str">
        <f t="shared" si="326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327"/>
        <v>15</v>
      </c>
      <c r="AZ988">
        <f t="shared" si="328"/>
        <v>0</v>
      </c>
      <c r="BA988">
        <f t="shared" si="329"/>
        <v>0</v>
      </c>
    </row>
    <row r="989" customHeight="1" spans="1:53">
      <c r="A989" s="23" t="s">
        <v>392</v>
      </c>
      <c r="B989" s="71" t="s">
        <v>810</v>
      </c>
      <c r="C989" s="23">
        <v>1</v>
      </c>
      <c r="D989" s="39" t="s">
        <v>175</v>
      </c>
      <c r="E989" s="39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42" t="str">
        <f t="shared" si="318"/>
        <v/>
      </c>
      <c r="AB989" s="65" t="str">
        <f t="shared" si="330"/>
        <v/>
      </c>
      <c r="AC989" s="65" t="str">
        <f t="shared" si="331"/>
        <v/>
      </c>
      <c r="AD989" s="43" t="str">
        <f t="shared" si="332"/>
        <v/>
      </c>
      <c r="AE989" s="3" t="str">
        <f t="shared" si="333"/>
        <v/>
      </c>
      <c r="AF989" s="67">
        <f t="shared" si="334"/>
        <v>1</v>
      </c>
      <c r="AG989" t="str">
        <f t="shared" si="319"/>
        <v/>
      </c>
      <c r="AH989" t="str">
        <f t="shared" si="321"/>
        <v/>
      </c>
      <c r="AI989" t="str">
        <f t="shared" si="322"/>
        <v/>
      </c>
      <c r="AJ989" t="str">
        <f t="shared" si="320"/>
        <v/>
      </c>
      <c r="AK989" t="str">
        <f t="shared" si="323"/>
        <v/>
      </c>
      <c r="AL989" t="str">
        <f t="shared" si="324"/>
        <v/>
      </c>
      <c r="AM989" t="str">
        <f t="shared" si="325"/>
        <v/>
      </c>
      <c r="AN989" t="str">
        <f t="shared" si="326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327"/>
        <v>0</v>
      </c>
      <c r="AZ989">
        <f t="shared" si="328"/>
        <v>0</v>
      </c>
      <c r="BA989">
        <f t="shared" si="329"/>
        <v>0</v>
      </c>
    </row>
    <row r="990" customHeight="1" spans="1:53">
      <c r="A990" s="23" t="s">
        <v>392</v>
      </c>
      <c r="B990" s="71" t="s">
        <v>811</v>
      </c>
      <c r="C990" s="23">
        <v>2</v>
      </c>
      <c r="D990" s="39" t="s">
        <v>175</v>
      </c>
      <c r="E990" s="39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42" t="str">
        <f t="shared" si="318"/>
        <v/>
      </c>
      <c r="AB990" s="65" t="str">
        <f t="shared" si="330"/>
        <v/>
      </c>
      <c r="AC990" s="65" t="str">
        <f t="shared" si="331"/>
        <v/>
      </c>
      <c r="AD990" s="43" t="str">
        <f t="shared" si="332"/>
        <v/>
      </c>
      <c r="AE990" s="3" t="str">
        <f t="shared" si="333"/>
        <v/>
      </c>
      <c r="AF990" s="67">
        <f t="shared" si="334"/>
        <v>2</v>
      </c>
      <c r="AG990" t="str">
        <f t="shared" si="319"/>
        <v/>
      </c>
      <c r="AH990" t="str">
        <f t="shared" si="321"/>
        <v/>
      </c>
      <c r="AI990" t="str">
        <f t="shared" si="322"/>
        <v/>
      </c>
      <c r="AJ990" t="str">
        <f t="shared" si="320"/>
        <v/>
      </c>
      <c r="AK990" t="str">
        <f t="shared" si="323"/>
        <v/>
      </c>
      <c r="AL990" t="str">
        <f t="shared" si="324"/>
        <v/>
      </c>
      <c r="AM990" t="str">
        <f t="shared" si="325"/>
        <v/>
      </c>
      <c r="AN990" t="str">
        <f t="shared" si="326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327"/>
        <v>0</v>
      </c>
      <c r="AZ990">
        <f t="shared" si="328"/>
        <v>0</v>
      </c>
      <c r="BA990">
        <f t="shared" si="329"/>
        <v>0</v>
      </c>
    </row>
    <row r="991" customHeight="1" spans="1:53">
      <c r="A991" s="23" t="s">
        <v>392</v>
      </c>
      <c r="B991" s="71" t="s">
        <v>812</v>
      </c>
      <c r="C991" s="23">
        <v>3</v>
      </c>
      <c r="D991" s="39" t="s">
        <v>175</v>
      </c>
      <c r="E991" s="39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42" t="str">
        <f t="shared" si="318"/>
        <v/>
      </c>
      <c r="AB991" s="65" t="str">
        <f t="shared" si="330"/>
        <v/>
      </c>
      <c r="AC991" s="65" t="str">
        <f t="shared" si="331"/>
        <v/>
      </c>
      <c r="AD991" s="43" t="str">
        <f t="shared" si="332"/>
        <v/>
      </c>
      <c r="AE991" s="3" t="str">
        <f t="shared" si="333"/>
        <v/>
      </c>
      <c r="AF991" s="67">
        <f t="shared" si="334"/>
        <v>3</v>
      </c>
      <c r="AG991" t="str">
        <f t="shared" si="319"/>
        <v/>
      </c>
      <c r="AH991" t="str">
        <f t="shared" si="321"/>
        <v/>
      </c>
      <c r="AI991" t="str">
        <f t="shared" si="322"/>
        <v/>
      </c>
      <c r="AJ991" t="str">
        <f t="shared" si="320"/>
        <v/>
      </c>
      <c r="AK991" t="str">
        <f t="shared" si="323"/>
        <v/>
      </c>
      <c r="AL991" t="str">
        <f t="shared" si="324"/>
        <v/>
      </c>
      <c r="AM991" t="str">
        <f t="shared" si="325"/>
        <v/>
      </c>
      <c r="AN991" t="str">
        <f t="shared" si="326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327"/>
        <v>0</v>
      </c>
      <c r="AZ991">
        <f t="shared" si="328"/>
        <v>0</v>
      </c>
      <c r="BA991">
        <f t="shared" si="329"/>
        <v>0</v>
      </c>
    </row>
    <row r="992" customHeight="1" spans="1:53">
      <c r="A992" s="23" t="s">
        <v>392</v>
      </c>
      <c r="B992" s="71" t="s">
        <v>813</v>
      </c>
      <c r="C992" s="23">
        <v>4</v>
      </c>
      <c r="D992" s="39" t="s">
        <v>175</v>
      </c>
      <c r="E992" s="39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42" t="str">
        <f t="shared" si="318"/>
        <v/>
      </c>
      <c r="AB992" s="65" t="str">
        <f t="shared" si="330"/>
        <v/>
      </c>
      <c r="AC992" s="65" t="str">
        <f t="shared" si="331"/>
        <v/>
      </c>
      <c r="AD992" s="43" t="str">
        <f t="shared" si="332"/>
        <v/>
      </c>
      <c r="AE992" s="3" t="str">
        <f t="shared" si="333"/>
        <v/>
      </c>
      <c r="AF992" s="67">
        <f t="shared" si="334"/>
        <v>4</v>
      </c>
      <c r="AG992" t="str">
        <f t="shared" si="319"/>
        <v/>
      </c>
      <c r="AH992" t="str">
        <f t="shared" si="321"/>
        <v/>
      </c>
      <c r="AI992" t="str">
        <f t="shared" si="322"/>
        <v/>
      </c>
      <c r="AJ992" t="str">
        <f t="shared" si="320"/>
        <v/>
      </c>
      <c r="AK992" t="str">
        <f t="shared" si="323"/>
        <v/>
      </c>
      <c r="AL992" t="str">
        <f t="shared" si="324"/>
        <v/>
      </c>
      <c r="AM992" t="str">
        <f t="shared" si="325"/>
        <v/>
      </c>
      <c r="AN992" t="str">
        <f t="shared" si="326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327"/>
        <v>0</v>
      </c>
      <c r="AZ992">
        <f t="shared" si="328"/>
        <v>0</v>
      </c>
      <c r="BA992">
        <f t="shared" si="329"/>
        <v>0</v>
      </c>
    </row>
    <row r="993" customHeight="1" spans="1:53">
      <c r="A993" s="23" t="s">
        <v>392</v>
      </c>
      <c r="B993" s="71" t="s">
        <v>814</v>
      </c>
      <c r="C993" s="23">
        <v>5</v>
      </c>
      <c r="D993" s="39" t="s">
        <v>175</v>
      </c>
      <c r="E993" s="39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42" t="str">
        <f t="shared" si="318"/>
        <v/>
      </c>
      <c r="AB993" s="65" t="str">
        <f t="shared" si="330"/>
        <v/>
      </c>
      <c r="AC993" s="65" t="str">
        <f t="shared" si="331"/>
        <v/>
      </c>
      <c r="AD993" s="43" t="str">
        <f t="shared" si="332"/>
        <v/>
      </c>
      <c r="AE993" s="3" t="str">
        <f t="shared" si="333"/>
        <v/>
      </c>
      <c r="AF993" s="67">
        <f t="shared" si="334"/>
        <v>5</v>
      </c>
      <c r="AG993" t="str">
        <f t="shared" si="319"/>
        <v/>
      </c>
      <c r="AH993" t="str">
        <f t="shared" si="321"/>
        <v/>
      </c>
      <c r="AI993" t="str">
        <f t="shared" si="322"/>
        <v/>
      </c>
      <c r="AJ993" t="str">
        <f t="shared" si="320"/>
        <v/>
      </c>
      <c r="AK993" t="str">
        <f t="shared" si="323"/>
        <v/>
      </c>
      <c r="AL993" t="str">
        <f t="shared" si="324"/>
        <v/>
      </c>
      <c r="AM993" t="str">
        <f t="shared" si="325"/>
        <v/>
      </c>
      <c r="AN993" t="str">
        <f t="shared" si="326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327"/>
        <v>0</v>
      </c>
      <c r="AZ993">
        <f t="shared" si="328"/>
        <v>0</v>
      </c>
      <c r="BA993">
        <f t="shared" si="329"/>
        <v>0</v>
      </c>
    </row>
    <row r="994" customHeight="1" spans="1:53">
      <c r="A994" s="23" t="s">
        <v>392</v>
      </c>
      <c r="B994" s="71" t="s">
        <v>815</v>
      </c>
      <c r="C994" s="23">
        <v>6</v>
      </c>
      <c r="D994" s="39" t="s">
        <v>175</v>
      </c>
      <c r="E994" s="39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42" t="str">
        <f t="shared" si="318"/>
        <v/>
      </c>
      <c r="AB994" s="65" t="str">
        <f t="shared" si="330"/>
        <v/>
      </c>
      <c r="AC994" s="65" t="str">
        <f t="shared" si="331"/>
        <v/>
      </c>
      <c r="AD994" s="43" t="str">
        <f t="shared" si="332"/>
        <v/>
      </c>
      <c r="AE994" s="3" t="str">
        <f t="shared" si="333"/>
        <v/>
      </c>
      <c r="AF994" s="66">
        <f t="shared" si="334"/>
        <v>6</v>
      </c>
      <c r="AG994" t="str">
        <f t="shared" si="319"/>
        <v/>
      </c>
      <c r="AH994" t="str">
        <f t="shared" si="321"/>
        <v/>
      </c>
      <c r="AI994" t="str">
        <f t="shared" si="322"/>
        <v/>
      </c>
      <c r="AJ994" t="str">
        <f t="shared" si="320"/>
        <v/>
      </c>
      <c r="AK994" t="str">
        <f t="shared" si="323"/>
        <v/>
      </c>
      <c r="AL994" t="str">
        <f t="shared" si="324"/>
        <v/>
      </c>
      <c r="AM994" t="str">
        <f t="shared" si="325"/>
        <v/>
      </c>
      <c r="AN994" t="str">
        <f t="shared" si="326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327"/>
        <v>0</v>
      </c>
      <c r="AZ994">
        <f t="shared" si="328"/>
        <v>0</v>
      </c>
      <c r="BA994">
        <f t="shared" si="329"/>
        <v>0</v>
      </c>
    </row>
    <row r="995" customHeight="1" spans="1:53">
      <c r="A995" s="23" t="s">
        <v>392</v>
      </c>
      <c r="B995" s="71" t="s">
        <v>816</v>
      </c>
      <c r="C995" s="23">
        <v>7</v>
      </c>
      <c r="D995" s="39" t="s">
        <v>175</v>
      </c>
      <c r="E995" s="39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42" t="str">
        <f t="shared" si="318"/>
        <v/>
      </c>
      <c r="AB995" s="65" t="str">
        <f t="shared" si="330"/>
        <v/>
      </c>
      <c r="AC995" s="65" t="str">
        <f t="shared" si="331"/>
        <v/>
      </c>
      <c r="AD995" s="43" t="str">
        <f t="shared" si="332"/>
        <v/>
      </c>
      <c r="AE995" s="3" t="str">
        <f t="shared" si="333"/>
        <v/>
      </c>
      <c r="AF995" s="66">
        <f t="shared" si="334"/>
        <v>7</v>
      </c>
      <c r="AG995" t="str">
        <f t="shared" si="319"/>
        <v/>
      </c>
      <c r="AH995" t="str">
        <f t="shared" si="321"/>
        <v/>
      </c>
      <c r="AI995" t="str">
        <f t="shared" si="322"/>
        <v/>
      </c>
      <c r="AJ995" t="str">
        <f t="shared" si="320"/>
        <v/>
      </c>
      <c r="AK995" t="str">
        <f t="shared" si="323"/>
        <v/>
      </c>
      <c r="AL995" t="str">
        <f t="shared" si="324"/>
        <v/>
      </c>
      <c r="AM995" t="str">
        <f t="shared" si="325"/>
        <v/>
      </c>
      <c r="AN995" t="str">
        <f t="shared" si="326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327"/>
        <v>0</v>
      </c>
      <c r="AZ995">
        <f t="shared" si="328"/>
        <v>0</v>
      </c>
      <c r="BA995">
        <f t="shared" si="329"/>
        <v>0</v>
      </c>
    </row>
    <row r="996" customHeight="1" spans="1:53">
      <c r="A996" s="23" t="s">
        <v>392</v>
      </c>
      <c r="B996" s="71" t="s">
        <v>817</v>
      </c>
      <c r="C996" s="23">
        <v>8</v>
      </c>
      <c r="D996" s="39" t="s">
        <v>175</v>
      </c>
      <c r="E996" s="39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42" t="str">
        <f t="shared" si="318"/>
        <v/>
      </c>
      <c r="AB996" s="65" t="str">
        <f t="shared" si="330"/>
        <v/>
      </c>
      <c r="AC996" s="65" t="str">
        <f t="shared" si="331"/>
        <v/>
      </c>
      <c r="AD996" s="43" t="str">
        <f t="shared" si="332"/>
        <v/>
      </c>
      <c r="AE996" s="3" t="str">
        <f t="shared" si="333"/>
        <v/>
      </c>
      <c r="AF996" s="66">
        <f t="shared" si="334"/>
        <v>8</v>
      </c>
      <c r="AG996" t="str">
        <f t="shared" si="319"/>
        <v/>
      </c>
      <c r="AH996" t="str">
        <f t="shared" si="321"/>
        <v/>
      </c>
      <c r="AI996" t="str">
        <f t="shared" si="322"/>
        <v/>
      </c>
      <c r="AJ996" t="str">
        <f t="shared" si="320"/>
        <v/>
      </c>
      <c r="AK996" t="str">
        <f t="shared" si="323"/>
        <v/>
      </c>
      <c r="AL996" t="str">
        <f t="shared" si="324"/>
        <v/>
      </c>
      <c r="AM996" t="str">
        <f t="shared" si="325"/>
        <v/>
      </c>
      <c r="AN996" t="str">
        <f t="shared" si="326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327"/>
        <v>0</v>
      </c>
      <c r="AZ996">
        <f t="shared" si="328"/>
        <v>0</v>
      </c>
      <c r="BA996">
        <f t="shared" si="329"/>
        <v>0</v>
      </c>
    </row>
    <row r="997" customHeight="1" spans="1:53">
      <c r="A997" s="25" t="s">
        <v>394</v>
      </c>
      <c r="C997" s="25">
        <v>1</v>
      </c>
      <c r="D997" s="39" t="s">
        <v>172</v>
      </c>
      <c r="E997" s="39" t="s">
        <v>173</v>
      </c>
      <c r="F997" s="3" t="s">
        <v>41</v>
      </c>
      <c r="G997" s="3">
        <v>20</v>
      </c>
      <c r="L997" s="40">
        <v>5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42" t="str">
        <f t="shared" si="318"/>
        <v>工具*6,运力*2</v>
      </c>
      <c r="AB997" s="65" t="str">
        <f t="shared" si="330"/>
        <v/>
      </c>
      <c r="AC997" s="65" t="str">
        <f t="shared" si="331"/>
        <v/>
      </c>
      <c r="AD997" s="43" t="str">
        <f t="shared" si="332"/>
        <v>73%</v>
      </c>
      <c r="AE997" s="3">
        <f t="shared" si="333"/>
        <v>120</v>
      </c>
      <c r="AF997" s="66">
        <f t="shared" si="334"/>
        <v>1</v>
      </c>
      <c r="AG997" t="str">
        <f t="shared" si="319"/>
        <v>工具*6</v>
      </c>
      <c r="AH997" t="str">
        <f t="shared" si="321"/>
        <v/>
      </c>
      <c r="AI997" t="str">
        <f t="shared" si="322"/>
        <v/>
      </c>
      <c r="AJ997" t="str">
        <f t="shared" si="320"/>
        <v/>
      </c>
      <c r="AK997" t="str">
        <f t="shared" si="323"/>
        <v/>
      </c>
      <c r="AL997" t="str">
        <f t="shared" si="324"/>
        <v/>
      </c>
      <c r="AM997" t="str">
        <f t="shared" si="325"/>
        <v/>
      </c>
      <c r="AN997" t="str">
        <f t="shared" si="326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327"/>
        <v>25</v>
      </c>
      <c r="AZ997">
        <f t="shared" si="328"/>
        <v>0</v>
      </c>
      <c r="BA997">
        <f t="shared" si="329"/>
        <v>0</v>
      </c>
    </row>
    <row r="998" customHeight="1" spans="1:53">
      <c r="A998" s="25" t="s">
        <v>394</v>
      </c>
      <c r="C998" s="25">
        <v>2</v>
      </c>
      <c r="D998" s="39" t="s">
        <v>172</v>
      </c>
      <c r="E998" s="39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40">
        <v>5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42" t="str">
        <f t="shared" si="318"/>
        <v>工具*9,肥料*18,运力*6</v>
      </c>
      <c r="AB998" s="65" t="str">
        <f t="shared" si="330"/>
        <v/>
      </c>
      <c r="AC998" s="65" t="str">
        <f t="shared" si="331"/>
        <v/>
      </c>
      <c r="AD998" s="43" t="str">
        <f t="shared" si="332"/>
        <v>37%</v>
      </c>
      <c r="AE998" s="3">
        <f t="shared" si="333"/>
        <v>310</v>
      </c>
      <c r="AF998" s="66">
        <f t="shared" si="334"/>
        <v>2</v>
      </c>
      <c r="AG998" t="str">
        <f t="shared" si="319"/>
        <v>工具*9</v>
      </c>
      <c r="AH998" t="str">
        <f t="shared" si="321"/>
        <v>肥料*18</v>
      </c>
      <c r="AI998" t="str">
        <f t="shared" si="322"/>
        <v/>
      </c>
      <c r="AJ998" t="str">
        <f t="shared" si="320"/>
        <v/>
      </c>
      <c r="AK998" t="str">
        <f t="shared" si="323"/>
        <v/>
      </c>
      <c r="AL998" t="str">
        <f t="shared" si="324"/>
        <v/>
      </c>
      <c r="AM998" t="str">
        <f t="shared" si="325"/>
        <v/>
      </c>
      <c r="AN998" t="str">
        <f t="shared" si="326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327"/>
        <v>30</v>
      </c>
      <c r="AZ998">
        <f t="shared" si="328"/>
        <v>0</v>
      </c>
      <c r="BA998">
        <f t="shared" si="329"/>
        <v>0</v>
      </c>
    </row>
    <row r="999" customHeight="1" spans="1:53">
      <c r="A999" s="25" t="s">
        <v>394</v>
      </c>
      <c r="C999" s="25">
        <v>3</v>
      </c>
      <c r="D999" s="39" t="s">
        <v>172</v>
      </c>
      <c r="E999" s="39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40">
        <v>5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42" t="str">
        <f t="shared" si="318"/>
        <v>工具*13,肥料*25,运力*8</v>
      </c>
      <c r="AB999" s="65" t="str">
        <f t="shared" si="330"/>
        <v/>
      </c>
      <c r="AC999" s="65" t="str">
        <f t="shared" si="331"/>
        <v/>
      </c>
      <c r="AD999" s="43" t="str">
        <f t="shared" si="332"/>
        <v>34%</v>
      </c>
      <c r="AE999" s="3">
        <f t="shared" si="333"/>
        <v>425</v>
      </c>
      <c r="AF999" s="67">
        <f t="shared" si="334"/>
        <v>3</v>
      </c>
      <c r="AG999" t="str">
        <f t="shared" si="319"/>
        <v>工具*13</v>
      </c>
      <c r="AH999" t="str">
        <f t="shared" si="321"/>
        <v>肥料*25</v>
      </c>
      <c r="AI999" t="str">
        <f t="shared" si="322"/>
        <v/>
      </c>
      <c r="AJ999" t="str">
        <f t="shared" si="320"/>
        <v/>
      </c>
      <c r="AK999" t="str">
        <f t="shared" si="323"/>
        <v/>
      </c>
      <c r="AL999" t="str">
        <f t="shared" si="324"/>
        <v/>
      </c>
      <c r="AM999" t="str">
        <f t="shared" si="325"/>
        <v/>
      </c>
      <c r="AN999" t="str">
        <f t="shared" si="326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327"/>
        <v>30</v>
      </c>
      <c r="AZ999">
        <f t="shared" si="328"/>
        <v>0</v>
      </c>
      <c r="BA999">
        <f t="shared" si="329"/>
        <v>0</v>
      </c>
    </row>
    <row r="1000" customHeight="1" spans="1:53">
      <c r="A1000" s="25" t="s">
        <v>394</v>
      </c>
      <c r="C1000" s="25">
        <v>4</v>
      </c>
      <c r="D1000" s="39" t="s">
        <v>172</v>
      </c>
      <c r="E1000" s="39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40">
        <v>5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42" t="str">
        <f t="shared" si="318"/>
        <v>工具*16,肥料*33,运力*11</v>
      </c>
      <c r="AB1000" s="65" t="str">
        <f t="shared" si="330"/>
        <v/>
      </c>
      <c r="AC1000" s="65" t="str">
        <f t="shared" si="331"/>
        <v/>
      </c>
      <c r="AD1000" s="43" t="str">
        <f t="shared" si="332"/>
        <v>33%</v>
      </c>
      <c r="AE1000" s="3">
        <f t="shared" si="333"/>
        <v>540</v>
      </c>
      <c r="AF1000" s="67">
        <f t="shared" si="334"/>
        <v>4</v>
      </c>
      <c r="AG1000" t="str">
        <f t="shared" si="319"/>
        <v>工具*16</v>
      </c>
      <c r="AH1000" t="str">
        <f t="shared" si="321"/>
        <v>肥料*33</v>
      </c>
      <c r="AI1000" t="str">
        <f t="shared" si="322"/>
        <v/>
      </c>
      <c r="AJ1000" t="str">
        <f t="shared" si="320"/>
        <v/>
      </c>
      <c r="AK1000" t="str">
        <f t="shared" si="323"/>
        <v/>
      </c>
      <c r="AL1000" t="str">
        <f t="shared" si="324"/>
        <v/>
      </c>
      <c r="AM1000" t="str">
        <f t="shared" si="325"/>
        <v/>
      </c>
      <c r="AN1000" t="str">
        <f t="shared" si="326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327"/>
        <v>30</v>
      </c>
      <c r="AZ1000">
        <f t="shared" si="328"/>
        <v>0</v>
      </c>
      <c r="BA1000">
        <f t="shared" si="329"/>
        <v>0</v>
      </c>
    </row>
    <row r="1001" customHeight="1" spans="1:53">
      <c r="A1001" s="25" t="s">
        <v>394</v>
      </c>
      <c r="C1001" s="25">
        <v>5</v>
      </c>
      <c r="D1001" s="39" t="s">
        <v>172</v>
      </c>
      <c r="E1001" s="39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40">
        <v>5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42" t="str">
        <f t="shared" si="318"/>
        <v>工具*20,肥料*40,运力*13</v>
      </c>
      <c r="AB1001" s="65" t="str">
        <f t="shared" si="330"/>
        <v/>
      </c>
      <c r="AC1001" s="65" t="str">
        <f t="shared" si="331"/>
        <v/>
      </c>
      <c r="AD1001" s="43" t="str">
        <f t="shared" si="332"/>
        <v>32%</v>
      </c>
      <c r="AE1001" s="3">
        <f t="shared" si="333"/>
        <v>655</v>
      </c>
      <c r="AF1001" s="67">
        <f t="shared" si="334"/>
        <v>5</v>
      </c>
      <c r="AG1001" t="str">
        <f t="shared" si="319"/>
        <v>工具*20</v>
      </c>
      <c r="AH1001" t="str">
        <f t="shared" si="321"/>
        <v>肥料*40</v>
      </c>
      <c r="AI1001" t="str">
        <f t="shared" si="322"/>
        <v/>
      </c>
      <c r="AJ1001" t="str">
        <f t="shared" si="320"/>
        <v/>
      </c>
      <c r="AK1001" t="str">
        <f t="shared" si="323"/>
        <v/>
      </c>
      <c r="AL1001" t="str">
        <f t="shared" si="324"/>
        <v/>
      </c>
      <c r="AM1001" t="str">
        <f t="shared" si="325"/>
        <v/>
      </c>
      <c r="AN1001" t="str">
        <f t="shared" si="326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327"/>
        <v>30</v>
      </c>
      <c r="AZ1001">
        <f t="shared" si="328"/>
        <v>0</v>
      </c>
      <c r="BA1001">
        <f t="shared" si="329"/>
        <v>0</v>
      </c>
    </row>
    <row r="1002" customHeight="1" spans="1:53">
      <c r="A1002" s="23" t="s">
        <v>395</v>
      </c>
      <c r="C1002" s="23">
        <v>1</v>
      </c>
      <c r="D1002" s="39" t="s">
        <v>175</v>
      </c>
      <c r="E1002" s="39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42" t="str">
        <f t="shared" si="318"/>
        <v/>
      </c>
      <c r="AB1002" s="65" t="str">
        <f t="shared" si="330"/>
        <v/>
      </c>
      <c r="AC1002" s="65" t="str">
        <f t="shared" si="331"/>
        <v/>
      </c>
      <c r="AD1002" s="43" t="str">
        <f t="shared" si="332"/>
        <v/>
      </c>
      <c r="AE1002" s="3" t="str">
        <f t="shared" si="333"/>
        <v/>
      </c>
      <c r="AF1002" s="67">
        <f t="shared" si="334"/>
        <v>1</v>
      </c>
      <c r="AG1002" t="str">
        <f t="shared" si="319"/>
        <v/>
      </c>
      <c r="AH1002" t="str">
        <f t="shared" si="321"/>
        <v/>
      </c>
      <c r="AI1002" t="str">
        <f t="shared" si="322"/>
        <v/>
      </c>
      <c r="AJ1002" t="str">
        <f t="shared" si="320"/>
        <v/>
      </c>
      <c r="AK1002" t="str">
        <f t="shared" si="323"/>
        <v/>
      </c>
      <c r="AL1002" t="str">
        <f t="shared" si="324"/>
        <v/>
      </c>
      <c r="AM1002" t="str">
        <f t="shared" si="325"/>
        <v/>
      </c>
      <c r="AN1002" t="str">
        <f t="shared" si="326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327"/>
        <v>0</v>
      </c>
      <c r="AZ1002">
        <f t="shared" si="328"/>
        <v>0</v>
      </c>
      <c r="BA1002">
        <f t="shared" si="329"/>
        <v>0</v>
      </c>
    </row>
    <row r="1003" customHeight="1" spans="1:53">
      <c r="A1003" s="23" t="s">
        <v>395</v>
      </c>
      <c r="C1003" s="23">
        <v>2</v>
      </c>
      <c r="D1003" s="39" t="s">
        <v>175</v>
      </c>
      <c r="E1003" s="39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42" t="str">
        <f t="shared" si="318"/>
        <v>工具*6</v>
      </c>
      <c r="AB1003" s="65" t="str">
        <f t="shared" si="330"/>
        <v/>
      </c>
      <c r="AC1003" s="65" t="str">
        <f t="shared" si="331"/>
        <v/>
      </c>
      <c r="AD1003" s="43" t="str">
        <f t="shared" si="332"/>
        <v>-100%</v>
      </c>
      <c r="AE1003" s="3">
        <f t="shared" si="333"/>
        <v>-235</v>
      </c>
      <c r="AF1003" s="67">
        <f t="shared" si="334"/>
        <v>2</v>
      </c>
      <c r="AG1003" t="str">
        <f t="shared" si="319"/>
        <v>工具*6</v>
      </c>
      <c r="AH1003" t="str">
        <f t="shared" si="321"/>
        <v/>
      </c>
      <c r="AI1003" t="str">
        <f t="shared" si="322"/>
        <v/>
      </c>
      <c r="AJ1003" t="str">
        <f t="shared" si="320"/>
        <v/>
      </c>
      <c r="AK1003" t="str">
        <f t="shared" si="323"/>
        <v/>
      </c>
      <c r="AL1003" t="str">
        <f t="shared" si="324"/>
        <v/>
      </c>
      <c r="AM1003" t="str">
        <f t="shared" si="325"/>
        <v/>
      </c>
      <c r="AN1003" t="str">
        <f t="shared" si="326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327"/>
        <v>10</v>
      </c>
      <c r="AZ1003">
        <f t="shared" si="328"/>
        <v>0</v>
      </c>
      <c r="BA1003">
        <f t="shared" si="329"/>
        <v>0</v>
      </c>
    </row>
    <row r="1004" customHeight="1" spans="1:53">
      <c r="A1004" s="23" t="s">
        <v>395</v>
      </c>
      <c r="C1004" s="23">
        <v>3</v>
      </c>
      <c r="D1004" s="39" t="s">
        <v>175</v>
      </c>
      <c r="E1004" s="39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42" t="str">
        <f t="shared" ref="AA1004:AA1047" si="335">IF(AG1004="","",AG1004)&amp;IF(AH1004="","",","&amp;AH1004)&amp;IF(AI1004="","",","&amp;AI1004)&amp;IF(AR1004=0,"",",运力*"&amp;AR1004)&amp;IF(AS1004=0,"",",交易*"&amp;AS1004)</f>
        <v>工具*8</v>
      </c>
      <c r="AB1004" s="65" t="str">
        <f t="shared" si="330"/>
        <v/>
      </c>
      <c r="AC1004" s="65" t="str">
        <f t="shared" si="331"/>
        <v/>
      </c>
      <c r="AD1004" s="43" t="str">
        <f t="shared" si="332"/>
        <v>-100%</v>
      </c>
      <c r="AE1004" s="3">
        <f t="shared" si="333"/>
        <v>-320</v>
      </c>
      <c r="AF1004" s="67">
        <f t="shared" si="334"/>
        <v>3</v>
      </c>
      <c r="AG1004" t="str">
        <f t="shared" si="319"/>
        <v>工具*8</v>
      </c>
      <c r="AH1004" t="str">
        <f t="shared" si="321"/>
        <v/>
      </c>
      <c r="AI1004" t="str">
        <f t="shared" si="322"/>
        <v/>
      </c>
      <c r="AJ1004" t="str">
        <f t="shared" si="320"/>
        <v/>
      </c>
      <c r="AK1004" t="str">
        <f t="shared" si="323"/>
        <v/>
      </c>
      <c r="AL1004" t="str">
        <f t="shared" si="324"/>
        <v/>
      </c>
      <c r="AM1004" t="str">
        <f t="shared" si="325"/>
        <v/>
      </c>
      <c r="AN1004" t="str">
        <f t="shared" si="326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327"/>
        <v>10</v>
      </c>
      <c r="AZ1004">
        <f t="shared" si="328"/>
        <v>0</v>
      </c>
      <c r="BA1004">
        <f t="shared" si="329"/>
        <v>0</v>
      </c>
    </row>
    <row r="1005" customHeight="1" spans="1:53">
      <c r="A1005" s="23" t="s">
        <v>395</v>
      </c>
      <c r="C1005" s="23">
        <v>4</v>
      </c>
      <c r="D1005" s="39" t="s">
        <v>175</v>
      </c>
      <c r="E1005" s="39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42" t="str">
        <f t="shared" si="335"/>
        <v>科学引擎*2,煤*8</v>
      </c>
      <c r="AB1005" s="65" t="str">
        <f t="shared" si="330"/>
        <v/>
      </c>
      <c r="AC1005" s="65" t="str">
        <f t="shared" si="331"/>
        <v/>
      </c>
      <c r="AD1005" s="43" t="str">
        <f t="shared" si="332"/>
        <v>-100%</v>
      </c>
      <c r="AE1005" s="3">
        <f t="shared" si="333"/>
        <v>-405</v>
      </c>
      <c r="AF1005" s="67">
        <f t="shared" si="334"/>
        <v>4</v>
      </c>
      <c r="AG1005" t="str">
        <f t="shared" ref="AG1005:AG1068" si="336">IF(AO1005="","",F1005&amp;"*"&amp;AO1005)</f>
        <v>科学引擎*2</v>
      </c>
      <c r="AH1005" t="str">
        <f t="shared" si="321"/>
        <v>煤*8</v>
      </c>
      <c r="AI1005" t="str">
        <f t="shared" si="322"/>
        <v/>
      </c>
      <c r="AJ1005" t="str">
        <f t="shared" si="320"/>
        <v/>
      </c>
      <c r="AK1005" t="str">
        <f t="shared" si="323"/>
        <v/>
      </c>
      <c r="AL1005" t="str">
        <f t="shared" si="324"/>
        <v/>
      </c>
      <c r="AM1005" t="str">
        <f t="shared" si="325"/>
        <v/>
      </c>
      <c r="AN1005" t="str">
        <f t="shared" si="326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327"/>
        <v>15</v>
      </c>
      <c r="AZ1005">
        <f t="shared" si="328"/>
        <v>0</v>
      </c>
      <c r="BA1005">
        <f t="shared" si="329"/>
        <v>0</v>
      </c>
    </row>
    <row r="1006" customHeight="1" spans="1:53">
      <c r="A1006" s="23" t="s">
        <v>395</v>
      </c>
      <c r="C1006" s="23">
        <v>5</v>
      </c>
      <c r="D1006" s="39" t="s">
        <v>175</v>
      </c>
      <c r="E1006" s="39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42" t="str">
        <f t="shared" si="335"/>
        <v>魔导引擎*2,煤*10</v>
      </c>
      <c r="AB1006" s="65" t="str">
        <f t="shared" si="330"/>
        <v/>
      </c>
      <c r="AC1006" s="65" t="str">
        <f t="shared" si="331"/>
        <v/>
      </c>
      <c r="AD1006" s="43" t="str">
        <f t="shared" si="332"/>
        <v>-100%</v>
      </c>
      <c r="AE1006" s="3">
        <f t="shared" si="333"/>
        <v>-490</v>
      </c>
      <c r="AF1006" s="67">
        <f t="shared" si="334"/>
        <v>5</v>
      </c>
      <c r="AG1006" t="str">
        <f t="shared" si="336"/>
        <v>魔导引擎*2</v>
      </c>
      <c r="AH1006" t="str">
        <f t="shared" si="321"/>
        <v>煤*10</v>
      </c>
      <c r="AI1006" t="str">
        <f t="shared" si="322"/>
        <v/>
      </c>
      <c r="AJ1006" t="str">
        <f t="shared" ref="AJ1006:AJ1069" si="337">IF(AT1006="","",O1006&amp;"*"&amp;AT1006)</f>
        <v/>
      </c>
      <c r="AK1006" t="str">
        <f t="shared" si="323"/>
        <v/>
      </c>
      <c r="AL1006" t="str">
        <f t="shared" si="324"/>
        <v/>
      </c>
      <c r="AM1006" t="str">
        <f t="shared" si="325"/>
        <v/>
      </c>
      <c r="AN1006" t="str">
        <f t="shared" si="326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327"/>
        <v>15</v>
      </c>
      <c r="AZ1006">
        <f t="shared" si="328"/>
        <v>0</v>
      </c>
      <c r="BA1006">
        <f t="shared" si="329"/>
        <v>0</v>
      </c>
    </row>
    <row r="1007" customHeight="1" spans="1:53">
      <c r="A1007" s="25" t="s">
        <v>396</v>
      </c>
      <c r="C1007" s="25">
        <v>1</v>
      </c>
      <c r="D1007" s="39" t="s">
        <v>172</v>
      </c>
      <c r="E1007" s="39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42" t="str">
        <f t="shared" si="335"/>
        <v/>
      </c>
      <c r="AB1007" s="65" t="str">
        <f t="shared" si="330"/>
        <v/>
      </c>
      <c r="AC1007" s="65" t="str">
        <f t="shared" si="331"/>
        <v/>
      </c>
      <c r="AD1007" s="43" t="str">
        <f t="shared" si="332"/>
        <v>73%</v>
      </c>
      <c r="AE1007" s="3">
        <f t="shared" si="333"/>
        <v>120</v>
      </c>
      <c r="AF1007" s="66">
        <f t="shared" si="334"/>
        <v>1</v>
      </c>
      <c r="AG1007" t="str">
        <f t="shared" si="336"/>
        <v/>
      </c>
      <c r="AH1007" t="str">
        <f t="shared" si="321"/>
        <v/>
      </c>
      <c r="AI1007" t="str">
        <f t="shared" si="322"/>
        <v/>
      </c>
      <c r="AJ1007" t="str">
        <f t="shared" si="337"/>
        <v/>
      </c>
      <c r="AK1007" t="str">
        <f t="shared" si="323"/>
        <v/>
      </c>
      <c r="AL1007" t="str">
        <f t="shared" si="324"/>
        <v/>
      </c>
      <c r="AM1007" t="str">
        <f t="shared" si="325"/>
        <v/>
      </c>
      <c r="AN1007" t="str">
        <f t="shared" si="326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327"/>
        <v>0</v>
      </c>
      <c r="AZ1007">
        <f t="shared" si="328"/>
        <v>0</v>
      </c>
      <c r="BA1007">
        <f t="shared" si="329"/>
        <v>0</v>
      </c>
    </row>
    <row r="1008" customHeight="1" spans="1:53">
      <c r="A1008" s="25" t="s">
        <v>396</v>
      </c>
      <c r="C1008" s="25">
        <v>2</v>
      </c>
      <c r="D1008" s="39" t="s">
        <v>172</v>
      </c>
      <c r="E1008" s="39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42" t="str">
        <f t="shared" si="335"/>
        <v>魔偶*6,灵能水晶*10</v>
      </c>
      <c r="AB1008" s="65" t="str">
        <f t="shared" si="330"/>
        <v/>
      </c>
      <c r="AC1008" s="65" t="str">
        <f t="shared" si="331"/>
        <v/>
      </c>
      <c r="AD1008" s="43" t="str">
        <f t="shared" si="332"/>
        <v>-2%</v>
      </c>
      <c r="AE1008" s="3">
        <f t="shared" si="333"/>
        <v>-135</v>
      </c>
      <c r="AF1008" s="66">
        <f t="shared" si="334"/>
        <v>2</v>
      </c>
      <c r="AG1008" t="str">
        <f t="shared" si="336"/>
        <v>魔偶*6</v>
      </c>
      <c r="AH1008" t="str">
        <f t="shared" si="321"/>
        <v>灵能水晶*10</v>
      </c>
      <c r="AI1008" t="str">
        <f t="shared" si="322"/>
        <v/>
      </c>
      <c r="AJ1008" t="str">
        <f t="shared" si="337"/>
        <v/>
      </c>
      <c r="AK1008" t="str">
        <f t="shared" si="323"/>
        <v/>
      </c>
      <c r="AL1008" t="str">
        <f t="shared" si="324"/>
        <v/>
      </c>
      <c r="AM1008" t="str">
        <f t="shared" si="325"/>
        <v/>
      </c>
      <c r="AN1008" t="str">
        <f t="shared" si="326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327"/>
        <v>15</v>
      </c>
      <c r="AZ1008">
        <f t="shared" si="328"/>
        <v>0</v>
      </c>
      <c r="BA1008">
        <f t="shared" si="329"/>
        <v>0</v>
      </c>
    </row>
    <row r="1009" customHeight="1" spans="1:53">
      <c r="A1009" s="25" t="s">
        <v>396</v>
      </c>
      <c r="C1009" s="25">
        <v>3</v>
      </c>
      <c r="D1009" s="39" t="s">
        <v>172</v>
      </c>
      <c r="E1009" s="39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42" t="str">
        <f t="shared" si="335"/>
        <v>魔偶*9,灵能水晶*15</v>
      </c>
      <c r="AB1009" s="65" t="str">
        <f t="shared" si="330"/>
        <v/>
      </c>
      <c r="AC1009" s="65" t="str">
        <f t="shared" si="331"/>
        <v/>
      </c>
      <c r="AD1009" s="43" t="str">
        <f t="shared" si="332"/>
        <v>-3%</v>
      </c>
      <c r="AE1009" s="3">
        <f t="shared" si="333"/>
        <v>-170</v>
      </c>
      <c r="AF1009" s="66">
        <f t="shared" si="334"/>
        <v>3</v>
      </c>
      <c r="AG1009" t="str">
        <f t="shared" si="336"/>
        <v>魔偶*9</v>
      </c>
      <c r="AH1009" t="str">
        <f t="shared" si="321"/>
        <v>灵能水晶*15</v>
      </c>
      <c r="AI1009" t="str">
        <f t="shared" si="322"/>
        <v/>
      </c>
      <c r="AJ1009" t="str">
        <f t="shared" si="337"/>
        <v/>
      </c>
      <c r="AK1009" t="str">
        <f t="shared" si="323"/>
        <v/>
      </c>
      <c r="AL1009" t="str">
        <f t="shared" si="324"/>
        <v/>
      </c>
      <c r="AM1009" t="str">
        <f t="shared" si="325"/>
        <v/>
      </c>
      <c r="AN1009" t="str">
        <f t="shared" si="326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327"/>
        <v>15</v>
      </c>
      <c r="AZ1009">
        <f t="shared" si="328"/>
        <v>0</v>
      </c>
      <c r="BA1009">
        <f t="shared" si="329"/>
        <v>0</v>
      </c>
    </row>
    <row r="1010" customHeight="1" spans="1:53">
      <c r="A1010" s="25" t="s">
        <v>396</v>
      </c>
      <c r="C1010" s="25">
        <v>4</v>
      </c>
      <c r="D1010" s="39" t="s">
        <v>172</v>
      </c>
      <c r="E1010" s="39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42" t="str">
        <f t="shared" si="335"/>
        <v>魔偶*12,灵能水晶*19</v>
      </c>
      <c r="AB1010" s="65" t="str">
        <f t="shared" si="330"/>
        <v/>
      </c>
      <c r="AC1010" s="65" t="str">
        <f t="shared" si="331"/>
        <v/>
      </c>
      <c r="AD1010" s="43" t="str">
        <f t="shared" si="332"/>
        <v>-3%</v>
      </c>
      <c r="AE1010" s="3">
        <f t="shared" si="333"/>
        <v>-205</v>
      </c>
      <c r="AF1010" s="66">
        <f t="shared" si="334"/>
        <v>4</v>
      </c>
      <c r="AG1010" t="str">
        <f t="shared" si="336"/>
        <v>魔偶*12</v>
      </c>
      <c r="AH1010" t="str">
        <f t="shared" si="321"/>
        <v>灵能水晶*19</v>
      </c>
      <c r="AI1010" t="str">
        <f t="shared" si="322"/>
        <v/>
      </c>
      <c r="AJ1010" t="str">
        <f t="shared" si="337"/>
        <v/>
      </c>
      <c r="AK1010" t="str">
        <f t="shared" si="323"/>
        <v/>
      </c>
      <c r="AL1010" t="str">
        <f t="shared" si="324"/>
        <v/>
      </c>
      <c r="AM1010" t="str">
        <f t="shared" si="325"/>
        <v/>
      </c>
      <c r="AN1010" t="str">
        <f t="shared" si="326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327"/>
        <v>15</v>
      </c>
      <c r="AZ1010">
        <f t="shared" si="328"/>
        <v>0</v>
      </c>
      <c r="BA1010">
        <f t="shared" si="329"/>
        <v>0</v>
      </c>
    </row>
    <row r="1011" customHeight="1" spans="1:53">
      <c r="A1011" s="25" t="s">
        <v>396</v>
      </c>
      <c r="C1011" s="25">
        <v>5</v>
      </c>
      <c r="D1011" s="39" t="s">
        <v>172</v>
      </c>
      <c r="E1011" s="39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42" t="str">
        <f t="shared" si="335"/>
        <v>魔偶*14,灵能水晶*24</v>
      </c>
      <c r="AB1011" s="65" t="str">
        <f t="shared" si="330"/>
        <v/>
      </c>
      <c r="AC1011" s="65" t="str">
        <f t="shared" si="331"/>
        <v/>
      </c>
      <c r="AD1011" s="43" t="str">
        <f t="shared" si="332"/>
        <v>-4%</v>
      </c>
      <c r="AE1011" s="3">
        <f t="shared" si="333"/>
        <v>-240</v>
      </c>
      <c r="AF1011" s="66">
        <f t="shared" si="334"/>
        <v>5</v>
      </c>
      <c r="AG1011" t="str">
        <f t="shared" si="336"/>
        <v>魔偶*14</v>
      </c>
      <c r="AH1011" t="str">
        <f t="shared" si="321"/>
        <v>灵能水晶*24</v>
      </c>
      <c r="AI1011" t="str">
        <f t="shared" si="322"/>
        <v/>
      </c>
      <c r="AJ1011" t="str">
        <f t="shared" si="337"/>
        <v/>
      </c>
      <c r="AK1011" t="str">
        <f t="shared" si="323"/>
        <v/>
      </c>
      <c r="AL1011" t="str">
        <f t="shared" si="324"/>
        <v/>
      </c>
      <c r="AM1011" t="str">
        <f t="shared" si="325"/>
        <v/>
      </c>
      <c r="AN1011" t="str">
        <f t="shared" si="326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327"/>
        <v>15</v>
      </c>
      <c r="AZ1011">
        <f t="shared" si="328"/>
        <v>0</v>
      </c>
      <c r="BA1011">
        <f t="shared" si="329"/>
        <v>0</v>
      </c>
    </row>
    <row r="1012" customHeight="1" spans="1:53">
      <c r="A1012" s="23" t="s">
        <v>397</v>
      </c>
      <c r="B1012" s="71" t="s">
        <v>810</v>
      </c>
      <c r="C1012" s="23">
        <v>1</v>
      </c>
      <c r="D1012" s="39" t="s">
        <v>175</v>
      </c>
      <c r="E1012" s="39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42" t="str">
        <f t="shared" si="335"/>
        <v/>
      </c>
      <c r="AB1012" s="65" t="str">
        <f t="shared" si="330"/>
        <v/>
      </c>
      <c r="AC1012" s="65" t="str">
        <f t="shared" si="331"/>
        <v/>
      </c>
      <c r="AD1012" s="43" t="str">
        <f t="shared" si="332"/>
        <v/>
      </c>
      <c r="AE1012" s="3" t="str">
        <f t="shared" si="333"/>
        <v/>
      </c>
      <c r="AF1012" s="67">
        <f t="shared" si="334"/>
        <v>1</v>
      </c>
      <c r="AG1012" t="str">
        <f t="shared" si="336"/>
        <v/>
      </c>
      <c r="AH1012" t="str">
        <f t="shared" si="321"/>
        <v/>
      </c>
      <c r="AI1012" t="str">
        <f t="shared" si="322"/>
        <v/>
      </c>
      <c r="AJ1012" t="str">
        <f t="shared" si="337"/>
        <v/>
      </c>
      <c r="AK1012" t="str">
        <f t="shared" si="323"/>
        <v/>
      </c>
      <c r="AL1012" t="str">
        <f t="shared" si="324"/>
        <v/>
      </c>
      <c r="AM1012" t="str">
        <f t="shared" si="325"/>
        <v/>
      </c>
      <c r="AN1012" t="str">
        <f t="shared" si="326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327"/>
        <v>0</v>
      </c>
      <c r="AZ1012">
        <f t="shared" si="328"/>
        <v>0</v>
      </c>
      <c r="BA1012">
        <f t="shared" si="329"/>
        <v>0</v>
      </c>
    </row>
    <row r="1013" customHeight="1" spans="1:53">
      <c r="A1013" s="23" t="s">
        <v>397</v>
      </c>
      <c r="B1013" s="71" t="s">
        <v>811</v>
      </c>
      <c r="C1013" s="23">
        <v>2</v>
      </c>
      <c r="D1013" s="39" t="s">
        <v>175</v>
      </c>
      <c r="E1013" s="39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42" t="str">
        <f t="shared" si="335"/>
        <v/>
      </c>
      <c r="AB1013" s="65" t="str">
        <f t="shared" si="330"/>
        <v/>
      </c>
      <c r="AC1013" s="65" t="str">
        <f t="shared" si="331"/>
        <v/>
      </c>
      <c r="AD1013" s="43" t="str">
        <f t="shared" si="332"/>
        <v/>
      </c>
      <c r="AE1013" s="3" t="str">
        <f t="shared" si="333"/>
        <v/>
      </c>
      <c r="AF1013" s="67">
        <f t="shared" si="334"/>
        <v>2</v>
      </c>
      <c r="AG1013" t="str">
        <f t="shared" si="336"/>
        <v/>
      </c>
      <c r="AH1013" t="str">
        <f t="shared" si="321"/>
        <v/>
      </c>
      <c r="AI1013" t="str">
        <f t="shared" si="322"/>
        <v/>
      </c>
      <c r="AJ1013" t="str">
        <f t="shared" si="337"/>
        <v/>
      </c>
      <c r="AK1013" t="str">
        <f t="shared" si="323"/>
        <v/>
      </c>
      <c r="AL1013" t="str">
        <f t="shared" si="324"/>
        <v/>
      </c>
      <c r="AM1013" t="str">
        <f t="shared" si="325"/>
        <v/>
      </c>
      <c r="AN1013" t="str">
        <f t="shared" si="326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327"/>
        <v>0</v>
      </c>
      <c r="AZ1013">
        <f t="shared" si="328"/>
        <v>0</v>
      </c>
      <c r="BA1013">
        <f t="shared" si="329"/>
        <v>0</v>
      </c>
    </row>
    <row r="1014" customHeight="1" spans="1:53">
      <c r="A1014" s="23" t="s">
        <v>397</v>
      </c>
      <c r="B1014" s="71" t="s">
        <v>812</v>
      </c>
      <c r="C1014" s="23">
        <v>3</v>
      </c>
      <c r="D1014" s="39" t="s">
        <v>175</v>
      </c>
      <c r="E1014" s="39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42" t="str">
        <f t="shared" si="335"/>
        <v/>
      </c>
      <c r="AB1014" s="65" t="str">
        <f t="shared" si="330"/>
        <v/>
      </c>
      <c r="AC1014" s="65" t="str">
        <f t="shared" si="331"/>
        <v/>
      </c>
      <c r="AD1014" s="43" t="str">
        <f t="shared" si="332"/>
        <v/>
      </c>
      <c r="AE1014" s="3" t="str">
        <f t="shared" si="333"/>
        <v/>
      </c>
      <c r="AF1014" s="67">
        <f t="shared" si="334"/>
        <v>3</v>
      </c>
      <c r="AG1014" t="str">
        <f t="shared" si="336"/>
        <v/>
      </c>
      <c r="AH1014" t="str">
        <f t="shared" si="321"/>
        <v/>
      </c>
      <c r="AI1014" t="str">
        <f t="shared" si="322"/>
        <v/>
      </c>
      <c r="AJ1014" t="str">
        <f t="shared" si="337"/>
        <v/>
      </c>
      <c r="AK1014" t="str">
        <f t="shared" si="323"/>
        <v/>
      </c>
      <c r="AL1014" t="str">
        <f t="shared" si="324"/>
        <v/>
      </c>
      <c r="AM1014" t="str">
        <f t="shared" si="325"/>
        <v/>
      </c>
      <c r="AN1014" t="str">
        <f t="shared" si="326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327"/>
        <v>0</v>
      </c>
      <c r="AZ1014">
        <f t="shared" si="328"/>
        <v>0</v>
      </c>
      <c r="BA1014">
        <f t="shared" si="329"/>
        <v>0</v>
      </c>
    </row>
    <row r="1015" customHeight="1" spans="1:53">
      <c r="A1015" s="23" t="s">
        <v>397</v>
      </c>
      <c r="B1015" s="71" t="s">
        <v>813</v>
      </c>
      <c r="C1015" s="23">
        <v>4</v>
      </c>
      <c r="D1015" s="39" t="s">
        <v>175</v>
      </c>
      <c r="E1015" s="39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42" t="str">
        <f t="shared" si="335"/>
        <v/>
      </c>
      <c r="AB1015" s="65" t="str">
        <f t="shared" si="330"/>
        <v/>
      </c>
      <c r="AC1015" s="65" t="str">
        <f t="shared" si="331"/>
        <v/>
      </c>
      <c r="AD1015" s="43" t="str">
        <f t="shared" si="332"/>
        <v/>
      </c>
      <c r="AE1015" s="3" t="str">
        <f t="shared" si="333"/>
        <v/>
      </c>
      <c r="AF1015" s="67">
        <f t="shared" si="334"/>
        <v>4</v>
      </c>
      <c r="AG1015" t="str">
        <f t="shared" si="336"/>
        <v/>
      </c>
      <c r="AH1015" t="str">
        <f t="shared" si="321"/>
        <v/>
      </c>
      <c r="AI1015" t="str">
        <f t="shared" si="322"/>
        <v/>
      </c>
      <c r="AJ1015" t="str">
        <f t="shared" si="337"/>
        <v/>
      </c>
      <c r="AK1015" t="str">
        <f t="shared" si="323"/>
        <v/>
      </c>
      <c r="AL1015" t="str">
        <f t="shared" si="324"/>
        <v/>
      </c>
      <c r="AM1015" t="str">
        <f t="shared" si="325"/>
        <v/>
      </c>
      <c r="AN1015" t="str">
        <f t="shared" si="326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327"/>
        <v>0</v>
      </c>
      <c r="AZ1015">
        <f t="shared" si="328"/>
        <v>0</v>
      </c>
      <c r="BA1015">
        <f t="shared" si="329"/>
        <v>0</v>
      </c>
    </row>
    <row r="1016" customHeight="1" spans="1:53">
      <c r="A1016" s="23" t="s">
        <v>397</v>
      </c>
      <c r="B1016" s="71" t="s">
        <v>814</v>
      </c>
      <c r="C1016" s="23">
        <v>5</v>
      </c>
      <c r="D1016" s="39" t="s">
        <v>175</v>
      </c>
      <c r="E1016" s="39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42" t="str">
        <f t="shared" si="335"/>
        <v/>
      </c>
      <c r="AB1016" s="65" t="str">
        <f t="shared" si="330"/>
        <v/>
      </c>
      <c r="AC1016" s="65" t="str">
        <f t="shared" si="331"/>
        <v/>
      </c>
      <c r="AD1016" s="43" t="str">
        <f t="shared" si="332"/>
        <v/>
      </c>
      <c r="AE1016" s="3" t="str">
        <f t="shared" si="333"/>
        <v/>
      </c>
      <c r="AF1016" s="67">
        <f t="shared" si="334"/>
        <v>5</v>
      </c>
      <c r="AG1016" t="str">
        <f t="shared" si="336"/>
        <v/>
      </c>
      <c r="AH1016" t="str">
        <f t="shared" si="321"/>
        <v/>
      </c>
      <c r="AI1016" t="str">
        <f t="shared" si="322"/>
        <v/>
      </c>
      <c r="AJ1016" t="str">
        <f t="shared" si="337"/>
        <v/>
      </c>
      <c r="AK1016" t="str">
        <f t="shared" si="323"/>
        <v/>
      </c>
      <c r="AL1016" t="str">
        <f t="shared" si="324"/>
        <v/>
      </c>
      <c r="AM1016" t="str">
        <f t="shared" si="325"/>
        <v/>
      </c>
      <c r="AN1016" t="str">
        <f t="shared" si="326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327"/>
        <v>0</v>
      </c>
      <c r="AZ1016">
        <f t="shared" si="328"/>
        <v>0</v>
      </c>
      <c r="BA1016">
        <f t="shared" si="329"/>
        <v>0</v>
      </c>
    </row>
    <row r="1017" customHeight="1" spans="1:53">
      <c r="A1017" s="23" t="s">
        <v>397</v>
      </c>
      <c r="B1017" s="71" t="s">
        <v>815</v>
      </c>
      <c r="C1017" s="23">
        <v>6</v>
      </c>
      <c r="D1017" s="39" t="s">
        <v>175</v>
      </c>
      <c r="E1017" s="39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42" t="str">
        <f t="shared" si="335"/>
        <v/>
      </c>
      <c r="AB1017" s="65" t="str">
        <f t="shared" si="330"/>
        <v/>
      </c>
      <c r="AC1017" s="65" t="str">
        <f t="shared" si="331"/>
        <v/>
      </c>
      <c r="AD1017" s="43" t="str">
        <f t="shared" si="332"/>
        <v/>
      </c>
      <c r="AE1017" s="3" t="str">
        <f t="shared" si="333"/>
        <v/>
      </c>
      <c r="AF1017" s="66">
        <f t="shared" si="334"/>
        <v>6</v>
      </c>
      <c r="AG1017" t="str">
        <f t="shared" si="336"/>
        <v/>
      </c>
      <c r="AH1017" t="str">
        <f t="shared" si="321"/>
        <v/>
      </c>
      <c r="AI1017" t="str">
        <f t="shared" si="322"/>
        <v/>
      </c>
      <c r="AJ1017" t="str">
        <f t="shared" si="337"/>
        <v/>
      </c>
      <c r="AK1017" t="str">
        <f t="shared" si="323"/>
        <v/>
      </c>
      <c r="AL1017" t="str">
        <f t="shared" si="324"/>
        <v/>
      </c>
      <c r="AM1017" t="str">
        <f t="shared" si="325"/>
        <v/>
      </c>
      <c r="AN1017" t="str">
        <f t="shared" si="326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327"/>
        <v>0</v>
      </c>
      <c r="AZ1017">
        <f t="shared" si="328"/>
        <v>0</v>
      </c>
      <c r="BA1017">
        <f t="shared" si="329"/>
        <v>0</v>
      </c>
    </row>
    <row r="1018" customHeight="1" spans="1:53">
      <c r="A1018" s="23" t="s">
        <v>397</v>
      </c>
      <c r="B1018" s="71" t="s">
        <v>816</v>
      </c>
      <c r="C1018" s="23">
        <v>7</v>
      </c>
      <c r="D1018" s="39" t="s">
        <v>175</v>
      </c>
      <c r="E1018" s="39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42" t="str">
        <f t="shared" si="335"/>
        <v/>
      </c>
      <c r="AB1018" s="65" t="str">
        <f t="shared" si="330"/>
        <v/>
      </c>
      <c r="AC1018" s="65" t="str">
        <f t="shared" si="331"/>
        <v/>
      </c>
      <c r="AD1018" s="43" t="str">
        <f t="shared" si="332"/>
        <v/>
      </c>
      <c r="AE1018" s="3" t="str">
        <f t="shared" si="333"/>
        <v/>
      </c>
      <c r="AF1018" s="66">
        <f t="shared" si="334"/>
        <v>7</v>
      </c>
      <c r="AG1018" t="str">
        <f t="shared" si="336"/>
        <v/>
      </c>
      <c r="AH1018" t="str">
        <f t="shared" si="321"/>
        <v/>
      </c>
      <c r="AI1018" t="str">
        <f t="shared" si="322"/>
        <v/>
      </c>
      <c r="AJ1018" t="str">
        <f t="shared" si="337"/>
        <v/>
      </c>
      <c r="AK1018" t="str">
        <f t="shared" si="323"/>
        <v/>
      </c>
      <c r="AL1018" t="str">
        <f t="shared" si="324"/>
        <v/>
      </c>
      <c r="AM1018" t="str">
        <f t="shared" si="325"/>
        <v/>
      </c>
      <c r="AN1018" t="str">
        <f t="shared" si="326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327"/>
        <v>0</v>
      </c>
      <c r="AZ1018">
        <f t="shared" si="328"/>
        <v>0</v>
      </c>
      <c r="BA1018">
        <f t="shared" si="329"/>
        <v>0</v>
      </c>
    </row>
    <row r="1019" customHeight="1" spans="1:53">
      <c r="A1019" s="23" t="s">
        <v>397</v>
      </c>
      <c r="B1019" s="71" t="s">
        <v>817</v>
      </c>
      <c r="C1019" s="23">
        <v>8</v>
      </c>
      <c r="D1019" s="39" t="s">
        <v>175</v>
      </c>
      <c r="E1019" s="39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42" t="str">
        <f t="shared" si="335"/>
        <v/>
      </c>
      <c r="AB1019" s="65" t="str">
        <f t="shared" si="330"/>
        <v/>
      </c>
      <c r="AC1019" s="65" t="str">
        <f t="shared" si="331"/>
        <v/>
      </c>
      <c r="AD1019" s="43" t="str">
        <f t="shared" si="332"/>
        <v/>
      </c>
      <c r="AE1019" s="3" t="str">
        <f t="shared" si="333"/>
        <v/>
      </c>
      <c r="AF1019" s="66">
        <f t="shared" si="334"/>
        <v>8</v>
      </c>
      <c r="AG1019" t="str">
        <f t="shared" si="336"/>
        <v/>
      </c>
      <c r="AH1019" t="str">
        <f t="shared" si="321"/>
        <v/>
      </c>
      <c r="AI1019" t="str">
        <f t="shared" si="322"/>
        <v/>
      </c>
      <c r="AJ1019" t="str">
        <f t="shared" si="337"/>
        <v/>
      </c>
      <c r="AK1019" t="str">
        <f t="shared" si="323"/>
        <v/>
      </c>
      <c r="AL1019" t="str">
        <f t="shared" si="324"/>
        <v/>
      </c>
      <c r="AM1019" t="str">
        <f t="shared" si="325"/>
        <v/>
      </c>
      <c r="AN1019" t="str">
        <f t="shared" si="326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327"/>
        <v>0</v>
      </c>
      <c r="AZ1019">
        <f t="shared" si="328"/>
        <v>0</v>
      </c>
      <c r="BA1019">
        <f t="shared" si="329"/>
        <v>0</v>
      </c>
    </row>
    <row r="1020" customHeight="1" spans="1:53">
      <c r="A1020" s="25" t="s">
        <v>399</v>
      </c>
      <c r="C1020" s="25">
        <v>1</v>
      </c>
      <c r="D1020" s="39" t="s">
        <v>172</v>
      </c>
      <c r="E1020" s="39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42" t="str">
        <f t="shared" si="335"/>
        <v/>
      </c>
      <c r="AB1020" s="65" t="str">
        <f t="shared" si="330"/>
        <v/>
      </c>
      <c r="AC1020" s="65" t="str">
        <f t="shared" si="331"/>
        <v/>
      </c>
      <c r="AD1020" s="43" t="str">
        <f t="shared" si="332"/>
        <v>73%</v>
      </c>
      <c r="AE1020" s="3">
        <f t="shared" si="333"/>
        <v>120</v>
      </c>
      <c r="AF1020" s="66">
        <f t="shared" si="334"/>
        <v>1</v>
      </c>
      <c r="AG1020" t="str">
        <f t="shared" si="336"/>
        <v/>
      </c>
      <c r="AH1020" t="str">
        <f t="shared" si="321"/>
        <v/>
      </c>
      <c r="AI1020" t="str">
        <f t="shared" si="322"/>
        <v/>
      </c>
      <c r="AJ1020" t="str">
        <f t="shared" si="337"/>
        <v/>
      </c>
      <c r="AK1020" t="str">
        <f t="shared" si="323"/>
        <v/>
      </c>
      <c r="AL1020" t="str">
        <f t="shared" si="324"/>
        <v/>
      </c>
      <c r="AM1020" t="str">
        <f t="shared" si="325"/>
        <v/>
      </c>
      <c r="AN1020" t="str">
        <f t="shared" si="326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327"/>
        <v>0</v>
      </c>
      <c r="AZ1020">
        <f t="shared" si="328"/>
        <v>0</v>
      </c>
      <c r="BA1020">
        <f t="shared" si="329"/>
        <v>0</v>
      </c>
    </row>
    <row r="1021" customHeight="1" spans="1:53">
      <c r="A1021" s="25" t="s">
        <v>399</v>
      </c>
      <c r="C1021" s="25">
        <v>2</v>
      </c>
      <c r="D1021" s="39" t="s">
        <v>172</v>
      </c>
      <c r="E1021" s="39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42" t="str">
        <f t="shared" si="335"/>
        <v/>
      </c>
      <c r="AB1021" s="65" t="str">
        <f t="shared" si="330"/>
        <v/>
      </c>
      <c r="AC1021" s="65" t="str">
        <f t="shared" si="331"/>
        <v/>
      </c>
      <c r="AD1021" s="43" t="str">
        <f t="shared" si="332"/>
        <v>37%</v>
      </c>
      <c r="AE1021" s="3">
        <f t="shared" si="333"/>
        <v>310</v>
      </c>
      <c r="AF1021" s="66">
        <f t="shared" si="334"/>
        <v>2</v>
      </c>
      <c r="AG1021" t="str">
        <f t="shared" si="336"/>
        <v/>
      </c>
      <c r="AH1021" t="str">
        <f t="shared" si="321"/>
        <v/>
      </c>
      <c r="AI1021" t="str">
        <f t="shared" si="322"/>
        <v/>
      </c>
      <c r="AJ1021" t="str">
        <f t="shared" si="337"/>
        <v/>
      </c>
      <c r="AK1021" t="str">
        <f t="shared" si="323"/>
        <v/>
      </c>
      <c r="AL1021" t="str">
        <f t="shared" si="324"/>
        <v/>
      </c>
      <c r="AM1021" t="str">
        <f t="shared" si="325"/>
        <v/>
      </c>
      <c r="AN1021" t="str">
        <f t="shared" si="326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327"/>
        <v>0</v>
      </c>
      <c r="AZ1021">
        <f t="shared" si="328"/>
        <v>0</v>
      </c>
      <c r="BA1021">
        <f t="shared" si="329"/>
        <v>0</v>
      </c>
    </row>
    <row r="1022" customHeight="1" spans="1:53">
      <c r="A1022" s="25" t="s">
        <v>399</v>
      </c>
      <c r="C1022" s="25">
        <v>3</v>
      </c>
      <c r="D1022" s="39" t="s">
        <v>172</v>
      </c>
      <c r="E1022" s="39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42" t="str">
        <f t="shared" si="335"/>
        <v/>
      </c>
      <c r="AB1022" s="65" t="str">
        <f t="shared" si="330"/>
        <v/>
      </c>
      <c r="AC1022" s="65" t="str">
        <f t="shared" si="331"/>
        <v/>
      </c>
      <c r="AD1022" s="43" t="str">
        <f t="shared" si="332"/>
        <v>34%</v>
      </c>
      <c r="AE1022" s="3">
        <f t="shared" si="333"/>
        <v>425</v>
      </c>
      <c r="AF1022" s="67">
        <f t="shared" si="334"/>
        <v>3</v>
      </c>
      <c r="AG1022" t="str">
        <f t="shared" si="336"/>
        <v/>
      </c>
      <c r="AH1022" t="str">
        <f t="shared" si="321"/>
        <v/>
      </c>
      <c r="AI1022" t="str">
        <f t="shared" si="322"/>
        <v/>
      </c>
      <c r="AJ1022" t="str">
        <f t="shared" si="337"/>
        <v/>
      </c>
      <c r="AK1022" t="str">
        <f t="shared" si="323"/>
        <v/>
      </c>
      <c r="AL1022" t="str">
        <f t="shared" si="324"/>
        <v/>
      </c>
      <c r="AM1022" t="str">
        <f t="shared" si="325"/>
        <v/>
      </c>
      <c r="AN1022" t="str">
        <f t="shared" si="326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327"/>
        <v>0</v>
      </c>
      <c r="AZ1022">
        <f t="shared" si="328"/>
        <v>0</v>
      </c>
      <c r="BA1022">
        <f t="shared" si="329"/>
        <v>0</v>
      </c>
    </row>
    <row r="1023" customHeight="1" spans="1:53">
      <c r="A1023" s="25" t="s">
        <v>399</v>
      </c>
      <c r="C1023" s="25">
        <v>4</v>
      </c>
      <c r="D1023" s="39" t="s">
        <v>172</v>
      </c>
      <c r="E1023" s="39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42" t="str">
        <f t="shared" si="335"/>
        <v/>
      </c>
      <c r="AB1023" s="65" t="str">
        <f t="shared" si="330"/>
        <v/>
      </c>
      <c r="AC1023" s="65" t="str">
        <f t="shared" si="331"/>
        <v/>
      </c>
      <c r="AD1023" s="43" t="str">
        <f t="shared" si="332"/>
        <v>33%</v>
      </c>
      <c r="AE1023" s="3">
        <f t="shared" si="333"/>
        <v>540</v>
      </c>
      <c r="AF1023" s="67">
        <f t="shared" si="334"/>
        <v>4</v>
      </c>
      <c r="AG1023" t="str">
        <f t="shared" si="336"/>
        <v/>
      </c>
      <c r="AH1023" t="str">
        <f t="shared" si="321"/>
        <v/>
      </c>
      <c r="AI1023" t="str">
        <f t="shared" si="322"/>
        <v/>
      </c>
      <c r="AJ1023" t="str">
        <f t="shared" si="337"/>
        <v/>
      </c>
      <c r="AK1023" t="str">
        <f t="shared" si="323"/>
        <v/>
      </c>
      <c r="AL1023" t="str">
        <f t="shared" si="324"/>
        <v/>
      </c>
      <c r="AM1023" t="str">
        <f t="shared" si="325"/>
        <v/>
      </c>
      <c r="AN1023" t="str">
        <f t="shared" si="326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27"/>
        <v>0</v>
      </c>
      <c r="AZ1023">
        <f t="shared" si="328"/>
        <v>0</v>
      </c>
      <c r="BA1023">
        <f t="shared" si="329"/>
        <v>0</v>
      </c>
    </row>
    <row r="1024" customHeight="1" spans="1:53">
      <c r="A1024" s="25" t="s">
        <v>399</v>
      </c>
      <c r="C1024" s="25">
        <v>5</v>
      </c>
      <c r="D1024" s="39" t="s">
        <v>172</v>
      </c>
      <c r="E1024" s="39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42" t="str">
        <f t="shared" si="335"/>
        <v/>
      </c>
      <c r="AB1024" s="65" t="str">
        <f t="shared" si="330"/>
        <v/>
      </c>
      <c r="AC1024" s="65" t="str">
        <f t="shared" si="331"/>
        <v/>
      </c>
      <c r="AD1024" s="43" t="str">
        <f t="shared" si="332"/>
        <v>32%</v>
      </c>
      <c r="AE1024" s="3">
        <f t="shared" si="333"/>
        <v>655</v>
      </c>
      <c r="AF1024" s="67">
        <f t="shared" si="334"/>
        <v>5</v>
      </c>
      <c r="AG1024" t="str">
        <f t="shared" si="336"/>
        <v/>
      </c>
      <c r="AH1024" t="str">
        <f t="shared" si="321"/>
        <v/>
      </c>
      <c r="AI1024" t="str">
        <f t="shared" si="322"/>
        <v/>
      </c>
      <c r="AJ1024" t="str">
        <f t="shared" si="337"/>
        <v/>
      </c>
      <c r="AK1024" t="str">
        <f t="shared" si="323"/>
        <v/>
      </c>
      <c r="AL1024" t="str">
        <f t="shared" si="324"/>
        <v/>
      </c>
      <c r="AM1024" t="str">
        <f t="shared" si="325"/>
        <v/>
      </c>
      <c r="AN1024" t="str">
        <f t="shared" si="326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27"/>
        <v>0</v>
      </c>
      <c r="AZ1024">
        <f t="shared" si="328"/>
        <v>0</v>
      </c>
      <c r="BA1024">
        <f t="shared" si="329"/>
        <v>0</v>
      </c>
    </row>
    <row r="1025" customHeight="1" spans="1:53">
      <c r="A1025" s="23" t="s">
        <v>400</v>
      </c>
      <c r="C1025" s="23">
        <v>1</v>
      </c>
      <c r="D1025" s="39" t="s">
        <v>175</v>
      </c>
      <c r="E1025" s="39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42" t="str">
        <f t="shared" si="335"/>
        <v/>
      </c>
      <c r="AB1025" s="65" t="str">
        <f t="shared" si="330"/>
        <v/>
      </c>
      <c r="AC1025" s="65" t="str">
        <f t="shared" si="331"/>
        <v/>
      </c>
      <c r="AD1025" s="43" t="str">
        <f t="shared" si="332"/>
        <v/>
      </c>
      <c r="AE1025" s="3" t="str">
        <f t="shared" si="333"/>
        <v/>
      </c>
      <c r="AF1025" s="67">
        <f t="shared" si="334"/>
        <v>1</v>
      </c>
      <c r="AG1025" t="str">
        <f t="shared" si="336"/>
        <v/>
      </c>
      <c r="AH1025" t="str">
        <f t="shared" si="321"/>
        <v/>
      </c>
      <c r="AI1025" t="str">
        <f t="shared" si="322"/>
        <v/>
      </c>
      <c r="AJ1025" t="str">
        <f t="shared" si="337"/>
        <v/>
      </c>
      <c r="AK1025" t="str">
        <f t="shared" si="323"/>
        <v/>
      </c>
      <c r="AL1025" t="str">
        <f t="shared" si="324"/>
        <v/>
      </c>
      <c r="AM1025" t="str">
        <f t="shared" si="325"/>
        <v/>
      </c>
      <c r="AN1025" t="str">
        <f t="shared" si="326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27"/>
        <v>0</v>
      </c>
      <c r="AZ1025">
        <f t="shared" si="328"/>
        <v>0</v>
      </c>
      <c r="BA1025">
        <f t="shared" si="329"/>
        <v>0</v>
      </c>
    </row>
    <row r="1026" customHeight="1" spans="1:53">
      <c r="A1026" s="23" t="s">
        <v>400</v>
      </c>
      <c r="C1026" s="23">
        <v>2</v>
      </c>
      <c r="D1026" s="39" t="s">
        <v>175</v>
      </c>
      <c r="E1026" s="39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42" t="str">
        <f t="shared" si="335"/>
        <v>工具*6</v>
      </c>
      <c r="AB1026" s="65" t="str">
        <f t="shared" si="330"/>
        <v/>
      </c>
      <c r="AC1026" s="65" t="str">
        <f t="shared" si="331"/>
        <v/>
      </c>
      <c r="AD1026" s="43" t="str">
        <f t="shared" si="332"/>
        <v>-100%</v>
      </c>
      <c r="AE1026" s="3">
        <f t="shared" si="333"/>
        <v>-235</v>
      </c>
      <c r="AF1026" s="67">
        <f t="shared" si="334"/>
        <v>2</v>
      </c>
      <c r="AG1026" t="str">
        <f t="shared" si="336"/>
        <v>工具*6</v>
      </c>
      <c r="AH1026" t="str">
        <f t="shared" si="321"/>
        <v/>
      </c>
      <c r="AI1026" t="str">
        <f t="shared" si="322"/>
        <v/>
      </c>
      <c r="AJ1026" t="str">
        <f t="shared" si="337"/>
        <v/>
      </c>
      <c r="AK1026" t="str">
        <f t="shared" si="323"/>
        <v/>
      </c>
      <c r="AL1026" t="str">
        <f t="shared" si="324"/>
        <v/>
      </c>
      <c r="AM1026" t="str">
        <f t="shared" si="325"/>
        <v/>
      </c>
      <c r="AN1026" t="str">
        <f t="shared" si="326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27"/>
        <v>10</v>
      </c>
      <c r="AZ1026">
        <f t="shared" si="328"/>
        <v>0</v>
      </c>
      <c r="BA1026">
        <f t="shared" si="329"/>
        <v>0</v>
      </c>
    </row>
    <row r="1027" customHeight="1" spans="1:53">
      <c r="A1027" s="23" t="s">
        <v>400</v>
      </c>
      <c r="C1027" s="23">
        <v>3</v>
      </c>
      <c r="D1027" s="39" t="s">
        <v>175</v>
      </c>
      <c r="E1027" s="39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42" t="str">
        <f t="shared" si="335"/>
        <v>工具*8</v>
      </c>
      <c r="AB1027" s="65" t="str">
        <f t="shared" si="330"/>
        <v/>
      </c>
      <c r="AC1027" s="65" t="str">
        <f t="shared" si="331"/>
        <v/>
      </c>
      <c r="AD1027" s="43" t="str">
        <f t="shared" si="332"/>
        <v>-100%</v>
      </c>
      <c r="AE1027" s="3">
        <f t="shared" si="333"/>
        <v>-320</v>
      </c>
      <c r="AF1027" s="67">
        <f t="shared" si="334"/>
        <v>3</v>
      </c>
      <c r="AG1027" t="str">
        <f t="shared" si="336"/>
        <v>工具*8</v>
      </c>
      <c r="AH1027" t="str">
        <f t="shared" si="321"/>
        <v/>
      </c>
      <c r="AI1027" t="str">
        <f t="shared" si="322"/>
        <v/>
      </c>
      <c r="AJ1027" t="str">
        <f t="shared" si="337"/>
        <v/>
      </c>
      <c r="AK1027" t="str">
        <f t="shared" si="323"/>
        <v/>
      </c>
      <c r="AL1027" t="str">
        <f t="shared" si="324"/>
        <v/>
      </c>
      <c r="AM1027" t="str">
        <f t="shared" si="325"/>
        <v/>
      </c>
      <c r="AN1027" t="str">
        <f t="shared" si="326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27"/>
        <v>10</v>
      </c>
      <c r="AZ1027">
        <f t="shared" si="328"/>
        <v>0</v>
      </c>
      <c r="BA1027">
        <f t="shared" si="329"/>
        <v>0</v>
      </c>
    </row>
    <row r="1028" customHeight="1" spans="1:53">
      <c r="A1028" s="23" t="s">
        <v>400</v>
      </c>
      <c r="C1028" s="23">
        <v>4</v>
      </c>
      <c r="D1028" s="39" t="s">
        <v>175</v>
      </c>
      <c r="E1028" s="39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42" t="str">
        <f t="shared" si="335"/>
        <v>科学引擎*2,煤*8</v>
      </c>
      <c r="AB1028" s="65" t="str">
        <f t="shared" si="330"/>
        <v/>
      </c>
      <c r="AC1028" s="65" t="str">
        <f t="shared" si="331"/>
        <v/>
      </c>
      <c r="AD1028" s="43" t="str">
        <f t="shared" si="332"/>
        <v>-100%</v>
      </c>
      <c r="AE1028" s="3">
        <f t="shared" si="333"/>
        <v>-405</v>
      </c>
      <c r="AF1028" s="67">
        <f t="shared" si="334"/>
        <v>4</v>
      </c>
      <c r="AG1028" t="str">
        <f t="shared" si="336"/>
        <v>科学引擎*2</v>
      </c>
      <c r="AH1028" t="str">
        <f t="shared" si="321"/>
        <v>煤*8</v>
      </c>
      <c r="AI1028" t="str">
        <f t="shared" si="322"/>
        <v/>
      </c>
      <c r="AJ1028" t="str">
        <f t="shared" si="337"/>
        <v/>
      </c>
      <c r="AK1028" t="str">
        <f t="shared" si="323"/>
        <v/>
      </c>
      <c r="AL1028" t="str">
        <f t="shared" si="324"/>
        <v/>
      </c>
      <c r="AM1028" t="str">
        <f t="shared" si="325"/>
        <v/>
      </c>
      <c r="AN1028" t="str">
        <f t="shared" si="326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27"/>
        <v>15</v>
      </c>
      <c r="AZ1028">
        <f t="shared" si="328"/>
        <v>0</v>
      </c>
      <c r="BA1028">
        <f t="shared" si="329"/>
        <v>0</v>
      </c>
    </row>
    <row r="1029" customHeight="1" spans="1:53">
      <c r="A1029" s="23" t="s">
        <v>400</v>
      </c>
      <c r="C1029" s="23">
        <v>5</v>
      </c>
      <c r="D1029" s="39" t="s">
        <v>175</v>
      </c>
      <c r="E1029" s="39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42" t="str">
        <f t="shared" si="335"/>
        <v>魔导引擎*2,煤*10</v>
      </c>
      <c r="AB1029" s="65" t="str">
        <f t="shared" si="330"/>
        <v/>
      </c>
      <c r="AC1029" s="65" t="str">
        <f t="shared" si="331"/>
        <v/>
      </c>
      <c r="AD1029" s="43" t="str">
        <f t="shared" si="332"/>
        <v>-100%</v>
      </c>
      <c r="AE1029" s="3">
        <f t="shared" si="333"/>
        <v>-490</v>
      </c>
      <c r="AF1029" s="67">
        <f t="shared" si="334"/>
        <v>5</v>
      </c>
      <c r="AG1029" t="str">
        <f t="shared" si="336"/>
        <v>魔导引擎*2</v>
      </c>
      <c r="AH1029" t="str">
        <f t="shared" si="321"/>
        <v>煤*10</v>
      </c>
      <c r="AI1029" t="str">
        <f t="shared" si="322"/>
        <v/>
      </c>
      <c r="AJ1029" t="str">
        <f t="shared" si="337"/>
        <v/>
      </c>
      <c r="AK1029" t="str">
        <f t="shared" si="323"/>
        <v/>
      </c>
      <c r="AL1029" t="str">
        <f t="shared" si="324"/>
        <v/>
      </c>
      <c r="AM1029" t="str">
        <f t="shared" si="325"/>
        <v/>
      </c>
      <c r="AN1029" t="str">
        <f t="shared" si="326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27"/>
        <v>15</v>
      </c>
      <c r="AZ1029">
        <f t="shared" si="328"/>
        <v>0</v>
      </c>
      <c r="BA1029">
        <f t="shared" si="329"/>
        <v>0</v>
      </c>
    </row>
    <row r="1030" customHeight="1" spans="1:53">
      <c r="A1030" s="25" t="s">
        <v>401</v>
      </c>
      <c r="C1030" s="25">
        <v>1</v>
      </c>
      <c r="D1030" s="39" t="s">
        <v>172</v>
      </c>
      <c r="E1030" s="39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42" t="str">
        <f t="shared" si="335"/>
        <v/>
      </c>
      <c r="AB1030" s="65" t="str">
        <f t="shared" si="330"/>
        <v/>
      </c>
      <c r="AC1030" s="65" t="str">
        <f t="shared" si="331"/>
        <v/>
      </c>
      <c r="AD1030" s="43" t="str">
        <f t="shared" si="332"/>
        <v>73%</v>
      </c>
      <c r="AE1030" s="3">
        <f t="shared" si="333"/>
        <v>120</v>
      </c>
      <c r="AF1030" s="66">
        <f t="shared" si="334"/>
        <v>1</v>
      </c>
      <c r="AG1030" t="str">
        <f t="shared" si="336"/>
        <v/>
      </c>
      <c r="AH1030" t="str">
        <f t="shared" si="321"/>
        <v/>
      </c>
      <c r="AI1030" t="str">
        <f t="shared" si="322"/>
        <v/>
      </c>
      <c r="AJ1030" t="str">
        <f t="shared" si="337"/>
        <v/>
      </c>
      <c r="AK1030" t="str">
        <f t="shared" si="323"/>
        <v/>
      </c>
      <c r="AL1030" t="str">
        <f t="shared" si="324"/>
        <v/>
      </c>
      <c r="AM1030" t="str">
        <f t="shared" si="325"/>
        <v/>
      </c>
      <c r="AN1030" t="str">
        <f t="shared" si="326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27"/>
        <v>0</v>
      </c>
      <c r="AZ1030">
        <f t="shared" si="328"/>
        <v>0</v>
      </c>
      <c r="BA1030">
        <f t="shared" si="329"/>
        <v>0</v>
      </c>
    </row>
    <row r="1031" customHeight="1" spans="1:53">
      <c r="A1031" s="25" t="s">
        <v>401</v>
      </c>
      <c r="C1031" s="25">
        <v>2</v>
      </c>
      <c r="D1031" s="39" t="s">
        <v>172</v>
      </c>
      <c r="E1031" s="39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42" t="str">
        <f t="shared" si="335"/>
        <v>魔偶*6,灵能水晶*10</v>
      </c>
      <c r="AB1031" s="65" t="str">
        <f t="shared" si="330"/>
        <v/>
      </c>
      <c r="AC1031" s="65" t="str">
        <f t="shared" si="331"/>
        <v/>
      </c>
      <c r="AD1031" s="43" t="str">
        <f t="shared" si="332"/>
        <v>-2%</v>
      </c>
      <c r="AE1031" s="3">
        <f t="shared" si="333"/>
        <v>-135</v>
      </c>
      <c r="AF1031" s="66">
        <f t="shared" si="334"/>
        <v>2</v>
      </c>
      <c r="AG1031" t="str">
        <f t="shared" si="336"/>
        <v>魔偶*6</v>
      </c>
      <c r="AH1031" t="str">
        <f t="shared" si="321"/>
        <v>灵能水晶*10</v>
      </c>
      <c r="AI1031" t="str">
        <f t="shared" si="322"/>
        <v/>
      </c>
      <c r="AJ1031" t="str">
        <f t="shared" si="337"/>
        <v/>
      </c>
      <c r="AK1031" t="str">
        <f t="shared" si="323"/>
        <v/>
      </c>
      <c r="AL1031" t="str">
        <f t="shared" si="324"/>
        <v/>
      </c>
      <c r="AM1031" t="str">
        <f t="shared" si="325"/>
        <v/>
      </c>
      <c r="AN1031" t="str">
        <f t="shared" si="326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27"/>
        <v>15</v>
      </c>
      <c r="AZ1031">
        <f t="shared" si="328"/>
        <v>0</v>
      </c>
      <c r="BA1031">
        <f t="shared" si="329"/>
        <v>0</v>
      </c>
    </row>
    <row r="1032" customHeight="1" spans="1:53">
      <c r="A1032" s="25" t="s">
        <v>401</v>
      </c>
      <c r="C1032" s="25">
        <v>3</v>
      </c>
      <c r="D1032" s="39" t="s">
        <v>172</v>
      </c>
      <c r="E1032" s="39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42" t="str">
        <f t="shared" si="335"/>
        <v>魔偶*9,灵能水晶*15</v>
      </c>
      <c r="AB1032" s="65" t="str">
        <f t="shared" si="330"/>
        <v/>
      </c>
      <c r="AC1032" s="65" t="str">
        <f t="shared" si="331"/>
        <v/>
      </c>
      <c r="AD1032" s="43" t="str">
        <f t="shared" si="332"/>
        <v>-3%</v>
      </c>
      <c r="AE1032" s="3">
        <f t="shared" si="333"/>
        <v>-170</v>
      </c>
      <c r="AF1032" s="66">
        <f t="shared" si="334"/>
        <v>3</v>
      </c>
      <c r="AG1032" t="str">
        <f t="shared" si="336"/>
        <v>魔偶*9</v>
      </c>
      <c r="AH1032" t="str">
        <f t="shared" si="321"/>
        <v>灵能水晶*15</v>
      </c>
      <c r="AI1032" t="str">
        <f t="shared" si="322"/>
        <v/>
      </c>
      <c r="AJ1032" t="str">
        <f t="shared" si="337"/>
        <v/>
      </c>
      <c r="AK1032" t="str">
        <f t="shared" si="323"/>
        <v/>
      </c>
      <c r="AL1032" t="str">
        <f t="shared" si="324"/>
        <v/>
      </c>
      <c r="AM1032" t="str">
        <f t="shared" si="325"/>
        <v/>
      </c>
      <c r="AN1032" t="str">
        <f t="shared" si="326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27"/>
        <v>15</v>
      </c>
      <c r="AZ1032">
        <f t="shared" si="328"/>
        <v>0</v>
      </c>
      <c r="BA1032">
        <f t="shared" si="329"/>
        <v>0</v>
      </c>
    </row>
    <row r="1033" customHeight="1" spans="1:53">
      <c r="A1033" s="25" t="s">
        <v>401</v>
      </c>
      <c r="C1033" s="25">
        <v>4</v>
      </c>
      <c r="D1033" s="39" t="s">
        <v>172</v>
      </c>
      <c r="E1033" s="39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42" t="str">
        <f t="shared" si="335"/>
        <v>魔偶*12,灵能水晶*19</v>
      </c>
      <c r="AB1033" s="65" t="str">
        <f t="shared" si="330"/>
        <v/>
      </c>
      <c r="AC1033" s="65" t="str">
        <f t="shared" si="331"/>
        <v/>
      </c>
      <c r="AD1033" s="43" t="str">
        <f t="shared" si="332"/>
        <v>-3%</v>
      </c>
      <c r="AE1033" s="3">
        <f t="shared" si="333"/>
        <v>-205</v>
      </c>
      <c r="AF1033" s="66">
        <f t="shared" si="334"/>
        <v>4</v>
      </c>
      <c r="AG1033" t="str">
        <f t="shared" si="336"/>
        <v>魔偶*12</v>
      </c>
      <c r="AH1033" t="str">
        <f t="shared" si="321"/>
        <v>灵能水晶*19</v>
      </c>
      <c r="AI1033" t="str">
        <f t="shared" si="322"/>
        <v/>
      </c>
      <c r="AJ1033" t="str">
        <f t="shared" si="337"/>
        <v/>
      </c>
      <c r="AK1033" t="str">
        <f t="shared" si="323"/>
        <v/>
      </c>
      <c r="AL1033" t="str">
        <f t="shared" si="324"/>
        <v/>
      </c>
      <c r="AM1033" t="str">
        <f t="shared" si="325"/>
        <v/>
      </c>
      <c r="AN1033" t="str">
        <f t="shared" si="326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27"/>
        <v>15</v>
      </c>
      <c r="AZ1033">
        <f t="shared" si="328"/>
        <v>0</v>
      </c>
      <c r="BA1033">
        <f t="shared" si="329"/>
        <v>0</v>
      </c>
    </row>
    <row r="1034" customHeight="1" spans="1:53">
      <c r="A1034" s="25" t="s">
        <v>401</v>
      </c>
      <c r="C1034" s="25">
        <v>5</v>
      </c>
      <c r="D1034" s="39" t="s">
        <v>172</v>
      </c>
      <c r="E1034" s="39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42" t="str">
        <f t="shared" si="335"/>
        <v>魔偶*14,灵能水晶*24</v>
      </c>
      <c r="AB1034" s="65" t="str">
        <f t="shared" si="330"/>
        <v/>
      </c>
      <c r="AC1034" s="65" t="str">
        <f t="shared" si="331"/>
        <v/>
      </c>
      <c r="AD1034" s="43" t="str">
        <f t="shared" si="332"/>
        <v>-4%</v>
      </c>
      <c r="AE1034" s="3">
        <f t="shared" si="333"/>
        <v>-240</v>
      </c>
      <c r="AF1034" s="66">
        <f t="shared" si="334"/>
        <v>5</v>
      </c>
      <c r="AG1034" t="str">
        <f t="shared" si="336"/>
        <v>魔偶*14</v>
      </c>
      <c r="AH1034" t="str">
        <f t="shared" si="321"/>
        <v>灵能水晶*24</v>
      </c>
      <c r="AI1034" t="str">
        <f t="shared" si="322"/>
        <v/>
      </c>
      <c r="AJ1034" t="str">
        <f t="shared" si="337"/>
        <v/>
      </c>
      <c r="AK1034" t="str">
        <f t="shared" si="323"/>
        <v/>
      </c>
      <c r="AL1034" t="str">
        <f t="shared" si="324"/>
        <v/>
      </c>
      <c r="AM1034" t="str">
        <f t="shared" si="325"/>
        <v/>
      </c>
      <c r="AN1034" t="str">
        <f t="shared" si="326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27"/>
        <v>15</v>
      </c>
      <c r="AZ1034">
        <f t="shared" si="328"/>
        <v>0</v>
      </c>
      <c r="BA1034">
        <f t="shared" si="329"/>
        <v>0</v>
      </c>
    </row>
    <row r="1035" customHeight="1" spans="1:53">
      <c r="A1035" s="23" t="s">
        <v>402</v>
      </c>
      <c r="B1035" s="71" t="s">
        <v>519</v>
      </c>
      <c r="C1035" s="23">
        <v>1</v>
      </c>
      <c r="D1035" s="39" t="s">
        <v>175</v>
      </c>
      <c r="E1035" s="39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42" t="str">
        <f t="shared" si="335"/>
        <v/>
      </c>
      <c r="AB1035" s="65" t="str">
        <f t="shared" si="330"/>
        <v/>
      </c>
      <c r="AC1035" s="65" t="str">
        <f t="shared" si="331"/>
        <v/>
      </c>
      <c r="AD1035" s="43" t="str">
        <f t="shared" si="332"/>
        <v/>
      </c>
      <c r="AE1035" s="3" t="str">
        <f t="shared" si="333"/>
        <v/>
      </c>
      <c r="AF1035" s="67">
        <f t="shared" si="334"/>
        <v>1</v>
      </c>
      <c r="AG1035" t="str">
        <f t="shared" si="336"/>
        <v/>
      </c>
      <c r="AH1035" t="str">
        <f t="shared" si="321"/>
        <v/>
      </c>
      <c r="AI1035" t="str">
        <f t="shared" si="322"/>
        <v/>
      </c>
      <c r="AJ1035" t="str">
        <f t="shared" si="337"/>
        <v/>
      </c>
      <c r="AK1035" t="str">
        <f t="shared" si="323"/>
        <v/>
      </c>
      <c r="AL1035" t="str">
        <f t="shared" si="324"/>
        <v/>
      </c>
      <c r="AM1035" t="str">
        <f t="shared" si="325"/>
        <v/>
      </c>
      <c r="AN1035" t="str">
        <f t="shared" si="326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27"/>
        <v>0</v>
      </c>
      <c r="AZ1035">
        <f t="shared" si="328"/>
        <v>0</v>
      </c>
      <c r="BA1035">
        <f t="shared" si="329"/>
        <v>0</v>
      </c>
    </row>
    <row r="1036" customHeight="1" spans="1:53">
      <c r="A1036" s="23" t="s">
        <v>402</v>
      </c>
      <c r="B1036" s="71" t="s">
        <v>520</v>
      </c>
      <c r="C1036" s="23">
        <v>2</v>
      </c>
      <c r="D1036" s="39" t="s">
        <v>175</v>
      </c>
      <c r="E1036" s="39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42" t="str">
        <f t="shared" si="335"/>
        <v/>
      </c>
      <c r="AB1036" s="65" t="str">
        <f t="shared" si="330"/>
        <v/>
      </c>
      <c r="AC1036" s="65" t="str">
        <f t="shared" si="331"/>
        <v/>
      </c>
      <c r="AD1036" s="43" t="str">
        <f t="shared" si="332"/>
        <v/>
      </c>
      <c r="AE1036" s="3" t="str">
        <f t="shared" si="333"/>
        <v/>
      </c>
      <c r="AF1036" s="67">
        <f t="shared" si="334"/>
        <v>2</v>
      </c>
      <c r="AG1036" t="str">
        <f t="shared" si="336"/>
        <v/>
      </c>
      <c r="AH1036" t="str">
        <f t="shared" si="321"/>
        <v/>
      </c>
      <c r="AI1036" t="str">
        <f t="shared" si="322"/>
        <v/>
      </c>
      <c r="AJ1036" t="str">
        <f t="shared" si="337"/>
        <v/>
      </c>
      <c r="AK1036" t="str">
        <f t="shared" si="323"/>
        <v/>
      </c>
      <c r="AL1036" t="str">
        <f t="shared" si="324"/>
        <v/>
      </c>
      <c r="AM1036" t="str">
        <f t="shared" si="325"/>
        <v/>
      </c>
      <c r="AN1036" t="str">
        <f t="shared" si="326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27"/>
        <v>0</v>
      </c>
      <c r="AZ1036">
        <f t="shared" si="328"/>
        <v>0</v>
      </c>
      <c r="BA1036">
        <f t="shared" si="329"/>
        <v>0</v>
      </c>
    </row>
    <row r="1037" customHeight="1" spans="1:53">
      <c r="A1037" s="23" t="s">
        <v>402</v>
      </c>
      <c r="B1037" s="71" t="s">
        <v>521</v>
      </c>
      <c r="C1037" s="23">
        <v>3</v>
      </c>
      <c r="D1037" s="39" t="s">
        <v>175</v>
      </c>
      <c r="E1037" s="39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42" t="str">
        <f t="shared" si="335"/>
        <v/>
      </c>
      <c r="AB1037" s="65" t="str">
        <f t="shared" si="330"/>
        <v/>
      </c>
      <c r="AC1037" s="65" t="str">
        <f t="shared" si="331"/>
        <v/>
      </c>
      <c r="AD1037" s="43" t="str">
        <f t="shared" si="332"/>
        <v/>
      </c>
      <c r="AE1037" s="3" t="str">
        <f t="shared" si="333"/>
        <v/>
      </c>
      <c r="AF1037" s="67">
        <f t="shared" si="334"/>
        <v>3</v>
      </c>
      <c r="AG1037" t="str">
        <f t="shared" si="336"/>
        <v/>
      </c>
      <c r="AH1037" t="str">
        <f t="shared" ref="AH1037:AH1100" si="338">IF(AP1037="","",H1037&amp;"*"&amp;AP1037)</f>
        <v/>
      </c>
      <c r="AI1037" t="str">
        <f t="shared" ref="AI1037:AI1100" si="339">IF(AQ1037="","",J1037&amp;"*"&amp;AQ1037)</f>
        <v/>
      </c>
      <c r="AJ1037" t="str">
        <f t="shared" si="337"/>
        <v/>
      </c>
      <c r="AK1037" t="str">
        <f t="shared" ref="AK1037:AK1100" si="340">IF(AU1037="","",Q1037&amp;"*"&amp;AU1037)</f>
        <v/>
      </c>
      <c r="AL1037" t="str">
        <f t="shared" ref="AL1037:AL1100" si="341">IF(AV1037="","",S1037&amp;"*"&amp;AV1037)</f>
        <v/>
      </c>
      <c r="AM1037" t="str">
        <f t="shared" ref="AM1037:AM1100" si="342">IF(AW1037="","",V1037&amp;"*"&amp;AW1037)</f>
        <v/>
      </c>
      <c r="AN1037" t="str">
        <f t="shared" ref="AN1037:AN1100" si="343">IF(AX1037="","",X1037&amp;"*"&amp;AX1037)</f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ref="AY1037:AY1100" si="344">G1037+I1037+L1037+M1037+K1037</f>
        <v>0</v>
      </c>
      <c r="AZ1037">
        <f t="shared" ref="AZ1037:AZ1100" si="345">ABS(P1037)+ABS(R1037)+ABS(T1037)</f>
        <v>0</v>
      </c>
      <c r="BA1037">
        <f t="shared" ref="BA1037:BA1100" si="346">W1037+Y1037</f>
        <v>0</v>
      </c>
    </row>
    <row r="1038" customHeight="1" spans="1:53">
      <c r="A1038" s="23" t="s">
        <v>402</v>
      </c>
      <c r="B1038" s="71" t="s">
        <v>522</v>
      </c>
      <c r="C1038" s="23">
        <v>4</v>
      </c>
      <c r="D1038" s="39" t="s">
        <v>175</v>
      </c>
      <c r="E1038" s="39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42" t="str">
        <f t="shared" si="335"/>
        <v/>
      </c>
      <c r="AB1038" s="65" t="str">
        <f t="shared" si="330"/>
        <v/>
      </c>
      <c r="AC1038" s="65" t="str">
        <f t="shared" si="331"/>
        <v/>
      </c>
      <c r="AD1038" s="43" t="str">
        <f t="shared" si="332"/>
        <v/>
      </c>
      <c r="AE1038" s="3" t="str">
        <f t="shared" si="333"/>
        <v/>
      </c>
      <c r="AF1038" s="67">
        <f t="shared" si="334"/>
        <v>4</v>
      </c>
      <c r="AG1038" t="str">
        <f t="shared" si="336"/>
        <v/>
      </c>
      <c r="AH1038" t="str">
        <f t="shared" si="338"/>
        <v/>
      </c>
      <c r="AI1038" t="str">
        <f t="shared" si="339"/>
        <v/>
      </c>
      <c r="AJ1038" t="str">
        <f t="shared" si="337"/>
        <v/>
      </c>
      <c r="AK1038" t="str">
        <f t="shared" si="340"/>
        <v/>
      </c>
      <c r="AL1038" t="str">
        <f t="shared" si="341"/>
        <v/>
      </c>
      <c r="AM1038" t="str">
        <f t="shared" si="342"/>
        <v/>
      </c>
      <c r="AN1038" t="str">
        <f t="shared" si="343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44"/>
        <v>0</v>
      </c>
      <c r="AZ1038">
        <f t="shared" si="345"/>
        <v>0</v>
      </c>
      <c r="BA1038">
        <f t="shared" si="346"/>
        <v>0</v>
      </c>
    </row>
    <row r="1039" customHeight="1" spans="1:53">
      <c r="A1039" s="23" t="s">
        <v>402</v>
      </c>
      <c r="B1039" s="71" t="s">
        <v>523</v>
      </c>
      <c r="C1039" s="23">
        <v>5</v>
      </c>
      <c r="D1039" s="39" t="s">
        <v>175</v>
      </c>
      <c r="E1039" s="39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42" t="str">
        <f t="shared" si="335"/>
        <v/>
      </c>
      <c r="AB1039" s="65" t="str">
        <f t="shared" si="330"/>
        <v/>
      </c>
      <c r="AC1039" s="65" t="str">
        <f t="shared" si="331"/>
        <v/>
      </c>
      <c r="AD1039" s="43" t="str">
        <f t="shared" si="332"/>
        <v/>
      </c>
      <c r="AE1039" s="3" t="str">
        <f t="shared" si="333"/>
        <v/>
      </c>
      <c r="AF1039" s="67">
        <f t="shared" si="334"/>
        <v>5</v>
      </c>
      <c r="AG1039" t="str">
        <f t="shared" si="336"/>
        <v/>
      </c>
      <c r="AH1039" t="str">
        <f t="shared" si="338"/>
        <v/>
      </c>
      <c r="AI1039" t="str">
        <f t="shared" si="339"/>
        <v/>
      </c>
      <c r="AJ1039" t="str">
        <f t="shared" si="337"/>
        <v/>
      </c>
      <c r="AK1039" t="str">
        <f t="shared" si="340"/>
        <v/>
      </c>
      <c r="AL1039" t="str">
        <f t="shared" si="341"/>
        <v/>
      </c>
      <c r="AM1039" t="str">
        <f t="shared" si="342"/>
        <v/>
      </c>
      <c r="AN1039" t="str">
        <f t="shared" si="343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44"/>
        <v>0</v>
      </c>
      <c r="AZ1039">
        <f t="shared" si="345"/>
        <v>0</v>
      </c>
      <c r="BA1039">
        <f t="shared" si="346"/>
        <v>0</v>
      </c>
    </row>
    <row r="1040" customHeight="1" spans="1:53">
      <c r="A1040" s="23" t="s">
        <v>402</v>
      </c>
      <c r="B1040" s="71" t="s">
        <v>524</v>
      </c>
      <c r="C1040" s="23">
        <v>6</v>
      </c>
      <c r="D1040" s="39" t="s">
        <v>175</v>
      </c>
      <c r="E1040" s="39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42" t="str">
        <f t="shared" si="335"/>
        <v/>
      </c>
      <c r="AB1040" s="65" t="str">
        <f t="shared" si="330"/>
        <v/>
      </c>
      <c r="AC1040" s="65" t="str">
        <f t="shared" si="331"/>
        <v/>
      </c>
      <c r="AD1040" s="43" t="str">
        <f t="shared" si="332"/>
        <v/>
      </c>
      <c r="AE1040" s="3" t="str">
        <f t="shared" si="333"/>
        <v/>
      </c>
      <c r="AF1040" s="66">
        <f t="shared" si="334"/>
        <v>6</v>
      </c>
      <c r="AG1040" t="str">
        <f t="shared" si="336"/>
        <v/>
      </c>
      <c r="AH1040" t="str">
        <f t="shared" si="338"/>
        <v/>
      </c>
      <c r="AI1040" t="str">
        <f t="shared" si="339"/>
        <v/>
      </c>
      <c r="AJ1040" t="str">
        <f t="shared" si="337"/>
        <v/>
      </c>
      <c r="AK1040" t="str">
        <f t="shared" si="340"/>
        <v/>
      </c>
      <c r="AL1040" t="str">
        <f t="shared" si="341"/>
        <v/>
      </c>
      <c r="AM1040" t="str">
        <f t="shared" si="342"/>
        <v/>
      </c>
      <c r="AN1040" t="str">
        <f t="shared" si="343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44"/>
        <v>0</v>
      </c>
      <c r="AZ1040">
        <f t="shared" si="345"/>
        <v>0</v>
      </c>
      <c r="BA1040">
        <f t="shared" si="346"/>
        <v>0</v>
      </c>
    </row>
    <row r="1041" customHeight="1" spans="1:53">
      <c r="A1041" s="23" t="s">
        <v>402</v>
      </c>
      <c r="B1041" s="71" t="s">
        <v>525</v>
      </c>
      <c r="C1041" s="23">
        <v>7</v>
      </c>
      <c r="D1041" s="39" t="s">
        <v>175</v>
      </c>
      <c r="E1041" s="39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42" t="str">
        <f t="shared" si="335"/>
        <v/>
      </c>
      <c r="AB1041" s="65" t="str">
        <f t="shared" si="330"/>
        <v/>
      </c>
      <c r="AC1041" s="65" t="str">
        <f t="shared" si="331"/>
        <v/>
      </c>
      <c r="AD1041" s="43" t="str">
        <f t="shared" si="332"/>
        <v/>
      </c>
      <c r="AE1041" s="3" t="str">
        <f t="shared" si="333"/>
        <v/>
      </c>
      <c r="AF1041" s="66">
        <f t="shared" si="334"/>
        <v>7</v>
      </c>
      <c r="AG1041" t="str">
        <f t="shared" si="336"/>
        <v/>
      </c>
      <c r="AH1041" t="str">
        <f t="shared" si="338"/>
        <v/>
      </c>
      <c r="AI1041" t="str">
        <f t="shared" si="339"/>
        <v/>
      </c>
      <c r="AJ1041" t="str">
        <f t="shared" si="337"/>
        <v/>
      </c>
      <c r="AK1041" t="str">
        <f t="shared" si="340"/>
        <v/>
      </c>
      <c r="AL1041" t="str">
        <f t="shared" si="341"/>
        <v/>
      </c>
      <c r="AM1041" t="str">
        <f t="shared" si="342"/>
        <v/>
      </c>
      <c r="AN1041" t="str">
        <f t="shared" si="343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44"/>
        <v>0</v>
      </c>
      <c r="AZ1041">
        <f t="shared" si="345"/>
        <v>0</v>
      </c>
      <c r="BA1041">
        <f t="shared" si="346"/>
        <v>0</v>
      </c>
    </row>
    <row r="1042" customHeight="1" spans="1:53">
      <c r="A1042" s="23" t="s">
        <v>402</v>
      </c>
      <c r="B1042" s="71" t="s">
        <v>526</v>
      </c>
      <c r="C1042" s="23">
        <v>8</v>
      </c>
      <c r="D1042" s="39" t="s">
        <v>175</v>
      </c>
      <c r="E1042" s="39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42" t="str">
        <f t="shared" si="335"/>
        <v/>
      </c>
      <c r="AB1042" s="65" t="str">
        <f t="shared" si="330"/>
        <v/>
      </c>
      <c r="AC1042" s="65" t="str">
        <f t="shared" si="331"/>
        <v/>
      </c>
      <c r="AD1042" s="43" t="str">
        <f t="shared" si="332"/>
        <v/>
      </c>
      <c r="AE1042" s="3" t="str">
        <f t="shared" si="333"/>
        <v/>
      </c>
      <c r="AF1042" s="66">
        <f t="shared" si="334"/>
        <v>8</v>
      </c>
      <c r="AG1042" t="str">
        <f t="shared" si="336"/>
        <v/>
      </c>
      <c r="AH1042" t="str">
        <f t="shared" si="338"/>
        <v/>
      </c>
      <c r="AI1042" t="str">
        <f t="shared" si="339"/>
        <v/>
      </c>
      <c r="AJ1042" t="str">
        <f t="shared" si="337"/>
        <v/>
      </c>
      <c r="AK1042" t="str">
        <f t="shared" si="340"/>
        <v/>
      </c>
      <c r="AL1042" t="str">
        <f t="shared" si="341"/>
        <v/>
      </c>
      <c r="AM1042" t="str">
        <f t="shared" si="342"/>
        <v/>
      </c>
      <c r="AN1042" t="str">
        <f t="shared" si="343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44"/>
        <v>0</v>
      </c>
      <c r="AZ1042">
        <f t="shared" si="345"/>
        <v>0</v>
      </c>
      <c r="BA1042">
        <f t="shared" si="346"/>
        <v>0</v>
      </c>
    </row>
    <row r="1043" customHeight="1" spans="1:53">
      <c r="A1043" s="25" t="s">
        <v>404</v>
      </c>
      <c r="C1043" s="25">
        <v>1</v>
      </c>
      <c r="D1043" s="39" t="s">
        <v>172</v>
      </c>
      <c r="E1043" s="39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42" t="str">
        <f t="shared" si="335"/>
        <v/>
      </c>
      <c r="AB1043" s="65" t="str">
        <f t="shared" si="330"/>
        <v/>
      </c>
      <c r="AC1043" s="65" t="str">
        <f t="shared" si="331"/>
        <v/>
      </c>
      <c r="AD1043" s="43" t="str">
        <f t="shared" si="332"/>
        <v>73%</v>
      </c>
      <c r="AE1043" s="3">
        <f t="shared" si="333"/>
        <v>120</v>
      </c>
      <c r="AF1043" s="66">
        <f t="shared" si="334"/>
        <v>1</v>
      </c>
      <c r="AG1043" t="str">
        <f t="shared" si="336"/>
        <v/>
      </c>
      <c r="AH1043" t="str">
        <f t="shared" si="338"/>
        <v/>
      </c>
      <c r="AI1043" t="str">
        <f t="shared" si="339"/>
        <v/>
      </c>
      <c r="AJ1043" t="str">
        <f t="shared" si="337"/>
        <v/>
      </c>
      <c r="AK1043" t="str">
        <f t="shared" si="340"/>
        <v/>
      </c>
      <c r="AL1043" t="str">
        <f t="shared" si="341"/>
        <v/>
      </c>
      <c r="AM1043" t="str">
        <f t="shared" si="342"/>
        <v/>
      </c>
      <c r="AN1043" t="str">
        <f t="shared" si="343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44"/>
        <v>0</v>
      </c>
      <c r="AZ1043">
        <f t="shared" si="345"/>
        <v>0</v>
      </c>
      <c r="BA1043">
        <f t="shared" si="346"/>
        <v>0</v>
      </c>
    </row>
    <row r="1044" customHeight="1" spans="1:53">
      <c r="A1044" s="25" t="s">
        <v>404</v>
      </c>
      <c r="C1044" s="25">
        <v>2</v>
      </c>
      <c r="D1044" s="39" t="s">
        <v>172</v>
      </c>
      <c r="E1044" s="39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42" t="str">
        <f t="shared" si="335"/>
        <v/>
      </c>
      <c r="AB1044" s="65" t="str">
        <f t="shared" si="330"/>
        <v/>
      </c>
      <c r="AC1044" s="65" t="str">
        <f t="shared" si="331"/>
        <v/>
      </c>
      <c r="AD1044" s="43" t="str">
        <f t="shared" si="332"/>
        <v>37%</v>
      </c>
      <c r="AE1044" s="3">
        <f t="shared" si="333"/>
        <v>310</v>
      </c>
      <c r="AF1044" s="66">
        <f t="shared" si="334"/>
        <v>2</v>
      </c>
      <c r="AG1044" t="str">
        <f t="shared" si="336"/>
        <v/>
      </c>
      <c r="AH1044" t="str">
        <f t="shared" si="338"/>
        <v/>
      </c>
      <c r="AI1044" t="str">
        <f t="shared" si="339"/>
        <v/>
      </c>
      <c r="AJ1044" t="str">
        <f t="shared" si="337"/>
        <v/>
      </c>
      <c r="AK1044" t="str">
        <f t="shared" si="340"/>
        <v/>
      </c>
      <c r="AL1044" t="str">
        <f t="shared" si="341"/>
        <v/>
      </c>
      <c r="AM1044" t="str">
        <f t="shared" si="342"/>
        <v/>
      </c>
      <c r="AN1044" t="str">
        <f t="shared" si="343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44"/>
        <v>0</v>
      </c>
      <c r="AZ1044">
        <f t="shared" si="345"/>
        <v>0</v>
      </c>
      <c r="BA1044">
        <f t="shared" si="346"/>
        <v>0</v>
      </c>
    </row>
    <row r="1045" customHeight="1" spans="1:53">
      <c r="A1045" s="25" t="s">
        <v>404</v>
      </c>
      <c r="C1045" s="25">
        <v>3</v>
      </c>
      <c r="D1045" s="39" t="s">
        <v>172</v>
      </c>
      <c r="E1045" s="39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42" t="str">
        <f t="shared" si="335"/>
        <v/>
      </c>
      <c r="AB1045" s="65" t="str">
        <f t="shared" si="330"/>
        <v/>
      </c>
      <c r="AC1045" s="65" t="str">
        <f t="shared" si="331"/>
        <v/>
      </c>
      <c r="AD1045" s="43" t="str">
        <f t="shared" si="332"/>
        <v>34%</v>
      </c>
      <c r="AE1045" s="3">
        <f t="shared" si="333"/>
        <v>425</v>
      </c>
      <c r="AF1045" s="67">
        <f t="shared" si="334"/>
        <v>3</v>
      </c>
      <c r="AG1045" t="str">
        <f t="shared" si="336"/>
        <v/>
      </c>
      <c r="AH1045" t="str">
        <f t="shared" si="338"/>
        <v/>
      </c>
      <c r="AI1045" t="str">
        <f t="shared" si="339"/>
        <v/>
      </c>
      <c r="AJ1045" t="str">
        <f t="shared" si="337"/>
        <v/>
      </c>
      <c r="AK1045" t="str">
        <f t="shared" si="340"/>
        <v/>
      </c>
      <c r="AL1045" t="str">
        <f t="shared" si="341"/>
        <v/>
      </c>
      <c r="AM1045" t="str">
        <f t="shared" si="342"/>
        <v/>
      </c>
      <c r="AN1045" t="str">
        <f t="shared" si="343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44"/>
        <v>0</v>
      </c>
      <c r="AZ1045">
        <f t="shared" si="345"/>
        <v>0</v>
      </c>
      <c r="BA1045">
        <f t="shared" si="346"/>
        <v>0</v>
      </c>
    </row>
    <row r="1046" customHeight="1" spans="1:53">
      <c r="A1046" s="25" t="s">
        <v>404</v>
      </c>
      <c r="C1046" s="25">
        <v>4</v>
      </c>
      <c r="D1046" s="39" t="s">
        <v>172</v>
      </c>
      <c r="E1046" s="39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42" t="str">
        <f t="shared" si="335"/>
        <v/>
      </c>
      <c r="AB1046" s="65" t="str">
        <f t="shared" si="330"/>
        <v/>
      </c>
      <c r="AC1046" s="65" t="str">
        <f t="shared" si="331"/>
        <v/>
      </c>
      <c r="AD1046" s="43" t="str">
        <f t="shared" si="332"/>
        <v>33%</v>
      </c>
      <c r="AE1046" s="3">
        <f t="shared" si="333"/>
        <v>540</v>
      </c>
      <c r="AF1046" s="67">
        <f t="shared" si="334"/>
        <v>4</v>
      </c>
      <c r="AG1046" t="str">
        <f t="shared" si="336"/>
        <v/>
      </c>
      <c r="AH1046" t="str">
        <f t="shared" si="338"/>
        <v/>
      </c>
      <c r="AI1046" t="str">
        <f t="shared" si="339"/>
        <v/>
      </c>
      <c r="AJ1046" t="str">
        <f t="shared" si="337"/>
        <v/>
      </c>
      <c r="AK1046" t="str">
        <f t="shared" si="340"/>
        <v/>
      </c>
      <c r="AL1046" t="str">
        <f t="shared" si="341"/>
        <v/>
      </c>
      <c r="AM1046" t="str">
        <f t="shared" si="342"/>
        <v/>
      </c>
      <c r="AN1046" t="str">
        <f t="shared" si="343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44"/>
        <v>0</v>
      </c>
      <c r="AZ1046">
        <f t="shared" si="345"/>
        <v>0</v>
      </c>
      <c r="BA1046">
        <f t="shared" si="346"/>
        <v>0</v>
      </c>
    </row>
    <row r="1047" customHeight="1" spans="1:53">
      <c r="A1047" s="25" t="s">
        <v>404</v>
      </c>
      <c r="C1047" s="25">
        <v>5</v>
      </c>
      <c r="D1047" s="39" t="s">
        <v>172</v>
      </c>
      <c r="E1047" s="39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42" t="str">
        <f t="shared" si="335"/>
        <v/>
      </c>
      <c r="AB1047" s="65" t="str">
        <f t="shared" si="330"/>
        <v/>
      </c>
      <c r="AC1047" s="65" t="str">
        <f t="shared" si="331"/>
        <v/>
      </c>
      <c r="AD1047" s="43" t="str">
        <f t="shared" si="332"/>
        <v>32%</v>
      </c>
      <c r="AE1047" s="3">
        <f t="shared" si="333"/>
        <v>655</v>
      </c>
      <c r="AF1047" s="67">
        <f t="shared" si="334"/>
        <v>5</v>
      </c>
      <c r="AG1047" t="str">
        <f t="shared" si="336"/>
        <v/>
      </c>
      <c r="AH1047" t="str">
        <f t="shared" si="338"/>
        <v/>
      </c>
      <c r="AI1047" t="str">
        <f t="shared" si="339"/>
        <v/>
      </c>
      <c r="AJ1047" t="str">
        <f t="shared" si="337"/>
        <v/>
      </c>
      <c r="AK1047" t="str">
        <f t="shared" si="340"/>
        <v/>
      </c>
      <c r="AL1047" t="str">
        <f t="shared" si="341"/>
        <v/>
      </c>
      <c r="AM1047" t="str">
        <f t="shared" si="342"/>
        <v/>
      </c>
      <c r="AN1047" t="str">
        <f t="shared" si="343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44"/>
        <v>0</v>
      </c>
      <c r="AZ1047">
        <f t="shared" si="345"/>
        <v>0</v>
      </c>
      <c r="BA1047">
        <f t="shared" si="346"/>
        <v>0</v>
      </c>
    </row>
    <row r="1048" customHeight="1" spans="1:53">
      <c r="A1048" s="23" t="s">
        <v>405</v>
      </c>
      <c r="C1048" s="23">
        <v>1</v>
      </c>
      <c r="D1048" s="39" t="s">
        <v>175</v>
      </c>
      <c r="E1048" s="39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42" t="str">
        <f t="shared" ref="AA987:AA1050" si="347">IF(AG1048="","",AG1048)&amp;IF(AH1048="","",","&amp;AH1048)&amp;IF(AR1048=0,"",",运力*"&amp;AR1048)&amp;IF(AS1048=0,"",",交易*"&amp;AS1048)</f>
        <v/>
      </c>
      <c r="AB1048" s="65" t="str">
        <f t="shared" si="330"/>
        <v/>
      </c>
      <c r="AC1048" s="65" t="str">
        <f t="shared" si="331"/>
        <v/>
      </c>
      <c r="AD1048" s="43" t="str">
        <f t="shared" si="332"/>
        <v/>
      </c>
      <c r="AE1048" s="3" t="str">
        <f t="shared" si="333"/>
        <v/>
      </c>
      <c r="AF1048" s="67">
        <f t="shared" si="334"/>
        <v>1</v>
      </c>
      <c r="AG1048" t="str">
        <f t="shared" si="336"/>
        <v/>
      </c>
      <c r="AH1048" t="str">
        <f t="shared" si="338"/>
        <v/>
      </c>
      <c r="AI1048" t="str">
        <f t="shared" si="339"/>
        <v/>
      </c>
      <c r="AJ1048" t="str">
        <f t="shared" si="337"/>
        <v/>
      </c>
      <c r="AK1048" t="str">
        <f t="shared" si="340"/>
        <v/>
      </c>
      <c r="AL1048" t="str">
        <f t="shared" si="341"/>
        <v/>
      </c>
      <c r="AM1048" t="str">
        <f t="shared" si="342"/>
        <v/>
      </c>
      <c r="AN1048" t="str">
        <f t="shared" si="343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44"/>
        <v>0</v>
      </c>
      <c r="AZ1048">
        <f t="shared" si="345"/>
        <v>0</v>
      </c>
      <c r="BA1048">
        <f t="shared" si="346"/>
        <v>0</v>
      </c>
    </row>
    <row r="1049" customHeight="1" spans="1:53">
      <c r="A1049" s="23" t="s">
        <v>405</v>
      </c>
      <c r="C1049" s="23">
        <v>2</v>
      </c>
      <c r="D1049" s="39" t="s">
        <v>175</v>
      </c>
      <c r="E1049" s="39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42" t="str">
        <f t="shared" si="347"/>
        <v>工具*6</v>
      </c>
      <c r="AB1049" s="65" t="str">
        <f t="shared" si="330"/>
        <v/>
      </c>
      <c r="AC1049" s="65" t="str">
        <f t="shared" si="331"/>
        <v/>
      </c>
      <c r="AD1049" s="43" t="str">
        <f t="shared" si="332"/>
        <v>-100%</v>
      </c>
      <c r="AE1049" s="3">
        <f t="shared" si="333"/>
        <v>-235</v>
      </c>
      <c r="AF1049" s="67">
        <f t="shared" si="334"/>
        <v>2</v>
      </c>
      <c r="AG1049" t="str">
        <f t="shared" si="336"/>
        <v>工具*6</v>
      </c>
      <c r="AH1049" t="str">
        <f t="shared" si="338"/>
        <v/>
      </c>
      <c r="AI1049" t="str">
        <f t="shared" si="339"/>
        <v/>
      </c>
      <c r="AJ1049" t="str">
        <f t="shared" si="337"/>
        <v/>
      </c>
      <c r="AK1049" t="str">
        <f t="shared" si="340"/>
        <v/>
      </c>
      <c r="AL1049" t="str">
        <f t="shared" si="341"/>
        <v/>
      </c>
      <c r="AM1049" t="str">
        <f t="shared" si="342"/>
        <v/>
      </c>
      <c r="AN1049" t="str">
        <f t="shared" si="343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44"/>
        <v>10</v>
      </c>
      <c r="AZ1049">
        <f t="shared" si="345"/>
        <v>0</v>
      </c>
      <c r="BA1049">
        <f t="shared" si="346"/>
        <v>0</v>
      </c>
    </row>
    <row r="1050" customHeight="1" spans="1:53">
      <c r="A1050" s="23" t="s">
        <v>405</v>
      </c>
      <c r="C1050" s="23">
        <v>3</v>
      </c>
      <c r="D1050" s="39" t="s">
        <v>175</v>
      </c>
      <c r="E1050" s="39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42" t="str">
        <f t="shared" si="347"/>
        <v>工具*8</v>
      </c>
      <c r="AB1050" s="65" t="str">
        <f t="shared" si="330"/>
        <v/>
      </c>
      <c r="AC1050" s="65" t="str">
        <f t="shared" si="331"/>
        <v/>
      </c>
      <c r="AD1050" s="43" t="str">
        <f t="shared" si="332"/>
        <v>-100%</v>
      </c>
      <c r="AE1050" s="3">
        <f t="shared" si="333"/>
        <v>-320</v>
      </c>
      <c r="AF1050" s="67">
        <f t="shared" si="334"/>
        <v>3</v>
      </c>
      <c r="AG1050" t="str">
        <f t="shared" si="336"/>
        <v>工具*8</v>
      </c>
      <c r="AH1050" t="str">
        <f t="shared" si="338"/>
        <v/>
      </c>
      <c r="AI1050" t="str">
        <f t="shared" si="339"/>
        <v/>
      </c>
      <c r="AJ1050" t="str">
        <f t="shared" si="337"/>
        <v/>
      </c>
      <c r="AK1050" t="str">
        <f t="shared" si="340"/>
        <v/>
      </c>
      <c r="AL1050" t="str">
        <f t="shared" si="341"/>
        <v/>
      </c>
      <c r="AM1050" t="str">
        <f t="shared" si="342"/>
        <v/>
      </c>
      <c r="AN1050" t="str">
        <f t="shared" si="343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44"/>
        <v>10</v>
      </c>
      <c r="AZ1050">
        <f t="shared" si="345"/>
        <v>0</v>
      </c>
      <c r="BA1050">
        <f t="shared" si="346"/>
        <v>0</v>
      </c>
    </row>
    <row r="1051" customHeight="1" spans="1:53">
      <c r="A1051" s="23" t="s">
        <v>405</v>
      </c>
      <c r="C1051" s="23">
        <v>4</v>
      </c>
      <c r="D1051" s="39" t="s">
        <v>175</v>
      </c>
      <c r="E1051" s="39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42" t="str">
        <f t="shared" ref="AA1051:AA1114" si="348">IF(AG1051="","",AG1051)&amp;IF(AH1051="","",","&amp;AH1051)&amp;IF(AR1051=0,"",",运力*"&amp;AR1051)&amp;IF(AS1051=0,"",",交易*"&amp;AS1051)</f>
        <v>科学引擎*2,煤*8</v>
      </c>
      <c r="AB1051" s="65" t="str">
        <f t="shared" ref="AB1051:AB1114" si="349">IF(AJ1051="","",AJ1051)&amp;IF(AK1051="","",","&amp;AK1051)&amp;IF(AL1051="","",","&amp;AL1051)</f>
        <v/>
      </c>
      <c r="AC1051" s="65" t="str">
        <f t="shared" ref="AC1051:AC1114" si="350">IF(AM1051="","",AM1051)&amp;IF(AN1051="","",","&amp;AN1051)</f>
        <v/>
      </c>
      <c r="AD1051" s="43" t="str">
        <f t="shared" ref="AD1051:AD1114" si="351">IFERROR(ROUND(((Z1051/N1051)-1)*100,0)&amp;"%","")</f>
        <v>-100%</v>
      </c>
      <c r="AE1051" s="3">
        <f t="shared" ref="AE1051:AE1114" si="352">IF(Z1051-U1051-N1051=0,"",Z1051-U1051-N1051)</f>
        <v>-405</v>
      </c>
      <c r="AF1051" s="67">
        <f t="shared" ref="AF1051:AF1114" si="353">C1051</f>
        <v>4</v>
      </c>
      <c r="AG1051" t="str">
        <f t="shared" si="336"/>
        <v>科学引擎*2</v>
      </c>
      <c r="AH1051" t="str">
        <f t="shared" si="338"/>
        <v>煤*8</v>
      </c>
      <c r="AI1051" t="str">
        <f t="shared" si="339"/>
        <v/>
      </c>
      <c r="AJ1051" t="str">
        <f t="shared" si="337"/>
        <v/>
      </c>
      <c r="AK1051" t="str">
        <f t="shared" si="340"/>
        <v/>
      </c>
      <c r="AL1051" t="str">
        <f t="shared" si="341"/>
        <v/>
      </c>
      <c r="AM1051" t="str">
        <f t="shared" si="342"/>
        <v/>
      </c>
      <c r="AN1051" t="str">
        <f t="shared" si="343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44"/>
        <v>15</v>
      </c>
      <c r="AZ1051">
        <f t="shared" si="345"/>
        <v>0</v>
      </c>
      <c r="BA1051">
        <f t="shared" si="346"/>
        <v>0</v>
      </c>
    </row>
    <row r="1052" customHeight="1" spans="1:53">
      <c r="A1052" s="23" t="s">
        <v>405</v>
      </c>
      <c r="C1052" s="23">
        <v>5</v>
      </c>
      <c r="D1052" s="39" t="s">
        <v>175</v>
      </c>
      <c r="E1052" s="39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42" t="str">
        <f t="shared" si="348"/>
        <v>魔导引擎*2,煤*10</v>
      </c>
      <c r="AB1052" s="65" t="str">
        <f t="shared" si="349"/>
        <v/>
      </c>
      <c r="AC1052" s="65" t="str">
        <f t="shared" si="350"/>
        <v/>
      </c>
      <c r="AD1052" s="43" t="str">
        <f t="shared" si="351"/>
        <v>-100%</v>
      </c>
      <c r="AE1052" s="3">
        <f t="shared" si="352"/>
        <v>-490</v>
      </c>
      <c r="AF1052" s="67">
        <f t="shared" si="353"/>
        <v>5</v>
      </c>
      <c r="AG1052" t="str">
        <f t="shared" si="336"/>
        <v>魔导引擎*2</v>
      </c>
      <c r="AH1052" t="str">
        <f t="shared" si="338"/>
        <v>煤*10</v>
      </c>
      <c r="AI1052" t="str">
        <f t="shared" si="339"/>
        <v/>
      </c>
      <c r="AJ1052" t="str">
        <f t="shared" si="337"/>
        <v/>
      </c>
      <c r="AK1052" t="str">
        <f t="shared" si="340"/>
        <v/>
      </c>
      <c r="AL1052" t="str">
        <f t="shared" si="341"/>
        <v/>
      </c>
      <c r="AM1052" t="str">
        <f t="shared" si="342"/>
        <v/>
      </c>
      <c r="AN1052" t="str">
        <f t="shared" si="343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44"/>
        <v>15</v>
      </c>
      <c r="AZ1052">
        <f t="shared" si="345"/>
        <v>0</v>
      </c>
      <c r="BA1052">
        <f t="shared" si="346"/>
        <v>0</v>
      </c>
    </row>
    <row r="1053" customHeight="1" spans="1:53">
      <c r="A1053" s="25" t="s">
        <v>406</v>
      </c>
      <c r="C1053" s="25">
        <v>1</v>
      </c>
      <c r="D1053" s="39" t="s">
        <v>172</v>
      </c>
      <c r="E1053" s="39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42" t="str">
        <f t="shared" si="348"/>
        <v/>
      </c>
      <c r="AB1053" s="65" t="str">
        <f t="shared" si="349"/>
        <v/>
      </c>
      <c r="AC1053" s="65" t="str">
        <f t="shared" si="350"/>
        <v/>
      </c>
      <c r="AD1053" s="43" t="str">
        <f t="shared" si="351"/>
        <v>73%</v>
      </c>
      <c r="AE1053" s="3">
        <f t="shared" si="352"/>
        <v>120</v>
      </c>
      <c r="AF1053" s="66">
        <f t="shared" si="353"/>
        <v>1</v>
      </c>
      <c r="AG1053" t="str">
        <f t="shared" si="336"/>
        <v/>
      </c>
      <c r="AH1053" t="str">
        <f t="shared" si="338"/>
        <v/>
      </c>
      <c r="AI1053" t="str">
        <f t="shared" si="339"/>
        <v/>
      </c>
      <c r="AJ1053" t="str">
        <f t="shared" si="337"/>
        <v/>
      </c>
      <c r="AK1053" t="str">
        <f t="shared" si="340"/>
        <v/>
      </c>
      <c r="AL1053" t="str">
        <f t="shared" si="341"/>
        <v/>
      </c>
      <c r="AM1053" t="str">
        <f t="shared" si="342"/>
        <v/>
      </c>
      <c r="AN1053" t="str">
        <f t="shared" si="343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44"/>
        <v>0</v>
      </c>
      <c r="AZ1053">
        <f t="shared" si="345"/>
        <v>0</v>
      </c>
      <c r="BA1053">
        <f t="shared" si="346"/>
        <v>0</v>
      </c>
    </row>
    <row r="1054" customHeight="1" spans="1:53">
      <c r="A1054" s="25" t="s">
        <v>406</v>
      </c>
      <c r="C1054" s="25">
        <v>2</v>
      </c>
      <c r="D1054" s="39" t="s">
        <v>172</v>
      </c>
      <c r="E1054" s="39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42" t="str">
        <f t="shared" si="348"/>
        <v>魔偶*6,灵能水晶*10</v>
      </c>
      <c r="AB1054" s="65" t="str">
        <f t="shared" si="349"/>
        <v/>
      </c>
      <c r="AC1054" s="65" t="str">
        <f t="shared" si="350"/>
        <v/>
      </c>
      <c r="AD1054" s="43" t="str">
        <f t="shared" si="351"/>
        <v>-2%</v>
      </c>
      <c r="AE1054" s="3">
        <f t="shared" si="352"/>
        <v>-135</v>
      </c>
      <c r="AF1054" s="66">
        <f t="shared" si="353"/>
        <v>2</v>
      </c>
      <c r="AG1054" t="str">
        <f t="shared" si="336"/>
        <v>魔偶*6</v>
      </c>
      <c r="AH1054" t="str">
        <f t="shared" si="338"/>
        <v>灵能水晶*10</v>
      </c>
      <c r="AI1054" t="str">
        <f t="shared" si="339"/>
        <v/>
      </c>
      <c r="AJ1054" t="str">
        <f t="shared" si="337"/>
        <v/>
      </c>
      <c r="AK1054" t="str">
        <f t="shared" si="340"/>
        <v/>
      </c>
      <c r="AL1054" t="str">
        <f t="shared" si="341"/>
        <v/>
      </c>
      <c r="AM1054" t="str">
        <f t="shared" si="342"/>
        <v/>
      </c>
      <c r="AN1054" t="str">
        <f t="shared" si="343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44"/>
        <v>15</v>
      </c>
      <c r="AZ1054">
        <f t="shared" si="345"/>
        <v>0</v>
      </c>
      <c r="BA1054">
        <f t="shared" si="346"/>
        <v>0</v>
      </c>
    </row>
    <row r="1055" customHeight="1" spans="1:53">
      <c r="A1055" s="25" t="s">
        <v>406</v>
      </c>
      <c r="C1055" s="25">
        <v>3</v>
      </c>
      <c r="D1055" s="39" t="s">
        <v>172</v>
      </c>
      <c r="E1055" s="39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42" t="str">
        <f t="shared" si="348"/>
        <v>魔偶*9,灵能水晶*15</v>
      </c>
      <c r="AB1055" s="65" t="str">
        <f t="shared" si="349"/>
        <v/>
      </c>
      <c r="AC1055" s="65" t="str">
        <f t="shared" si="350"/>
        <v/>
      </c>
      <c r="AD1055" s="43" t="str">
        <f t="shared" si="351"/>
        <v>-3%</v>
      </c>
      <c r="AE1055" s="3">
        <f t="shared" si="352"/>
        <v>-170</v>
      </c>
      <c r="AF1055" s="66">
        <f t="shared" si="353"/>
        <v>3</v>
      </c>
      <c r="AG1055" t="str">
        <f t="shared" si="336"/>
        <v>魔偶*9</v>
      </c>
      <c r="AH1055" t="str">
        <f t="shared" si="338"/>
        <v>灵能水晶*15</v>
      </c>
      <c r="AI1055" t="str">
        <f t="shared" si="339"/>
        <v/>
      </c>
      <c r="AJ1055" t="str">
        <f t="shared" si="337"/>
        <v/>
      </c>
      <c r="AK1055" t="str">
        <f t="shared" si="340"/>
        <v/>
      </c>
      <c r="AL1055" t="str">
        <f t="shared" si="341"/>
        <v/>
      </c>
      <c r="AM1055" t="str">
        <f t="shared" si="342"/>
        <v/>
      </c>
      <c r="AN1055" t="str">
        <f t="shared" si="343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44"/>
        <v>15</v>
      </c>
      <c r="AZ1055">
        <f t="shared" si="345"/>
        <v>0</v>
      </c>
      <c r="BA1055">
        <f t="shared" si="346"/>
        <v>0</v>
      </c>
    </row>
    <row r="1056" customHeight="1" spans="1:53">
      <c r="A1056" s="25" t="s">
        <v>406</v>
      </c>
      <c r="C1056" s="25">
        <v>4</v>
      </c>
      <c r="D1056" s="39" t="s">
        <v>172</v>
      </c>
      <c r="E1056" s="39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42" t="str">
        <f t="shared" si="348"/>
        <v>魔偶*12,灵能水晶*19</v>
      </c>
      <c r="AB1056" s="65" t="str">
        <f t="shared" si="349"/>
        <v/>
      </c>
      <c r="AC1056" s="65" t="str">
        <f t="shared" si="350"/>
        <v/>
      </c>
      <c r="AD1056" s="43" t="str">
        <f t="shared" si="351"/>
        <v>-3%</v>
      </c>
      <c r="AE1056" s="3">
        <f t="shared" si="352"/>
        <v>-205</v>
      </c>
      <c r="AF1056" s="66">
        <f t="shared" si="353"/>
        <v>4</v>
      </c>
      <c r="AG1056" t="str">
        <f t="shared" si="336"/>
        <v>魔偶*12</v>
      </c>
      <c r="AH1056" t="str">
        <f t="shared" si="338"/>
        <v>灵能水晶*19</v>
      </c>
      <c r="AI1056" t="str">
        <f t="shared" si="339"/>
        <v/>
      </c>
      <c r="AJ1056" t="str">
        <f t="shared" si="337"/>
        <v/>
      </c>
      <c r="AK1056" t="str">
        <f t="shared" si="340"/>
        <v/>
      </c>
      <c r="AL1056" t="str">
        <f t="shared" si="341"/>
        <v/>
      </c>
      <c r="AM1056" t="str">
        <f t="shared" si="342"/>
        <v/>
      </c>
      <c r="AN1056" t="str">
        <f t="shared" si="343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44"/>
        <v>15</v>
      </c>
      <c r="AZ1056">
        <f t="shared" si="345"/>
        <v>0</v>
      </c>
      <c r="BA1056">
        <f t="shared" si="346"/>
        <v>0</v>
      </c>
    </row>
    <row r="1057" customHeight="1" spans="1:53">
      <c r="A1057" s="25" t="s">
        <v>406</v>
      </c>
      <c r="C1057" s="25">
        <v>5</v>
      </c>
      <c r="D1057" s="39" t="s">
        <v>172</v>
      </c>
      <c r="E1057" s="39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42" t="str">
        <f t="shared" si="348"/>
        <v>魔偶*14,灵能水晶*24</v>
      </c>
      <c r="AB1057" s="65" t="str">
        <f t="shared" si="349"/>
        <v/>
      </c>
      <c r="AC1057" s="65" t="str">
        <f t="shared" si="350"/>
        <v/>
      </c>
      <c r="AD1057" s="43" t="str">
        <f t="shared" si="351"/>
        <v>-4%</v>
      </c>
      <c r="AE1057" s="3">
        <f t="shared" si="352"/>
        <v>-240</v>
      </c>
      <c r="AF1057" s="66">
        <f t="shared" si="353"/>
        <v>5</v>
      </c>
      <c r="AG1057" t="str">
        <f t="shared" si="336"/>
        <v>魔偶*14</v>
      </c>
      <c r="AH1057" t="str">
        <f t="shared" si="338"/>
        <v>灵能水晶*24</v>
      </c>
      <c r="AI1057" t="str">
        <f t="shared" si="339"/>
        <v/>
      </c>
      <c r="AJ1057" t="str">
        <f t="shared" si="337"/>
        <v/>
      </c>
      <c r="AK1057" t="str">
        <f t="shared" si="340"/>
        <v/>
      </c>
      <c r="AL1057" t="str">
        <f t="shared" si="341"/>
        <v/>
      </c>
      <c r="AM1057" t="str">
        <f t="shared" si="342"/>
        <v/>
      </c>
      <c r="AN1057" t="str">
        <f t="shared" si="343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44"/>
        <v>15</v>
      </c>
      <c r="AZ1057">
        <f t="shared" si="345"/>
        <v>0</v>
      </c>
      <c r="BA1057">
        <f t="shared" si="346"/>
        <v>0</v>
      </c>
    </row>
    <row r="1058" customHeight="1" spans="1:53">
      <c r="A1058" s="23" t="s">
        <v>407</v>
      </c>
      <c r="C1058" s="23">
        <v>1</v>
      </c>
      <c r="D1058" s="39" t="s">
        <v>175</v>
      </c>
      <c r="E1058" s="39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42" t="str">
        <f t="shared" si="348"/>
        <v/>
      </c>
      <c r="AB1058" s="65" t="str">
        <f t="shared" si="349"/>
        <v/>
      </c>
      <c r="AC1058" s="65" t="str">
        <f t="shared" si="350"/>
        <v/>
      </c>
      <c r="AD1058" s="43" t="str">
        <f t="shared" si="351"/>
        <v/>
      </c>
      <c r="AE1058" s="3" t="str">
        <f t="shared" si="352"/>
        <v/>
      </c>
      <c r="AF1058" s="67">
        <f t="shared" si="353"/>
        <v>1</v>
      </c>
      <c r="AG1058" t="str">
        <f t="shared" si="336"/>
        <v/>
      </c>
      <c r="AH1058" t="str">
        <f t="shared" si="338"/>
        <v/>
      </c>
      <c r="AI1058" t="str">
        <f t="shared" si="339"/>
        <v/>
      </c>
      <c r="AJ1058" t="str">
        <f t="shared" si="337"/>
        <v/>
      </c>
      <c r="AK1058" t="str">
        <f t="shared" si="340"/>
        <v/>
      </c>
      <c r="AL1058" t="str">
        <f t="shared" si="341"/>
        <v/>
      </c>
      <c r="AM1058" t="str">
        <f t="shared" si="342"/>
        <v/>
      </c>
      <c r="AN1058" t="str">
        <f t="shared" si="343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44"/>
        <v>0</v>
      </c>
      <c r="AZ1058">
        <f t="shared" si="345"/>
        <v>0</v>
      </c>
      <c r="BA1058">
        <f t="shared" si="346"/>
        <v>0</v>
      </c>
    </row>
    <row r="1059" customHeight="1" spans="1:53">
      <c r="A1059" s="23" t="s">
        <v>407</v>
      </c>
      <c r="C1059" s="23">
        <v>2</v>
      </c>
      <c r="D1059" s="39" t="s">
        <v>175</v>
      </c>
      <c r="E1059" s="39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42" t="str">
        <f t="shared" si="348"/>
        <v/>
      </c>
      <c r="AB1059" s="65" t="str">
        <f t="shared" si="349"/>
        <v/>
      </c>
      <c r="AC1059" s="65" t="str">
        <f t="shared" si="350"/>
        <v/>
      </c>
      <c r="AD1059" s="43" t="str">
        <f t="shared" si="351"/>
        <v/>
      </c>
      <c r="AE1059" s="3" t="str">
        <f t="shared" si="352"/>
        <v/>
      </c>
      <c r="AF1059" s="67">
        <f t="shared" si="353"/>
        <v>2</v>
      </c>
      <c r="AG1059" t="str">
        <f t="shared" si="336"/>
        <v/>
      </c>
      <c r="AH1059" t="str">
        <f t="shared" si="338"/>
        <v/>
      </c>
      <c r="AI1059" t="str">
        <f t="shared" si="339"/>
        <v/>
      </c>
      <c r="AJ1059" t="str">
        <f t="shared" si="337"/>
        <v/>
      </c>
      <c r="AK1059" t="str">
        <f t="shared" si="340"/>
        <v/>
      </c>
      <c r="AL1059" t="str">
        <f t="shared" si="341"/>
        <v/>
      </c>
      <c r="AM1059" t="str">
        <f t="shared" si="342"/>
        <v/>
      </c>
      <c r="AN1059" t="str">
        <f t="shared" si="343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44"/>
        <v>0</v>
      </c>
      <c r="AZ1059">
        <f t="shared" si="345"/>
        <v>0</v>
      </c>
      <c r="BA1059">
        <f t="shared" si="346"/>
        <v>0</v>
      </c>
    </row>
    <row r="1060" customHeight="1" spans="1:53">
      <c r="A1060" s="23" t="s">
        <v>407</v>
      </c>
      <c r="C1060" s="23">
        <v>3</v>
      </c>
      <c r="D1060" s="39" t="s">
        <v>175</v>
      </c>
      <c r="E1060" s="39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42" t="str">
        <f t="shared" si="348"/>
        <v/>
      </c>
      <c r="AB1060" s="65" t="str">
        <f t="shared" si="349"/>
        <v/>
      </c>
      <c r="AC1060" s="65" t="str">
        <f t="shared" si="350"/>
        <v/>
      </c>
      <c r="AD1060" s="43" t="str">
        <f t="shared" si="351"/>
        <v/>
      </c>
      <c r="AE1060" s="3" t="str">
        <f t="shared" si="352"/>
        <v/>
      </c>
      <c r="AF1060" s="67">
        <f t="shared" si="353"/>
        <v>3</v>
      </c>
      <c r="AG1060" t="str">
        <f t="shared" si="336"/>
        <v/>
      </c>
      <c r="AH1060" t="str">
        <f t="shared" si="338"/>
        <v/>
      </c>
      <c r="AI1060" t="str">
        <f t="shared" si="339"/>
        <v/>
      </c>
      <c r="AJ1060" t="str">
        <f t="shared" si="337"/>
        <v/>
      </c>
      <c r="AK1060" t="str">
        <f t="shared" si="340"/>
        <v/>
      </c>
      <c r="AL1060" t="str">
        <f t="shared" si="341"/>
        <v/>
      </c>
      <c r="AM1060" t="str">
        <f t="shared" si="342"/>
        <v/>
      </c>
      <c r="AN1060" t="str">
        <f t="shared" si="343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44"/>
        <v>0</v>
      </c>
      <c r="AZ1060">
        <f t="shared" si="345"/>
        <v>0</v>
      </c>
      <c r="BA1060">
        <f t="shared" si="346"/>
        <v>0</v>
      </c>
    </row>
    <row r="1061" customHeight="1" spans="1:53">
      <c r="A1061" s="23" t="s">
        <v>407</v>
      </c>
      <c r="C1061" s="23">
        <v>4</v>
      </c>
      <c r="D1061" s="39" t="s">
        <v>175</v>
      </c>
      <c r="E1061" s="39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42" t="str">
        <f t="shared" si="348"/>
        <v/>
      </c>
      <c r="AB1061" s="65" t="str">
        <f t="shared" si="349"/>
        <v/>
      </c>
      <c r="AC1061" s="65" t="str">
        <f t="shared" si="350"/>
        <v/>
      </c>
      <c r="AD1061" s="43" t="str">
        <f t="shared" si="351"/>
        <v/>
      </c>
      <c r="AE1061" s="3" t="str">
        <f t="shared" si="352"/>
        <v/>
      </c>
      <c r="AF1061" s="67">
        <f t="shared" si="353"/>
        <v>4</v>
      </c>
      <c r="AG1061" t="str">
        <f t="shared" si="336"/>
        <v/>
      </c>
      <c r="AH1061" t="str">
        <f t="shared" si="338"/>
        <v/>
      </c>
      <c r="AI1061" t="str">
        <f t="shared" si="339"/>
        <v/>
      </c>
      <c r="AJ1061" t="str">
        <f t="shared" si="337"/>
        <v/>
      </c>
      <c r="AK1061" t="str">
        <f t="shared" si="340"/>
        <v/>
      </c>
      <c r="AL1061" t="str">
        <f t="shared" si="341"/>
        <v/>
      </c>
      <c r="AM1061" t="str">
        <f t="shared" si="342"/>
        <v/>
      </c>
      <c r="AN1061" t="str">
        <f t="shared" si="343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44"/>
        <v>0</v>
      </c>
      <c r="AZ1061">
        <f t="shared" si="345"/>
        <v>0</v>
      </c>
      <c r="BA1061">
        <f t="shared" si="346"/>
        <v>0</v>
      </c>
    </row>
    <row r="1062" customHeight="1" spans="1:53">
      <c r="A1062" s="23" t="s">
        <v>407</v>
      </c>
      <c r="C1062" s="23">
        <v>5</v>
      </c>
      <c r="D1062" s="39" t="s">
        <v>175</v>
      </c>
      <c r="E1062" s="39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42" t="str">
        <f t="shared" si="348"/>
        <v/>
      </c>
      <c r="AB1062" s="65" t="str">
        <f t="shared" si="349"/>
        <v/>
      </c>
      <c r="AC1062" s="65" t="str">
        <f t="shared" si="350"/>
        <v/>
      </c>
      <c r="AD1062" s="43" t="str">
        <f t="shared" si="351"/>
        <v/>
      </c>
      <c r="AE1062" s="3" t="str">
        <f t="shared" si="352"/>
        <v/>
      </c>
      <c r="AF1062" s="67">
        <f t="shared" si="353"/>
        <v>5</v>
      </c>
      <c r="AG1062" t="str">
        <f t="shared" si="336"/>
        <v/>
      </c>
      <c r="AH1062" t="str">
        <f t="shared" si="338"/>
        <v/>
      </c>
      <c r="AI1062" t="str">
        <f t="shared" si="339"/>
        <v/>
      </c>
      <c r="AJ1062" t="str">
        <f t="shared" si="337"/>
        <v/>
      </c>
      <c r="AK1062" t="str">
        <f t="shared" si="340"/>
        <v/>
      </c>
      <c r="AL1062" t="str">
        <f t="shared" si="341"/>
        <v/>
      </c>
      <c r="AM1062" t="str">
        <f t="shared" si="342"/>
        <v/>
      </c>
      <c r="AN1062" t="str">
        <f t="shared" si="343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44"/>
        <v>0</v>
      </c>
      <c r="AZ1062">
        <f t="shared" si="345"/>
        <v>0</v>
      </c>
      <c r="BA1062">
        <f t="shared" si="346"/>
        <v>0</v>
      </c>
    </row>
    <row r="1063" customHeight="1" spans="1:53">
      <c r="A1063" s="23" t="s">
        <v>407</v>
      </c>
      <c r="C1063" s="23">
        <v>6</v>
      </c>
      <c r="D1063" s="39" t="s">
        <v>175</v>
      </c>
      <c r="E1063" s="39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42" t="str">
        <f t="shared" si="348"/>
        <v/>
      </c>
      <c r="AB1063" s="65" t="str">
        <f t="shared" si="349"/>
        <v/>
      </c>
      <c r="AC1063" s="65" t="str">
        <f t="shared" si="350"/>
        <v/>
      </c>
      <c r="AD1063" s="43" t="str">
        <f t="shared" si="351"/>
        <v/>
      </c>
      <c r="AE1063" s="3" t="str">
        <f t="shared" si="352"/>
        <v/>
      </c>
      <c r="AF1063" s="66">
        <f t="shared" si="353"/>
        <v>6</v>
      </c>
      <c r="AG1063" t="str">
        <f t="shared" si="336"/>
        <v/>
      </c>
      <c r="AH1063" t="str">
        <f t="shared" si="338"/>
        <v/>
      </c>
      <c r="AI1063" t="str">
        <f t="shared" si="339"/>
        <v/>
      </c>
      <c r="AJ1063" t="str">
        <f t="shared" si="337"/>
        <v/>
      </c>
      <c r="AK1063" t="str">
        <f t="shared" si="340"/>
        <v/>
      </c>
      <c r="AL1063" t="str">
        <f t="shared" si="341"/>
        <v/>
      </c>
      <c r="AM1063" t="str">
        <f t="shared" si="342"/>
        <v/>
      </c>
      <c r="AN1063" t="str">
        <f t="shared" si="343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44"/>
        <v>0</v>
      </c>
      <c r="AZ1063">
        <f t="shared" si="345"/>
        <v>0</v>
      </c>
      <c r="BA1063">
        <f t="shared" si="346"/>
        <v>0</v>
      </c>
    </row>
    <row r="1064" customHeight="1" spans="1:53">
      <c r="A1064" s="23" t="s">
        <v>407</v>
      </c>
      <c r="C1064" s="23">
        <v>7</v>
      </c>
      <c r="D1064" s="39" t="s">
        <v>175</v>
      </c>
      <c r="E1064" s="39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42" t="str">
        <f t="shared" si="348"/>
        <v/>
      </c>
      <c r="AB1064" s="65" t="str">
        <f t="shared" si="349"/>
        <v/>
      </c>
      <c r="AC1064" s="65" t="str">
        <f t="shared" si="350"/>
        <v/>
      </c>
      <c r="AD1064" s="43" t="str">
        <f t="shared" si="351"/>
        <v/>
      </c>
      <c r="AE1064" s="3" t="str">
        <f t="shared" si="352"/>
        <v/>
      </c>
      <c r="AF1064" s="66">
        <f t="shared" si="353"/>
        <v>7</v>
      </c>
      <c r="AG1064" t="str">
        <f t="shared" si="336"/>
        <v/>
      </c>
      <c r="AH1064" t="str">
        <f t="shared" si="338"/>
        <v/>
      </c>
      <c r="AI1064" t="str">
        <f t="shared" si="339"/>
        <v/>
      </c>
      <c r="AJ1064" t="str">
        <f t="shared" si="337"/>
        <v/>
      </c>
      <c r="AK1064" t="str">
        <f t="shared" si="340"/>
        <v/>
      </c>
      <c r="AL1064" t="str">
        <f t="shared" si="341"/>
        <v/>
      </c>
      <c r="AM1064" t="str">
        <f t="shared" si="342"/>
        <v/>
      </c>
      <c r="AN1064" t="str">
        <f t="shared" si="343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44"/>
        <v>0</v>
      </c>
      <c r="AZ1064">
        <f t="shared" si="345"/>
        <v>0</v>
      </c>
      <c r="BA1064">
        <f t="shared" si="346"/>
        <v>0</v>
      </c>
    </row>
    <row r="1065" customHeight="1" spans="1:53">
      <c r="A1065" s="23" t="s">
        <v>407</v>
      </c>
      <c r="C1065" s="23">
        <v>8</v>
      </c>
      <c r="D1065" s="39" t="s">
        <v>175</v>
      </c>
      <c r="E1065" s="39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42" t="str">
        <f t="shared" si="348"/>
        <v/>
      </c>
      <c r="AB1065" s="65" t="str">
        <f t="shared" si="349"/>
        <v/>
      </c>
      <c r="AC1065" s="65" t="str">
        <f t="shared" si="350"/>
        <v/>
      </c>
      <c r="AD1065" s="43" t="str">
        <f t="shared" si="351"/>
        <v/>
      </c>
      <c r="AE1065" s="3" t="str">
        <f t="shared" si="352"/>
        <v/>
      </c>
      <c r="AF1065" s="66">
        <f t="shared" si="353"/>
        <v>8</v>
      </c>
      <c r="AG1065" t="str">
        <f t="shared" si="336"/>
        <v/>
      </c>
      <c r="AH1065" t="str">
        <f t="shared" si="338"/>
        <v/>
      </c>
      <c r="AI1065" t="str">
        <f t="shared" si="339"/>
        <v/>
      </c>
      <c r="AJ1065" t="str">
        <f t="shared" si="337"/>
        <v/>
      </c>
      <c r="AK1065" t="str">
        <f t="shared" si="340"/>
        <v/>
      </c>
      <c r="AL1065" t="str">
        <f t="shared" si="341"/>
        <v/>
      </c>
      <c r="AM1065" t="str">
        <f t="shared" si="342"/>
        <v/>
      </c>
      <c r="AN1065" t="str">
        <f t="shared" si="343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44"/>
        <v>0</v>
      </c>
      <c r="AZ1065">
        <f t="shared" si="345"/>
        <v>0</v>
      </c>
      <c r="BA1065">
        <f t="shared" si="346"/>
        <v>0</v>
      </c>
    </row>
    <row r="1066" customHeight="1" spans="1:53">
      <c r="A1066" s="25" t="s">
        <v>409</v>
      </c>
      <c r="C1066" s="25">
        <v>1</v>
      </c>
      <c r="D1066" s="39" t="s">
        <v>172</v>
      </c>
      <c r="E1066" s="39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42" t="str">
        <f t="shared" si="348"/>
        <v/>
      </c>
      <c r="AB1066" s="65" t="str">
        <f t="shared" si="349"/>
        <v/>
      </c>
      <c r="AC1066" s="65" t="str">
        <f t="shared" si="350"/>
        <v/>
      </c>
      <c r="AD1066" s="43" t="str">
        <f t="shared" si="351"/>
        <v>73%</v>
      </c>
      <c r="AE1066" s="3">
        <f t="shared" si="352"/>
        <v>120</v>
      </c>
      <c r="AF1066" s="66">
        <f t="shared" si="353"/>
        <v>1</v>
      </c>
      <c r="AG1066" t="str">
        <f t="shared" si="336"/>
        <v/>
      </c>
      <c r="AH1066" t="str">
        <f t="shared" si="338"/>
        <v/>
      </c>
      <c r="AI1066" t="str">
        <f t="shared" si="339"/>
        <v/>
      </c>
      <c r="AJ1066" t="str">
        <f t="shared" si="337"/>
        <v/>
      </c>
      <c r="AK1066" t="str">
        <f t="shared" si="340"/>
        <v/>
      </c>
      <c r="AL1066" t="str">
        <f t="shared" si="341"/>
        <v/>
      </c>
      <c r="AM1066" t="str">
        <f t="shared" si="342"/>
        <v/>
      </c>
      <c r="AN1066" t="str">
        <f t="shared" si="343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44"/>
        <v>0</v>
      </c>
      <c r="AZ1066">
        <f t="shared" si="345"/>
        <v>0</v>
      </c>
      <c r="BA1066">
        <f t="shared" si="346"/>
        <v>0</v>
      </c>
    </row>
    <row r="1067" customHeight="1" spans="1:53">
      <c r="A1067" s="25" t="s">
        <v>409</v>
      </c>
      <c r="C1067" s="25">
        <v>2</v>
      </c>
      <c r="D1067" s="39" t="s">
        <v>172</v>
      </c>
      <c r="E1067" s="39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42" t="str">
        <f t="shared" si="348"/>
        <v/>
      </c>
      <c r="AB1067" s="65" t="str">
        <f t="shared" si="349"/>
        <v/>
      </c>
      <c r="AC1067" s="65" t="str">
        <f t="shared" si="350"/>
        <v/>
      </c>
      <c r="AD1067" s="43" t="str">
        <f t="shared" si="351"/>
        <v>37%</v>
      </c>
      <c r="AE1067" s="3">
        <f t="shared" si="352"/>
        <v>310</v>
      </c>
      <c r="AF1067" s="66">
        <f t="shared" si="353"/>
        <v>2</v>
      </c>
      <c r="AG1067" t="str">
        <f t="shared" si="336"/>
        <v/>
      </c>
      <c r="AH1067" t="str">
        <f t="shared" si="338"/>
        <v/>
      </c>
      <c r="AI1067" t="str">
        <f t="shared" si="339"/>
        <v/>
      </c>
      <c r="AJ1067" t="str">
        <f t="shared" si="337"/>
        <v/>
      </c>
      <c r="AK1067" t="str">
        <f t="shared" si="340"/>
        <v/>
      </c>
      <c r="AL1067" t="str">
        <f t="shared" si="341"/>
        <v/>
      </c>
      <c r="AM1067" t="str">
        <f t="shared" si="342"/>
        <v/>
      </c>
      <c r="AN1067" t="str">
        <f t="shared" si="343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44"/>
        <v>0</v>
      </c>
      <c r="AZ1067">
        <f t="shared" si="345"/>
        <v>0</v>
      </c>
      <c r="BA1067">
        <f t="shared" si="346"/>
        <v>0</v>
      </c>
    </row>
    <row r="1068" customHeight="1" spans="1:53">
      <c r="A1068" s="25" t="s">
        <v>409</v>
      </c>
      <c r="C1068" s="25">
        <v>3</v>
      </c>
      <c r="D1068" s="39" t="s">
        <v>172</v>
      </c>
      <c r="E1068" s="39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42" t="str">
        <f t="shared" si="348"/>
        <v/>
      </c>
      <c r="AB1068" s="65" t="str">
        <f t="shared" si="349"/>
        <v/>
      </c>
      <c r="AC1068" s="65" t="str">
        <f t="shared" si="350"/>
        <v/>
      </c>
      <c r="AD1068" s="43" t="str">
        <f t="shared" si="351"/>
        <v>34%</v>
      </c>
      <c r="AE1068" s="3">
        <f t="shared" si="352"/>
        <v>425</v>
      </c>
      <c r="AF1068" s="67">
        <f t="shared" si="353"/>
        <v>3</v>
      </c>
      <c r="AG1068" t="str">
        <f t="shared" si="336"/>
        <v/>
      </c>
      <c r="AH1068" t="str">
        <f t="shared" si="338"/>
        <v/>
      </c>
      <c r="AI1068" t="str">
        <f t="shared" si="339"/>
        <v/>
      </c>
      <c r="AJ1068" t="str">
        <f t="shared" si="337"/>
        <v/>
      </c>
      <c r="AK1068" t="str">
        <f t="shared" si="340"/>
        <v/>
      </c>
      <c r="AL1068" t="str">
        <f t="shared" si="341"/>
        <v/>
      </c>
      <c r="AM1068" t="str">
        <f t="shared" si="342"/>
        <v/>
      </c>
      <c r="AN1068" t="str">
        <f t="shared" si="343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44"/>
        <v>0</v>
      </c>
      <c r="AZ1068">
        <f t="shared" si="345"/>
        <v>0</v>
      </c>
      <c r="BA1068">
        <f t="shared" si="346"/>
        <v>0</v>
      </c>
    </row>
    <row r="1069" customHeight="1" spans="1:53">
      <c r="A1069" s="25" t="s">
        <v>409</v>
      </c>
      <c r="C1069" s="25">
        <v>4</v>
      </c>
      <c r="D1069" s="39" t="s">
        <v>172</v>
      </c>
      <c r="E1069" s="39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42" t="str">
        <f t="shared" si="348"/>
        <v/>
      </c>
      <c r="AB1069" s="65" t="str">
        <f t="shared" si="349"/>
        <v/>
      </c>
      <c r="AC1069" s="65" t="str">
        <f t="shared" si="350"/>
        <v/>
      </c>
      <c r="AD1069" s="43" t="str">
        <f t="shared" si="351"/>
        <v>33%</v>
      </c>
      <c r="AE1069" s="3">
        <f t="shared" si="352"/>
        <v>540</v>
      </c>
      <c r="AF1069" s="67">
        <f t="shared" si="353"/>
        <v>4</v>
      </c>
      <c r="AG1069" t="str">
        <f t="shared" ref="AG1069:AG1132" si="354">IF(AO1069="","",F1069&amp;"*"&amp;AO1069)</f>
        <v/>
      </c>
      <c r="AH1069" t="str">
        <f t="shared" si="338"/>
        <v/>
      </c>
      <c r="AI1069" t="str">
        <f t="shared" si="339"/>
        <v/>
      </c>
      <c r="AJ1069" t="str">
        <f t="shared" si="337"/>
        <v/>
      </c>
      <c r="AK1069" t="str">
        <f t="shared" si="340"/>
        <v/>
      </c>
      <c r="AL1069" t="str">
        <f t="shared" si="341"/>
        <v/>
      </c>
      <c r="AM1069" t="str">
        <f t="shared" si="342"/>
        <v/>
      </c>
      <c r="AN1069" t="str">
        <f t="shared" si="343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44"/>
        <v>0</v>
      </c>
      <c r="AZ1069">
        <f t="shared" si="345"/>
        <v>0</v>
      </c>
      <c r="BA1069">
        <f t="shared" si="346"/>
        <v>0</v>
      </c>
    </row>
    <row r="1070" customHeight="1" spans="1:53">
      <c r="A1070" s="25" t="s">
        <v>409</v>
      </c>
      <c r="C1070" s="25">
        <v>5</v>
      </c>
      <c r="D1070" s="39" t="s">
        <v>172</v>
      </c>
      <c r="E1070" s="39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42" t="str">
        <f t="shared" si="348"/>
        <v/>
      </c>
      <c r="AB1070" s="65" t="str">
        <f t="shared" si="349"/>
        <v/>
      </c>
      <c r="AC1070" s="65" t="str">
        <f t="shared" si="350"/>
        <v/>
      </c>
      <c r="AD1070" s="43" t="str">
        <f t="shared" si="351"/>
        <v>32%</v>
      </c>
      <c r="AE1070" s="3">
        <f t="shared" si="352"/>
        <v>655</v>
      </c>
      <c r="AF1070" s="67">
        <f t="shared" si="353"/>
        <v>5</v>
      </c>
      <c r="AG1070" t="str">
        <f t="shared" si="354"/>
        <v/>
      </c>
      <c r="AH1070" t="str">
        <f t="shared" si="338"/>
        <v/>
      </c>
      <c r="AI1070" t="str">
        <f t="shared" si="339"/>
        <v/>
      </c>
      <c r="AJ1070" t="str">
        <f t="shared" ref="AJ1070:AJ1133" si="355">IF(AT1070="","",O1070&amp;"*"&amp;AT1070)</f>
        <v/>
      </c>
      <c r="AK1070" t="str">
        <f t="shared" si="340"/>
        <v/>
      </c>
      <c r="AL1070" t="str">
        <f t="shared" si="341"/>
        <v/>
      </c>
      <c r="AM1070" t="str">
        <f t="shared" si="342"/>
        <v/>
      </c>
      <c r="AN1070" t="str">
        <f t="shared" si="343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44"/>
        <v>0</v>
      </c>
      <c r="AZ1070">
        <f t="shared" si="345"/>
        <v>0</v>
      </c>
      <c r="BA1070">
        <f t="shared" si="346"/>
        <v>0</v>
      </c>
    </row>
    <row r="1071" customHeight="1" spans="1:53">
      <c r="A1071" s="23" t="s">
        <v>410</v>
      </c>
      <c r="C1071" s="23">
        <v>1</v>
      </c>
      <c r="D1071" s="39" t="s">
        <v>175</v>
      </c>
      <c r="E1071" s="39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42" t="str">
        <f t="shared" si="348"/>
        <v/>
      </c>
      <c r="AB1071" s="65" t="str">
        <f t="shared" si="349"/>
        <v/>
      </c>
      <c r="AC1071" s="65" t="str">
        <f t="shared" si="350"/>
        <v/>
      </c>
      <c r="AD1071" s="43" t="str">
        <f t="shared" si="351"/>
        <v/>
      </c>
      <c r="AE1071" s="3" t="str">
        <f t="shared" si="352"/>
        <v/>
      </c>
      <c r="AF1071" s="67">
        <f t="shared" si="353"/>
        <v>1</v>
      </c>
      <c r="AG1071" t="str">
        <f t="shared" si="354"/>
        <v/>
      </c>
      <c r="AH1071" t="str">
        <f t="shared" si="338"/>
        <v/>
      </c>
      <c r="AI1071" t="str">
        <f t="shared" si="339"/>
        <v/>
      </c>
      <c r="AJ1071" t="str">
        <f t="shared" si="355"/>
        <v/>
      </c>
      <c r="AK1071" t="str">
        <f t="shared" si="340"/>
        <v/>
      </c>
      <c r="AL1071" t="str">
        <f t="shared" si="341"/>
        <v/>
      </c>
      <c r="AM1071" t="str">
        <f t="shared" si="342"/>
        <v/>
      </c>
      <c r="AN1071" t="str">
        <f t="shared" si="343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44"/>
        <v>0</v>
      </c>
      <c r="AZ1071">
        <f t="shared" si="345"/>
        <v>0</v>
      </c>
      <c r="BA1071">
        <f t="shared" si="346"/>
        <v>0</v>
      </c>
    </row>
    <row r="1072" customHeight="1" spans="1:53">
      <c r="A1072" s="23" t="s">
        <v>410</v>
      </c>
      <c r="C1072" s="23">
        <v>2</v>
      </c>
      <c r="D1072" s="39" t="s">
        <v>175</v>
      </c>
      <c r="E1072" s="39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42" t="str">
        <f t="shared" si="348"/>
        <v>工具*6</v>
      </c>
      <c r="AB1072" s="65" t="str">
        <f t="shared" si="349"/>
        <v/>
      </c>
      <c r="AC1072" s="65" t="str">
        <f t="shared" si="350"/>
        <v/>
      </c>
      <c r="AD1072" s="43" t="str">
        <f t="shared" si="351"/>
        <v>-100%</v>
      </c>
      <c r="AE1072" s="3">
        <f t="shared" si="352"/>
        <v>-235</v>
      </c>
      <c r="AF1072" s="67">
        <f t="shared" si="353"/>
        <v>2</v>
      </c>
      <c r="AG1072" t="str">
        <f t="shared" si="354"/>
        <v>工具*6</v>
      </c>
      <c r="AH1072" t="str">
        <f t="shared" si="338"/>
        <v/>
      </c>
      <c r="AI1072" t="str">
        <f t="shared" si="339"/>
        <v/>
      </c>
      <c r="AJ1072" t="str">
        <f t="shared" si="355"/>
        <v/>
      </c>
      <c r="AK1072" t="str">
        <f t="shared" si="340"/>
        <v/>
      </c>
      <c r="AL1072" t="str">
        <f t="shared" si="341"/>
        <v/>
      </c>
      <c r="AM1072" t="str">
        <f t="shared" si="342"/>
        <v/>
      </c>
      <c r="AN1072" t="str">
        <f t="shared" si="343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44"/>
        <v>10</v>
      </c>
      <c r="AZ1072">
        <f t="shared" si="345"/>
        <v>0</v>
      </c>
      <c r="BA1072">
        <f t="shared" si="346"/>
        <v>0</v>
      </c>
    </row>
    <row r="1073" customHeight="1" spans="1:53">
      <c r="A1073" s="23" t="s">
        <v>410</v>
      </c>
      <c r="C1073" s="23">
        <v>3</v>
      </c>
      <c r="D1073" s="39" t="s">
        <v>175</v>
      </c>
      <c r="E1073" s="39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42" t="str">
        <f t="shared" si="348"/>
        <v>工具*8</v>
      </c>
      <c r="AB1073" s="65" t="str">
        <f t="shared" si="349"/>
        <v/>
      </c>
      <c r="AC1073" s="65" t="str">
        <f t="shared" si="350"/>
        <v/>
      </c>
      <c r="AD1073" s="43" t="str">
        <f t="shared" si="351"/>
        <v>-100%</v>
      </c>
      <c r="AE1073" s="3">
        <f t="shared" si="352"/>
        <v>-320</v>
      </c>
      <c r="AF1073" s="67">
        <f t="shared" si="353"/>
        <v>3</v>
      </c>
      <c r="AG1073" t="str">
        <f t="shared" si="354"/>
        <v>工具*8</v>
      </c>
      <c r="AH1073" t="str">
        <f t="shared" si="338"/>
        <v/>
      </c>
      <c r="AI1073" t="str">
        <f t="shared" si="339"/>
        <v/>
      </c>
      <c r="AJ1073" t="str">
        <f t="shared" si="355"/>
        <v/>
      </c>
      <c r="AK1073" t="str">
        <f t="shared" si="340"/>
        <v/>
      </c>
      <c r="AL1073" t="str">
        <f t="shared" si="341"/>
        <v/>
      </c>
      <c r="AM1073" t="str">
        <f t="shared" si="342"/>
        <v/>
      </c>
      <c r="AN1073" t="str">
        <f t="shared" si="343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44"/>
        <v>10</v>
      </c>
      <c r="AZ1073">
        <f t="shared" si="345"/>
        <v>0</v>
      </c>
      <c r="BA1073">
        <f t="shared" si="346"/>
        <v>0</v>
      </c>
    </row>
    <row r="1074" customHeight="1" spans="1:53">
      <c r="A1074" s="23" t="s">
        <v>410</v>
      </c>
      <c r="C1074" s="23">
        <v>4</v>
      </c>
      <c r="D1074" s="39" t="s">
        <v>175</v>
      </c>
      <c r="E1074" s="39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42" t="str">
        <f t="shared" si="348"/>
        <v>科学引擎*2,煤*8</v>
      </c>
      <c r="AB1074" s="65" t="str">
        <f t="shared" si="349"/>
        <v/>
      </c>
      <c r="AC1074" s="65" t="str">
        <f t="shared" si="350"/>
        <v/>
      </c>
      <c r="AD1074" s="43" t="str">
        <f t="shared" si="351"/>
        <v>-100%</v>
      </c>
      <c r="AE1074" s="3">
        <f t="shared" si="352"/>
        <v>-405</v>
      </c>
      <c r="AF1074" s="67">
        <f t="shared" si="353"/>
        <v>4</v>
      </c>
      <c r="AG1074" t="str">
        <f t="shared" si="354"/>
        <v>科学引擎*2</v>
      </c>
      <c r="AH1074" t="str">
        <f t="shared" si="338"/>
        <v>煤*8</v>
      </c>
      <c r="AI1074" t="str">
        <f t="shared" si="339"/>
        <v/>
      </c>
      <c r="AJ1074" t="str">
        <f t="shared" si="355"/>
        <v/>
      </c>
      <c r="AK1074" t="str">
        <f t="shared" si="340"/>
        <v/>
      </c>
      <c r="AL1074" t="str">
        <f t="shared" si="341"/>
        <v/>
      </c>
      <c r="AM1074" t="str">
        <f t="shared" si="342"/>
        <v/>
      </c>
      <c r="AN1074" t="str">
        <f t="shared" si="343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44"/>
        <v>15</v>
      </c>
      <c r="AZ1074">
        <f t="shared" si="345"/>
        <v>0</v>
      </c>
      <c r="BA1074">
        <f t="shared" si="346"/>
        <v>0</v>
      </c>
    </row>
    <row r="1075" customHeight="1" spans="1:53">
      <c r="A1075" s="23" t="s">
        <v>410</v>
      </c>
      <c r="C1075" s="23">
        <v>5</v>
      </c>
      <c r="D1075" s="39" t="s">
        <v>175</v>
      </c>
      <c r="E1075" s="39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42" t="str">
        <f t="shared" si="348"/>
        <v>魔导引擎*2,煤*10</v>
      </c>
      <c r="AB1075" s="65" t="str">
        <f t="shared" si="349"/>
        <v/>
      </c>
      <c r="AC1075" s="65" t="str">
        <f t="shared" si="350"/>
        <v/>
      </c>
      <c r="AD1075" s="43" t="str">
        <f t="shared" si="351"/>
        <v>-100%</v>
      </c>
      <c r="AE1075" s="3">
        <f t="shared" si="352"/>
        <v>-490</v>
      </c>
      <c r="AF1075" s="67">
        <f t="shared" si="353"/>
        <v>5</v>
      </c>
      <c r="AG1075" t="str">
        <f t="shared" si="354"/>
        <v>魔导引擎*2</v>
      </c>
      <c r="AH1075" t="str">
        <f t="shared" si="338"/>
        <v>煤*10</v>
      </c>
      <c r="AI1075" t="str">
        <f t="shared" si="339"/>
        <v/>
      </c>
      <c r="AJ1075" t="str">
        <f t="shared" si="355"/>
        <v/>
      </c>
      <c r="AK1075" t="str">
        <f t="shared" si="340"/>
        <v/>
      </c>
      <c r="AL1075" t="str">
        <f t="shared" si="341"/>
        <v/>
      </c>
      <c r="AM1075" t="str">
        <f t="shared" si="342"/>
        <v/>
      </c>
      <c r="AN1075" t="str">
        <f t="shared" si="343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44"/>
        <v>15</v>
      </c>
      <c r="AZ1075">
        <f t="shared" si="345"/>
        <v>0</v>
      </c>
      <c r="BA1075">
        <f t="shared" si="346"/>
        <v>0</v>
      </c>
    </row>
    <row r="1076" customHeight="1" spans="1:53">
      <c r="A1076" s="25" t="s">
        <v>411</v>
      </c>
      <c r="C1076" s="25">
        <v>1</v>
      </c>
      <c r="D1076" s="39" t="s">
        <v>172</v>
      </c>
      <c r="E1076" s="39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42" t="str">
        <f t="shared" si="348"/>
        <v/>
      </c>
      <c r="AB1076" s="65" t="str">
        <f t="shared" si="349"/>
        <v/>
      </c>
      <c r="AC1076" s="65" t="str">
        <f t="shared" si="350"/>
        <v/>
      </c>
      <c r="AD1076" s="43" t="str">
        <f t="shared" si="351"/>
        <v>73%</v>
      </c>
      <c r="AE1076" s="3">
        <f t="shared" si="352"/>
        <v>120</v>
      </c>
      <c r="AF1076" s="66">
        <f t="shared" si="353"/>
        <v>1</v>
      </c>
      <c r="AG1076" t="str">
        <f t="shared" si="354"/>
        <v/>
      </c>
      <c r="AH1076" t="str">
        <f t="shared" si="338"/>
        <v/>
      </c>
      <c r="AI1076" t="str">
        <f t="shared" si="339"/>
        <v/>
      </c>
      <c r="AJ1076" t="str">
        <f t="shared" si="355"/>
        <v/>
      </c>
      <c r="AK1076" t="str">
        <f t="shared" si="340"/>
        <v/>
      </c>
      <c r="AL1076" t="str">
        <f t="shared" si="341"/>
        <v/>
      </c>
      <c r="AM1076" t="str">
        <f t="shared" si="342"/>
        <v/>
      </c>
      <c r="AN1076" t="str">
        <f t="shared" si="343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44"/>
        <v>0</v>
      </c>
      <c r="AZ1076">
        <f t="shared" si="345"/>
        <v>0</v>
      </c>
      <c r="BA1076">
        <f t="shared" si="346"/>
        <v>0</v>
      </c>
    </row>
    <row r="1077" customHeight="1" spans="1:53">
      <c r="A1077" s="25" t="s">
        <v>411</v>
      </c>
      <c r="C1077" s="25">
        <v>2</v>
      </c>
      <c r="D1077" s="39" t="s">
        <v>172</v>
      </c>
      <c r="E1077" s="39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42" t="str">
        <f t="shared" si="348"/>
        <v>魔偶*6,灵能水晶*10</v>
      </c>
      <c r="AB1077" s="65" t="str">
        <f t="shared" si="349"/>
        <v/>
      </c>
      <c r="AC1077" s="65" t="str">
        <f t="shared" si="350"/>
        <v/>
      </c>
      <c r="AD1077" s="43" t="str">
        <f t="shared" si="351"/>
        <v>-2%</v>
      </c>
      <c r="AE1077" s="3">
        <f t="shared" si="352"/>
        <v>-135</v>
      </c>
      <c r="AF1077" s="66">
        <f t="shared" si="353"/>
        <v>2</v>
      </c>
      <c r="AG1077" t="str">
        <f t="shared" si="354"/>
        <v>魔偶*6</v>
      </c>
      <c r="AH1077" t="str">
        <f t="shared" si="338"/>
        <v>灵能水晶*10</v>
      </c>
      <c r="AI1077" t="str">
        <f t="shared" si="339"/>
        <v/>
      </c>
      <c r="AJ1077" t="str">
        <f t="shared" si="355"/>
        <v/>
      </c>
      <c r="AK1077" t="str">
        <f t="shared" si="340"/>
        <v/>
      </c>
      <c r="AL1077" t="str">
        <f t="shared" si="341"/>
        <v/>
      </c>
      <c r="AM1077" t="str">
        <f t="shared" si="342"/>
        <v/>
      </c>
      <c r="AN1077" t="str">
        <f t="shared" si="343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44"/>
        <v>15</v>
      </c>
      <c r="AZ1077">
        <f t="shared" si="345"/>
        <v>0</v>
      </c>
      <c r="BA1077">
        <f t="shared" si="346"/>
        <v>0</v>
      </c>
    </row>
    <row r="1078" customHeight="1" spans="1:53">
      <c r="A1078" s="25" t="s">
        <v>411</v>
      </c>
      <c r="C1078" s="25">
        <v>3</v>
      </c>
      <c r="D1078" s="39" t="s">
        <v>172</v>
      </c>
      <c r="E1078" s="39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42" t="str">
        <f t="shared" si="348"/>
        <v>魔偶*9,灵能水晶*15</v>
      </c>
      <c r="AB1078" s="65" t="str">
        <f t="shared" si="349"/>
        <v/>
      </c>
      <c r="AC1078" s="65" t="str">
        <f t="shared" si="350"/>
        <v/>
      </c>
      <c r="AD1078" s="43" t="str">
        <f t="shared" si="351"/>
        <v>-3%</v>
      </c>
      <c r="AE1078" s="3">
        <f t="shared" si="352"/>
        <v>-170</v>
      </c>
      <c r="AF1078" s="66">
        <f t="shared" si="353"/>
        <v>3</v>
      </c>
      <c r="AG1078" t="str">
        <f t="shared" si="354"/>
        <v>魔偶*9</v>
      </c>
      <c r="AH1078" t="str">
        <f t="shared" si="338"/>
        <v>灵能水晶*15</v>
      </c>
      <c r="AI1078" t="str">
        <f t="shared" si="339"/>
        <v/>
      </c>
      <c r="AJ1078" t="str">
        <f t="shared" si="355"/>
        <v/>
      </c>
      <c r="AK1078" t="str">
        <f t="shared" si="340"/>
        <v/>
      </c>
      <c r="AL1078" t="str">
        <f t="shared" si="341"/>
        <v/>
      </c>
      <c r="AM1078" t="str">
        <f t="shared" si="342"/>
        <v/>
      </c>
      <c r="AN1078" t="str">
        <f t="shared" si="343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44"/>
        <v>15</v>
      </c>
      <c r="AZ1078">
        <f t="shared" si="345"/>
        <v>0</v>
      </c>
      <c r="BA1078">
        <f t="shared" si="346"/>
        <v>0</v>
      </c>
    </row>
    <row r="1079" customHeight="1" spans="1:53">
      <c r="A1079" s="25" t="s">
        <v>411</v>
      </c>
      <c r="C1079" s="25">
        <v>4</v>
      </c>
      <c r="D1079" s="39" t="s">
        <v>172</v>
      </c>
      <c r="E1079" s="39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42" t="str">
        <f t="shared" si="348"/>
        <v>魔偶*12,灵能水晶*19</v>
      </c>
      <c r="AB1079" s="65" t="str">
        <f t="shared" si="349"/>
        <v/>
      </c>
      <c r="AC1079" s="65" t="str">
        <f t="shared" si="350"/>
        <v/>
      </c>
      <c r="AD1079" s="43" t="str">
        <f t="shared" si="351"/>
        <v>-3%</v>
      </c>
      <c r="AE1079" s="3">
        <f t="shared" si="352"/>
        <v>-205</v>
      </c>
      <c r="AF1079" s="66">
        <f t="shared" si="353"/>
        <v>4</v>
      </c>
      <c r="AG1079" t="str">
        <f t="shared" si="354"/>
        <v>魔偶*12</v>
      </c>
      <c r="AH1079" t="str">
        <f t="shared" si="338"/>
        <v>灵能水晶*19</v>
      </c>
      <c r="AI1079" t="str">
        <f t="shared" si="339"/>
        <v/>
      </c>
      <c r="AJ1079" t="str">
        <f t="shared" si="355"/>
        <v/>
      </c>
      <c r="AK1079" t="str">
        <f t="shared" si="340"/>
        <v/>
      </c>
      <c r="AL1079" t="str">
        <f t="shared" si="341"/>
        <v/>
      </c>
      <c r="AM1079" t="str">
        <f t="shared" si="342"/>
        <v/>
      </c>
      <c r="AN1079" t="str">
        <f t="shared" si="343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44"/>
        <v>15</v>
      </c>
      <c r="AZ1079">
        <f t="shared" si="345"/>
        <v>0</v>
      </c>
      <c r="BA1079">
        <f t="shared" si="346"/>
        <v>0</v>
      </c>
    </row>
    <row r="1080" customHeight="1" spans="1:53">
      <c r="A1080" s="25" t="s">
        <v>411</v>
      </c>
      <c r="C1080" s="25">
        <v>5</v>
      </c>
      <c r="D1080" s="39" t="s">
        <v>172</v>
      </c>
      <c r="E1080" s="39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42" t="str">
        <f t="shared" si="348"/>
        <v>魔偶*14,灵能水晶*24</v>
      </c>
      <c r="AB1080" s="65" t="str">
        <f t="shared" si="349"/>
        <v/>
      </c>
      <c r="AC1080" s="65" t="str">
        <f t="shared" si="350"/>
        <v/>
      </c>
      <c r="AD1080" s="43" t="str">
        <f t="shared" si="351"/>
        <v>-4%</v>
      </c>
      <c r="AE1080" s="3">
        <f t="shared" si="352"/>
        <v>-240</v>
      </c>
      <c r="AF1080" s="66">
        <f t="shared" si="353"/>
        <v>5</v>
      </c>
      <c r="AG1080" t="str">
        <f t="shared" si="354"/>
        <v>魔偶*14</v>
      </c>
      <c r="AH1080" t="str">
        <f t="shared" si="338"/>
        <v>灵能水晶*24</v>
      </c>
      <c r="AI1080" t="str">
        <f t="shared" si="339"/>
        <v/>
      </c>
      <c r="AJ1080" t="str">
        <f t="shared" si="355"/>
        <v/>
      </c>
      <c r="AK1080" t="str">
        <f t="shared" si="340"/>
        <v/>
      </c>
      <c r="AL1080" t="str">
        <f t="shared" si="341"/>
        <v/>
      </c>
      <c r="AM1080" t="str">
        <f t="shared" si="342"/>
        <v/>
      </c>
      <c r="AN1080" t="str">
        <f t="shared" si="343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44"/>
        <v>15</v>
      </c>
      <c r="AZ1080">
        <f t="shared" si="345"/>
        <v>0</v>
      </c>
      <c r="BA1080">
        <f t="shared" si="346"/>
        <v>0</v>
      </c>
    </row>
    <row r="1081" customHeight="1" spans="1:53">
      <c r="A1081" s="23" t="s">
        <v>412</v>
      </c>
      <c r="C1081" s="23">
        <v>1</v>
      </c>
      <c r="D1081" s="39" t="s">
        <v>175</v>
      </c>
      <c r="E1081" s="39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42" t="str">
        <f t="shared" si="348"/>
        <v/>
      </c>
      <c r="AB1081" s="65" t="str">
        <f t="shared" si="349"/>
        <v/>
      </c>
      <c r="AC1081" s="65" t="str">
        <f t="shared" si="350"/>
        <v/>
      </c>
      <c r="AD1081" s="43" t="str">
        <f t="shared" si="351"/>
        <v/>
      </c>
      <c r="AE1081" s="3" t="str">
        <f t="shared" si="352"/>
        <v/>
      </c>
      <c r="AF1081" s="67">
        <f t="shared" si="353"/>
        <v>1</v>
      </c>
      <c r="AG1081" t="str">
        <f t="shared" si="354"/>
        <v/>
      </c>
      <c r="AH1081" t="str">
        <f t="shared" si="338"/>
        <v/>
      </c>
      <c r="AI1081" t="str">
        <f t="shared" si="339"/>
        <v/>
      </c>
      <c r="AJ1081" t="str">
        <f t="shared" si="355"/>
        <v/>
      </c>
      <c r="AK1081" t="str">
        <f t="shared" si="340"/>
        <v/>
      </c>
      <c r="AL1081" t="str">
        <f t="shared" si="341"/>
        <v/>
      </c>
      <c r="AM1081" t="str">
        <f t="shared" si="342"/>
        <v/>
      </c>
      <c r="AN1081" t="str">
        <f t="shared" si="343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44"/>
        <v>0</v>
      </c>
      <c r="AZ1081">
        <f t="shared" si="345"/>
        <v>0</v>
      </c>
      <c r="BA1081">
        <f t="shared" si="346"/>
        <v>0</v>
      </c>
    </row>
    <row r="1082" customHeight="1" spans="1:53">
      <c r="A1082" s="23" t="s">
        <v>412</v>
      </c>
      <c r="C1082" s="23">
        <v>2</v>
      </c>
      <c r="D1082" s="39" t="s">
        <v>175</v>
      </c>
      <c r="E1082" s="39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42" t="str">
        <f t="shared" si="348"/>
        <v/>
      </c>
      <c r="AB1082" s="65" t="str">
        <f t="shared" si="349"/>
        <v/>
      </c>
      <c r="AC1082" s="65" t="str">
        <f t="shared" si="350"/>
        <v/>
      </c>
      <c r="AD1082" s="43" t="str">
        <f t="shared" si="351"/>
        <v/>
      </c>
      <c r="AE1082" s="3" t="str">
        <f t="shared" si="352"/>
        <v/>
      </c>
      <c r="AF1082" s="67">
        <f t="shared" si="353"/>
        <v>2</v>
      </c>
      <c r="AG1082" t="str">
        <f t="shared" si="354"/>
        <v/>
      </c>
      <c r="AH1082" t="str">
        <f t="shared" si="338"/>
        <v/>
      </c>
      <c r="AI1082" t="str">
        <f t="shared" si="339"/>
        <v/>
      </c>
      <c r="AJ1082" t="str">
        <f t="shared" si="355"/>
        <v/>
      </c>
      <c r="AK1082" t="str">
        <f t="shared" si="340"/>
        <v/>
      </c>
      <c r="AL1082" t="str">
        <f t="shared" si="341"/>
        <v/>
      </c>
      <c r="AM1082" t="str">
        <f t="shared" si="342"/>
        <v/>
      </c>
      <c r="AN1082" t="str">
        <f t="shared" si="343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44"/>
        <v>0</v>
      </c>
      <c r="AZ1082">
        <f t="shared" si="345"/>
        <v>0</v>
      </c>
      <c r="BA1082">
        <f t="shared" si="346"/>
        <v>0</v>
      </c>
    </row>
    <row r="1083" customHeight="1" spans="1:53">
      <c r="A1083" s="23" t="s">
        <v>412</v>
      </c>
      <c r="C1083" s="23">
        <v>3</v>
      </c>
      <c r="D1083" s="39" t="s">
        <v>175</v>
      </c>
      <c r="E1083" s="39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42" t="str">
        <f t="shared" si="348"/>
        <v/>
      </c>
      <c r="AB1083" s="65" t="str">
        <f t="shared" si="349"/>
        <v/>
      </c>
      <c r="AC1083" s="65" t="str">
        <f t="shared" si="350"/>
        <v/>
      </c>
      <c r="AD1083" s="43" t="str">
        <f t="shared" si="351"/>
        <v/>
      </c>
      <c r="AE1083" s="3" t="str">
        <f t="shared" si="352"/>
        <v/>
      </c>
      <c r="AF1083" s="67">
        <f t="shared" si="353"/>
        <v>3</v>
      </c>
      <c r="AG1083" t="str">
        <f t="shared" si="354"/>
        <v/>
      </c>
      <c r="AH1083" t="str">
        <f t="shared" si="338"/>
        <v/>
      </c>
      <c r="AI1083" t="str">
        <f t="shared" si="339"/>
        <v/>
      </c>
      <c r="AJ1083" t="str">
        <f t="shared" si="355"/>
        <v/>
      </c>
      <c r="AK1083" t="str">
        <f t="shared" si="340"/>
        <v/>
      </c>
      <c r="AL1083" t="str">
        <f t="shared" si="341"/>
        <v/>
      </c>
      <c r="AM1083" t="str">
        <f t="shared" si="342"/>
        <v/>
      </c>
      <c r="AN1083" t="str">
        <f t="shared" si="343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44"/>
        <v>0</v>
      </c>
      <c r="AZ1083">
        <f t="shared" si="345"/>
        <v>0</v>
      </c>
      <c r="BA1083">
        <f t="shared" si="346"/>
        <v>0</v>
      </c>
    </row>
    <row r="1084" customHeight="1" spans="1:53">
      <c r="A1084" s="23" t="s">
        <v>412</v>
      </c>
      <c r="C1084" s="23">
        <v>4</v>
      </c>
      <c r="D1084" s="39" t="s">
        <v>175</v>
      </c>
      <c r="E1084" s="39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42" t="str">
        <f t="shared" si="348"/>
        <v/>
      </c>
      <c r="AB1084" s="65" t="str">
        <f t="shared" si="349"/>
        <v/>
      </c>
      <c r="AC1084" s="65" t="str">
        <f t="shared" si="350"/>
        <v/>
      </c>
      <c r="AD1084" s="43" t="str">
        <f t="shared" si="351"/>
        <v/>
      </c>
      <c r="AE1084" s="3" t="str">
        <f t="shared" si="352"/>
        <v/>
      </c>
      <c r="AF1084" s="67">
        <f t="shared" si="353"/>
        <v>4</v>
      </c>
      <c r="AG1084" t="str">
        <f t="shared" si="354"/>
        <v/>
      </c>
      <c r="AH1084" t="str">
        <f t="shared" si="338"/>
        <v/>
      </c>
      <c r="AI1084" t="str">
        <f t="shared" si="339"/>
        <v/>
      </c>
      <c r="AJ1084" t="str">
        <f t="shared" si="355"/>
        <v/>
      </c>
      <c r="AK1084" t="str">
        <f t="shared" si="340"/>
        <v/>
      </c>
      <c r="AL1084" t="str">
        <f t="shared" si="341"/>
        <v/>
      </c>
      <c r="AM1084" t="str">
        <f t="shared" si="342"/>
        <v/>
      </c>
      <c r="AN1084" t="str">
        <f t="shared" si="343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44"/>
        <v>0</v>
      </c>
      <c r="AZ1084">
        <f t="shared" si="345"/>
        <v>0</v>
      </c>
      <c r="BA1084">
        <f t="shared" si="346"/>
        <v>0</v>
      </c>
    </row>
    <row r="1085" customHeight="1" spans="1:53">
      <c r="A1085" s="23" t="s">
        <v>412</v>
      </c>
      <c r="C1085" s="23">
        <v>5</v>
      </c>
      <c r="D1085" s="39" t="s">
        <v>175</v>
      </c>
      <c r="E1085" s="39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42" t="str">
        <f t="shared" si="348"/>
        <v/>
      </c>
      <c r="AB1085" s="65" t="str">
        <f t="shared" si="349"/>
        <v/>
      </c>
      <c r="AC1085" s="65" t="str">
        <f t="shared" si="350"/>
        <v/>
      </c>
      <c r="AD1085" s="43" t="str">
        <f t="shared" si="351"/>
        <v/>
      </c>
      <c r="AE1085" s="3" t="str">
        <f t="shared" si="352"/>
        <v/>
      </c>
      <c r="AF1085" s="67">
        <f t="shared" si="353"/>
        <v>5</v>
      </c>
      <c r="AG1085" t="str">
        <f t="shared" si="354"/>
        <v/>
      </c>
      <c r="AH1085" t="str">
        <f t="shared" si="338"/>
        <v/>
      </c>
      <c r="AI1085" t="str">
        <f t="shared" si="339"/>
        <v/>
      </c>
      <c r="AJ1085" t="str">
        <f t="shared" si="355"/>
        <v/>
      </c>
      <c r="AK1085" t="str">
        <f t="shared" si="340"/>
        <v/>
      </c>
      <c r="AL1085" t="str">
        <f t="shared" si="341"/>
        <v/>
      </c>
      <c r="AM1085" t="str">
        <f t="shared" si="342"/>
        <v/>
      </c>
      <c r="AN1085" t="str">
        <f t="shared" si="343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44"/>
        <v>0</v>
      </c>
      <c r="AZ1085">
        <f t="shared" si="345"/>
        <v>0</v>
      </c>
      <c r="BA1085">
        <f t="shared" si="346"/>
        <v>0</v>
      </c>
    </row>
    <row r="1086" customHeight="1" spans="1:53">
      <c r="A1086" s="23" t="s">
        <v>412</v>
      </c>
      <c r="C1086" s="23">
        <v>6</v>
      </c>
      <c r="D1086" s="39" t="s">
        <v>175</v>
      </c>
      <c r="E1086" s="39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42" t="str">
        <f t="shared" si="348"/>
        <v/>
      </c>
      <c r="AB1086" s="65" t="str">
        <f t="shared" si="349"/>
        <v/>
      </c>
      <c r="AC1086" s="65" t="str">
        <f t="shared" si="350"/>
        <v/>
      </c>
      <c r="AD1086" s="43" t="str">
        <f t="shared" si="351"/>
        <v/>
      </c>
      <c r="AE1086" s="3" t="str">
        <f t="shared" si="352"/>
        <v/>
      </c>
      <c r="AF1086" s="66">
        <f t="shared" si="353"/>
        <v>6</v>
      </c>
      <c r="AG1086" t="str">
        <f t="shared" si="354"/>
        <v/>
      </c>
      <c r="AH1086" t="str">
        <f t="shared" si="338"/>
        <v/>
      </c>
      <c r="AI1086" t="str">
        <f t="shared" si="339"/>
        <v/>
      </c>
      <c r="AJ1086" t="str">
        <f t="shared" si="355"/>
        <v/>
      </c>
      <c r="AK1086" t="str">
        <f t="shared" si="340"/>
        <v/>
      </c>
      <c r="AL1086" t="str">
        <f t="shared" si="341"/>
        <v/>
      </c>
      <c r="AM1086" t="str">
        <f t="shared" si="342"/>
        <v/>
      </c>
      <c r="AN1086" t="str">
        <f t="shared" si="343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44"/>
        <v>0</v>
      </c>
      <c r="AZ1086">
        <f t="shared" si="345"/>
        <v>0</v>
      </c>
      <c r="BA1086">
        <f t="shared" si="346"/>
        <v>0</v>
      </c>
    </row>
    <row r="1087" customHeight="1" spans="1:53">
      <c r="A1087" s="23" t="s">
        <v>412</v>
      </c>
      <c r="C1087" s="23">
        <v>7</v>
      </c>
      <c r="D1087" s="39" t="s">
        <v>175</v>
      </c>
      <c r="E1087" s="39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42" t="str">
        <f t="shared" si="348"/>
        <v/>
      </c>
      <c r="AB1087" s="65" t="str">
        <f t="shared" si="349"/>
        <v/>
      </c>
      <c r="AC1087" s="65" t="str">
        <f t="shared" si="350"/>
        <v/>
      </c>
      <c r="AD1087" s="43" t="str">
        <f t="shared" si="351"/>
        <v/>
      </c>
      <c r="AE1087" s="3" t="str">
        <f t="shared" si="352"/>
        <v/>
      </c>
      <c r="AF1087" s="66">
        <f t="shared" si="353"/>
        <v>7</v>
      </c>
      <c r="AG1087" t="str">
        <f t="shared" si="354"/>
        <v/>
      </c>
      <c r="AH1087" t="str">
        <f t="shared" si="338"/>
        <v/>
      </c>
      <c r="AI1087" t="str">
        <f t="shared" si="339"/>
        <v/>
      </c>
      <c r="AJ1087" t="str">
        <f t="shared" si="355"/>
        <v/>
      </c>
      <c r="AK1087" t="str">
        <f t="shared" si="340"/>
        <v/>
      </c>
      <c r="AL1087" t="str">
        <f t="shared" si="341"/>
        <v/>
      </c>
      <c r="AM1087" t="str">
        <f t="shared" si="342"/>
        <v/>
      </c>
      <c r="AN1087" t="str">
        <f t="shared" si="343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44"/>
        <v>0</v>
      </c>
      <c r="AZ1087">
        <f t="shared" si="345"/>
        <v>0</v>
      </c>
      <c r="BA1087">
        <f t="shared" si="346"/>
        <v>0</v>
      </c>
    </row>
    <row r="1088" customHeight="1" spans="1:53">
      <c r="A1088" s="23" t="s">
        <v>412</v>
      </c>
      <c r="C1088" s="23">
        <v>8</v>
      </c>
      <c r="D1088" s="39" t="s">
        <v>175</v>
      </c>
      <c r="E1088" s="39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42" t="str">
        <f t="shared" si="348"/>
        <v/>
      </c>
      <c r="AB1088" s="65" t="str">
        <f t="shared" si="349"/>
        <v/>
      </c>
      <c r="AC1088" s="65" t="str">
        <f t="shared" si="350"/>
        <v/>
      </c>
      <c r="AD1088" s="43" t="str">
        <f t="shared" si="351"/>
        <v/>
      </c>
      <c r="AE1088" s="3" t="str">
        <f t="shared" si="352"/>
        <v/>
      </c>
      <c r="AF1088" s="66">
        <f t="shared" si="353"/>
        <v>8</v>
      </c>
      <c r="AG1088" t="str">
        <f t="shared" si="354"/>
        <v/>
      </c>
      <c r="AH1088" t="str">
        <f t="shared" si="338"/>
        <v/>
      </c>
      <c r="AI1088" t="str">
        <f t="shared" si="339"/>
        <v/>
      </c>
      <c r="AJ1088" t="str">
        <f t="shared" si="355"/>
        <v/>
      </c>
      <c r="AK1088" t="str">
        <f t="shared" si="340"/>
        <v/>
      </c>
      <c r="AL1088" t="str">
        <f t="shared" si="341"/>
        <v/>
      </c>
      <c r="AM1088" t="str">
        <f t="shared" si="342"/>
        <v/>
      </c>
      <c r="AN1088" t="str">
        <f t="shared" si="343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44"/>
        <v>0</v>
      </c>
      <c r="AZ1088">
        <f t="shared" si="345"/>
        <v>0</v>
      </c>
      <c r="BA1088">
        <f t="shared" si="346"/>
        <v>0</v>
      </c>
    </row>
    <row r="1089" customHeight="1" spans="1:53">
      <c r="A1089" s="25" t="s">
        <v>414</v>
      </c>
      <c r="C1089" s="25">
        <v>1</v>
      </c>
      <c r="D1089" s="39" t="s">
        <v>172</v>
      </c>
      <c r="E1089" s="39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42" t="str">
        <f t="shared" si="348"/>
        <v/>
      </c>
      <c r="AB1089" s="65" t="str">
        <f t="shared" si="349"/>
        <v/>
      </c>
      <c r="AC1089" s="65" t="str">
        <f t="shared" si="350"/>
        <v/>
      </c>
      <c r="AD1089" s="43" t="str">
        <f t="shared" si="351"/>
        <v>73%</v>
      </c>
      <c r="AE1089" s="3">
        <f t="shared" si="352"/>
        <v>120</v>
      </c>
      <c r="AF1089" s="66">
        <f t="shared" si="353"/>
        <v>1</v>
      </c>
      <c r="AG1089" t="str">
        <f t="shared" si="354"/>
        <v/>
      </c>
      <c r="AH1089" t="str">
        <f t="shared" si="338"/>
        <v/>
      </c>
      <c r="AI1089" t="str">
        <f t="shared" si="339"/>
        <v/>
      </c>
      <c r="AJ1089" t="str">
        <f t="shared" si="355"/>
        <v/>
      </c>
      <c r="AK1089" t="str">
        <f t="shared" si="340"/>
        <v/>
      </c>
      <c r="AL1089" t="str">
        <f t="shared" si="341"/>
        <v/>
      </c>
      <c r="AM1089" t="str">
        <f t="shared" si="342"/>
        <v/>
      </c>
      <c r="AN1089" t="str">
        <f t="shared" si="343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44"/>
        <v>0</v>
      </c>
      <c r="AZ1089">
        <f t="shared" si="345"/>
        <v>0</v>
      </c>
      <c r="BA1089">
        <f t="shared" si="346"/>
        <v>0</v>
      </c>
    </row>
    <row r="1090" customHeight="1" spans="1:53">
      <c r="A1090" s="25" t="s">
        <v>414</v>
      </c>
      <c r="C1090" s="25">
        <v>2</v>
      </c>
      <c r="D1090" s="39" t="s">
        <v>172</v>
      </c>
      <c r="E1090" s="39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42" t="str">
        <f t="shared" si="348"/>
        <v/>
      </c>
      <c r="AB1090" s="65" t="str">
        <f t="shared" si="349"/>
        <v/>
      </c>
      <c r="AC1090" s="65" t="str">
        <f t="shared" si="350"/>
        <v/>
      </c>
      <c r="AD1090" s="43" t="str">
        <f t="shared" si="351"/>
        <v>37%</v>
      </c>
      <c r="AE1090" s="3">
        <f t="shared" si="352"/>
        <v>310</v>
      </c>
      <c r="AF1090" s="66">
        <f t="shared" si="353"/>
        <v>2</v>
      </c>
      <c r="AG1090" t="str">
        <f t="shared" si="354"/>
        <v/>
      </c>
      <c r="AH1090" t="str">
        <f t="shared" si="338"/>
        <v/>
      </c>
      <c r="AI1090" t="str">
        <f t="shared" si="339"/>
        <v/>
      </c>
      <c r="AJ1090" t="str">
        <f t="shared" si="355"/>
        <v/>
      </c>
      <c r="AK1090" t="str">
        <f t="shared" si="340"/>
        <v/>
      </c>
      <c r="AL1090" t="str">
        <f t="shared" si="341"/>
        <v/>
      </c>
      <c r="AM1090" t="str">
        <f t="shared" si="342"/>
        <v/>
      </c>
      <c r="AN1090" t="str">
        <f t="shared" si="343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44"/>
        <v>0</v>
      </c>
      <c r="AZ1090">
        <f t="shared" si="345"/>
        <v>0</v>
      </c>
      <c r="BA1090">
        <f t="shared" si="346"/>
        <v>0</v>
      </c>
    </row>
    <row r="1091" customHeight="1" spans="1:53">
      <c r="A1091" s="25" t="s">
        <v>414</v>
      </c>
      <c r="C1091" s="25">
        <v>3</v>
      </c>
      <c r="D1091" s="39" t="s">
        <v>172</v>
      </c>
      <c r="E1091" s="39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42" t="str">
        <f t="shared" si="348"/>
        <v/>
      </c>
      <c r="AB1091" s="65" t="str">
        <f t="shared" si="349"/>
        <v/>
      </c>
      <c r="AC1091" s="65" t="str">
        <f t="shared" si="350"/>
        <v/>
      </c>
      <c r="AD1091" s="43" t="str">
        <f t="shared" si="351"/>
        <v>34%</v>
      </c>
      <c r="AE1091" s="3">
        <f t="shared" si="352"/>
        <v>425</v>
      </c>
      <c r="AF1091" s="67">
        <f t="shared" si="353"/>
        <v>3</v>
      </c>
      <c r="AG1091" t="str">
        <f t="shared" si="354"/>
        <v/>
      </c>
      <c r="AH1091" t="str">
        <f t="shared" si="338"/>
        <v/>
      </c>
      <c r="AI1091" t="str">
        <f t="shared" si="339"/>
        <v/>
      </c>
      <c r="AJ1091" t="str">
        <f t="shared" si="355"/>
        <v/>
      </c>
      <c r="AK1091" t="str">
        <f t="shared" si="340"/>
        <v/>
      </c>
      <c r="AL1091" t="str">
        <f t="shared" si="341"/>
        <v/>
      </c>
      <c r="AM1091" t="str">
        <f t="shared" si="342"/>
        <v/>
      </c>
      <c r="AN1091" t="str">
        <f t="shared" si="343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44"/>
        <v>0</v>
      </c>
      <c r="AZ1091">
        <f t="shared" si="345"/>
        <v>0</v>
      </c>
      <c r="BA1091">
        <f t="shared" si="346"/>
        <v>0</v>
      </c>
    </row>
    <row r="1092" customHeight="1" spans="1:53">
      <c r="A1092" s="25" t="s">
        <v>414</v>
      </c>
      <c r="C1092" s="25">
        <v>4</v>
      </c>
      <c r="D1092" s="39" t="s">
        <v>172</v>
      </c>
      <c r="E1092" s="39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42" t="str">
        <f t="shared" si="348"/>
        <v/>
      </c>
      <c r="AB1092" s="65" t="str">
        <f t="shared" si="349"/>
        <v/>
      </c>
      <c r="AC1092" s="65" t="str">
        <f t="shared" si="350"/>
        <v/>
      </c>
      <c r="AD1092" s="43" t="str">
        <f t="shared" si="351"/>
        <v>33%</v>
      </c>
      <c r="AE1092" s="3">
        <f t="shared" si="352"/>
        <v>540</v>
      </c>
      <c r="AF1092" s="67">
        <f t="shared" si="353"/>
        <v>4</v>
      </c>
      <c r="AG1092" t="str">
        <f t="shared" si="354"/>
        <v/>
      </c>
      <c r="AH1092" t="str">
        <f t="shared" si="338"/>
        <v/>
      </c>
      <c r="AI1092" t="str">
        <f t="shared" si="339"/>
        <v/>
      </c>
      <c r="AJ1092" t="str">
        <f t="shared" si="355"/>
        <v/>
      </c>
      <c r="AK1092" t="str">
        <f t="shared" si="340"/>
        <v/>
      </c>
      <c r="AL1092" t="str">
        <f t="shared" si="341"/>
        <v/>
      </c>
      <c r="AM1092" t="str">
        <f t="shared" si="342"/>
        <v/>
      </c>
      <c r="AN1092" t="str">
        <f t="shared" si="343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44"/>
        <v>0</v>
      </c>
      <c r="AZ1092">
        <f t="shared" si="345"/>
        <v>0</v>
      </c>
      <c r="BA1092">
        <f t="shared" si="346"/>
        <v>0</v>
      </c>
    </row>
    <row r="1093" customHeight="1" spans="1:53">
      <c r="A1093" s="25" t="s">
        <v>414</v>
      </c>
      <c r="C1093" s="25">
        <v>5</v>
      </c>
      <c r="D1093" s="39" t="s">
        <v>172</v>
      </c>
      <c r="E1093" s="39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42" t="str">
        <f t="shared" si="348"/>
        <v/>
      </c>
      <c r="AB1093" s="65" t="str">
        <f t="shared" si="349"/>
        <v/>
      </c>
      <c r="AC1093" s="65" t="str">
        <f t="shared" si="350"/>
        <v/>
      </c>
      <c r="AD1093" s="43" t="str">
        <f t="shared" si="351"/>
        <v>32%</v>
      </c>
      <c r="AE1093" s="3">
        <f t="shared" si="352"/>
        <v>655</v>
      </c>
      <c r="AF1093" s="67">
        <f t="shared" si="353"/>
        <v>5</v>
      </c>
      <c r="AG1093" t="str">
        <f t="shared" si="354"/>
        <v/>
      </c>
      <c r="AH1093" t="str">
        <f t="shared" si="338"/>
        <v/>
      </c>
      <c r="AI1093" t="str">
        <f t="shared" si="339"/>
        <v/>
      </c>
      <c r="AJ1093" t="str">
        <f t="shared" si="355"/>
        <v/>
      </c>
      <c r="AK1093" t="str">
        <f t="shared" si="340"/>
        <v/>
      </c>
      <c r="AL1093" t="str">
        <f t="shared" si="341"/>
        <v/>
      </c>
      <c r="AM1093" t="str">
        <f t="shared" si="342"/>
        <v/>
      </c>
      <c r="AN1093" t="str">
        <f t="shared" si="343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44"/>
        <v>0</v>
      </c>
      <c r="AZ1093">
        <f t="shared" si="345"/>
        <v>0</v>
      </c>
      <c r="BA1093">
        <f t="shared" si="346"/>
        <v>0</v>
      </c>
    </row>
    <row r="1094" customHeight="1" spans="1:53">
      <c r="A1094" s="23" t="s">
        <v>415</v>
      </c>
      <c r="C1094" s="23">
        <v>1</v>
      </c>
      <c r="D1094" s="39" t="s">
        <v>175</v>
      </c>
      <c r="E1094" s="39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42" t="str">
        <f t="shared" si="348"/>
        <v/>
      </c>
      <c r="AB1094" s="65" t="str">
        <f t="shared" si="349"/>
        <v/>
      </c>
      <c r="AC1094" s="65" t="str">
        <f t="shared" si="350"/>
        <v/>
      </c>
      <c r="AD1094" s="43" t="str">
        <f t="shared" si="351"/>
        <v/>
      </c>
      <c r="AE1094" s="3" t="str">
        <f t="shared" si="352"/>
        <v/>
      </c>
      <c r="AF1094" s="67">
        <f t="shared" si="353"/>
        <v>1</v>
      </c>
      <c r="AG1094" t="str">
        <f t="shared" si="354"/>
        <v/>
      </c>
      <c r="AH1094" t="str">
        <f t="shared" si="338"/>
        <v/>
      </c>
      <c r="AI1094" t="str">
        <f t="shared" si="339"/>
        <v/>
      </c>
      <c r="AJ1094" t="str">
        <f t="shared" si="355"/>
        <v/>
      </c>
      <c r="AK1094" t="str">
        <f t="shared" si="340"/>
        <v/>
      </c>
      <c r="AL1094" t="str">
        <f t="shared" si="341"/>
        <v/>
      </c>
      <c r="AM1094" t="str">
        <f t="shared" si="342"/>
        <v/>
      </c>
      <c r="AN1094" t="str">
        <f t="shared" si="343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44"/>
        <v>0</v>
      </c>
      <c r="AZ1094">
        <f t="shared" si="345"/>
        <v>0</v>
      </c>
      <c r="BA1094">
        <f t="shared" si="346"/>
        <v>0</v>
      </c>
    </row>
    <row r="1095" customHeight="1" spans="1:53">
      <c r="A1095" s="23" t="s">
        <v>415</v>
      </c>
      <c r="C1095" s="23">
        <v>2</v>
      </c>
      <c r="D1095" s="39" t="s">
        <v>175</v>
      </c>
      <c r="E1095" s="39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42" t="str">
        <f t="shared" si="348"/>
        <v>工具*6</v>
      </c>
      <c r="AB1095" s="65" t="str">
        <f t="shared" si="349"/>
        <v/>
      </c>
      <c r="AC1095" s="65" t="str">
        <f t="shared" si="350"/>
        <v/>
      </c>
      <c r="AD1095" s="43" t="str">
        <f t="shared" si="351"/>
        <v>-100%</v>
      </c>
      <c r="AE1095" s="3">
        <f t="shared" si="352"/>
        <v>-235</v>
      </c>
      <c r="AF1095" s="67">
        <f t="shared" si="353"/>
        <v>2</v>
      </c>
      <c r="AG1095" t="str">
        <f t="shared" si="354"/>
        <v>工具*6</v>
      </c>
      <c r="AH1095" t="str">
        <f t="shared" si="338"/>
        <v/>
      </c>
      <c r="AI1095" t="str">
        <f t="shared" si="339"/>
        <v/>
      </c>
      <c r="AJ1095" t="str">
        <f t="shared" si="355"/>
        <v/>
      </c>
      <c r="AK1095" t="str">
        <f t="shared" si="340"/>
        <v/>
      </c>
      <c r="AL1095" t="str">
        <f t="shared" si="341"/>
        <v/>
      </c>
      <c r="AM1095" t="str">
        <f t="shared" si="342"/>
        <v/>
      </c>
      <c r="AN1095" t="str">
        <f t="shared" si="343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44"/>
        <v>10</v>
      </c>
      <c r="AZ1095">
        <f t="shared" si="345"/>
        <v>0</v>
      </c>
      <c r="BA1095">
        <f t="shared" si="346"/>
        <v>0</v>
      </c>
    </row>
    <row r="1096" customHeight="1" spans="1:53">
      <c r="A1096" s="23" t="s">
        <v>415</v>
      </c>
      <c r="C1096" s="23">
        <v>3</v>
      </c>
      <c r="D1096" s="39" t="s">
        <v>175</v>
      </c>
      <c r="E1096" s="39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42" t="str">
        <f t="shared" si="348"/>
        <v>工具*8</v>
      </c>
      <c r="AB1096" s="65" t="str">
        <f t="shared" si="349"/>
        <v/>
      </c>
      <c r="AC1096" s="65" t="str">
        <f t="shared" si="350"/>
        <v/>
      </c>
      <c r="AD1096" s="43" t="str">
        <f t="shared" si="351"/>
        <v>-100%</v>
      </c>
      <c r="AE1096" s="3">
        <f t="shared" si="352"/>
        <v>-320</v>
      </c>
      <c r="AF1096" s="67">
        <f t="shared" si="353"/>
        <v>3</v>
      </c>
      <c r="AG1096" t="str">
        <f t="shared" si="354"/>
        <v>工具*8</v>
      </c>
      <c r="AH1096" t="str">
        <f t="shared" si="338"/>
        <v/>
      </c>
      <c r="AI1096" t="str">
        <f t="shared" si="339"/>
        <v/>
      </c>
      <c r="AJ1096" t="str">
        <f t="shared" si="355"/>
        <v/>
      </c>
      <c r="AK1096" t="str">
        <f t="shared" si="340"/>
        <v/>
      </c>
      <c r="AL1096" t="str">
        <f t="shared" si="341"/>
        <v/>
      </c>
      <c r="AM1096" t="str">
        <f t="shared" si="342"/>
        <v/>
      </c>
      <c r="AN1096" t="str">
        <f t="shared" si="343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44"/>
        <v>10</v>
      </c>
      <c r="AZ1096">
        <f t="shared" si="345"/>
        <v>0</v>
      </c>
      <c r="BA1096">
        <f t="shared" si="346"/>
        <v>0</v>
      </c>
    </row>
    <row r="1097" customHeight="1" spans="1:53">
      <c r="A1097" s="23" t="s">
        <v>415</v>
      </c>
      <c r="C1097" s="23">
        <v>4</v>
      </c>
      <c r="D1097" s="39" t="s">
        <v>175</v>
      </c>
      <c r="E1097" s="39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42" t="str">
        <f t="shared" si="348"/>
        <v>科学引擎*2,煤*8</v>
      </c>
      <c r="AB1097" s="65" t="str">
        <f t="shared" si="349"/>
        <v/>
      </c>
      <c r="AC1097" s="65" t="str">
        <f t="shared" si="350"/>
        <v/>
      </c>
      <c r="AD1097" s="43" t="str">
        <f t="shared" si="351"/>
        <v>-100%</v>
      </c>
      <c r="AE1097" s="3">
        <f t="shared" si="352"/>
        <v>-405</v>
      </c>
      <c r="AF1097" s="67">
        <f t="shared" si="353"/>
        <v>4</v>
      </c>
      <c r="AG1097" t="str">
        <f t="shared" si="354"/>
        <v>科学引擎*2</v>
      </c>
      <c r="AH1097" t="str">
        <f t="shared" si="338"/>
        <v>煤*8</v>
      </c>
      <c r="AI1097" t="str">
        <f t="shared" si="339"/>
        <v/>
      </c>
      <c r="AJ1097" t="str">
        <f t="shared" si="355"/>
        <v/>
      </c>
      <c r="AK1097" t="str">
        <f t="shared" si="340"/>
        <v/>
      </c>
      <c r="AL1097" t="str">
        <f t="shared" si="341"/>
        <v/>
      </c>
      <c r="AM1097" t="str">
        <f t="shared" si="342"/>
        <v/>
      </c>
      <c r="AN1097" t="str">
        <f t="shared" si="343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44"/>
        <v>15</v>
      </c>
      <c r="AZ1097">
        <f t="shared" si="345"/>
        <v>0</v>
      </c>
      <c r="BA1097">
        <f t="shared" si="346"/>
        <v>0</v>
      </c>
    </row>
    <row r="1098" customHeight="1" spans="1:53">
      <c r="A1098" s="23" t="s">
        <v>415</v>
      </c>
      <c r="C1098" s="23">
        <v>5</v>
      </c>
      <c r="D1098" s="39" t="s">
        <v>175</v>
      </c>
      <c r="E1098" s="39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42" t="str">
        <f t="shared" si="348"/>
        <v>魔导引擎*2,煤*10</v>
      </c>
      <c r="AB1098" s="65" t="str">
        <f t="shared" si="349"/>
        <v/>
      </c>
      <c r="AC1098" s="65" t="str">
        <f t="shared" si="350"/>
        <v/>
      </c>
      <c r="AD1098" s="43" t="str">
        <f t="shared" si="351"/>
        <v>-100%</v>
      </c>
      <c r="AE1098" s="3">
        <f t="shared" si="352"/>
        <v>-490</v>
      </c>
      <c r="AF1098" s="67">
        <f t="shared" si="353"/>
        <v>5</v>
      </c>
      <c r="AG1098" t="str">
        <f t="shared" si="354"/>
        <v>魔导引擎*2</v>
      </c>
      <c r="AH1098" t="str">
        <f t="shared" si="338"/>
        <v>煤*10</v>
      </c>
      <c r="AI1098" t="str">
        <f t="shared" si="339"/>
        <v/>
      </c>
      <c r="AJ1098" t="str">
        <f t="shared" si="355"/>
        <v/>
      </c>
      <c r="AK1098" t="str">
        <f t="shared" si="340"/>
        <v/>
      </c>
      <c r="AL1098" t="str">
        <f t="shared" si="341"/>
        <v/>
      </c>
      <c r="AM1098" t="str">
        <f t="shared" si="342"/>
        <v/>
      </c>
      <c r="AN1098" t="str">
        <f t="shared" si="343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44"/>
        <v>15</v>
      </c>
      <c r="AZ1098">
        <f t="shared" si="345"/>
        <v>0</v>
      </c>
      <c r="BA1098">
        <f t="shared" si="346"/>
        <v>0</v>
      </c>
    </row>
    <row r="1099" customHeight="1" spans="1:53">
      <c r="A1099" s="25" t="s">
        <v>416</v>
      </c>
      <c r="C1099" s="25">
        <v>1</v>
      </c>
      <c r="D1099" s="39" t="s">
        <v>172</v>
      </c>
      <c r="E1099" s="39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42" t="str">
        <f t="shared" si="348"/>
        <v/>
      </c>
      <c r="AB1099" s="65" t="str">
        <f t="shared" si="349"/>
        <v/>
      </c>
      <c r="AC1099" s="65" t="str">
        <f t="shared" si="350"/>
        <v/>
      </c>
      <c r="AD1099" s="43" t="str">
        <f t="shared" si="351"/>
        <v>73%</v>
      </c>
      <c r="AE1099" s="3">
        <f t="shared" si="352"/>
        <v>120</v>
      </c>
      <c r="AF1099" s="66">
        <f t="shared" si="353"/>
        <v>1</v>
      </c>
      <c r="AG1099" t="str">
        <f t="shared" si="354"/>
        <v/>
      </c>
      <c r="AH1099" t="str">
        <f t="shared" si="338"/>
        <v/>
      </c>
      <c r="AI1099" t="str">
        <f t="shared" si="339"/>
        <v/>
      </c>
      <c r="AJ1099" t="str">
        <f t="shared" si="355"/>
        <v/>
      </c>
      <c r="AK1099" t="str">
        <f t="shared" si="340"/>
        <v/>
      </c>
      <c r="AL1099" t="str">
        <f t="shared" si="341"/>
        <v/>
      </c>
      <c r="AM1099" t="str">
        <f t="shared" si="342"/>
        <v/>
      </c>
      <c r="AN1099" t="str">
        <f t="shared" si="343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44"/>
        <v>0</v>
      </c>
      <c r="AZ1099">
        <f t="shared" si="345"/>
        <v>0</v>
      </c>
      <c r="BA1099">
        <f t="shared" si="346"/>
        <v>0</v>
      </c>
    </row>
    <row r="1100" customHeight="1" spans="1:53">
      <c r="A1100" s="25" t="s">
        <v>416</v>
      </c>
      <c r="C1100" s="25">
        <v>2</v>
      </c>
      <c r="D1100" s="39" t="s">
        <v>172</v>
      </c>
      <c r="E1100" s="39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42" t="str">
        <f t="shared" si="348"/>
        <v>魔偶*6,灵能水晶*10</v>
      </c>
      <c r="AB1100" s="65" t="str">
        <f t="shared" si="349"/>
        <v/>
      </c>
      <c r="AC1100" s="65" t="str">
        <f t="shared" si="350"/>
        <v/>
      </c>
      <c r="AD1100" s="43" t="str">
        <f t="shared" si="351"/>
        <v>-2%</v>
      </c>
      <c r="AE1100" s="3">
        <f t="shared" si="352"/>
        <v>-135</v>
      </c>
      <c r="AF1100" s="66">
        <f t="shared" si="353"/>
        <v>2</v>
      </c>
      <c r="AG1100" t="str">
        <f t="shared" si="354"/>
        <v>魔偶*6</v>
      </c>
      <c r="AH1100" t="str">
        <f t="shared" si="338"/>
        <v>灵能水晶*10</v>
      </c>
      <c r="AI1100" t="str">
        <f t="shared" si="339"/>
        <v/>
      </c>
      <c r="AJ1100" t="str">
        <f t="shared" si="355"/>
        <v/>
      </c>
      <c r="AK1100" t="str">
        <f t="shared" si="340"/>
        <v/>
      </c>
      <c r="AL1100" t="str">
        <f t="shared" si="341"/>
        <v/>
      </c>
      <c r="AM1100" t="str">
        <f t="shared" si="342"/>
        <v/>
      </c>
      <c r="AN1100" t="str">
        <f t="shared" si="343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44"/>
        <v>15</v>
      </c>
      <c r="AZ1100">
        <f t="shared" si="345"/>
        <v>0</v>
      </c>
      <c r="BA1100">
        <f t="shared" si="346"/>
        <v>0</v>
      </c>
    </row>
    <row r="1101" customHeight="1" spans="1:53">
      <c r="A1101" s="25" t="s">
        <v>416</v>
      </c>
      <c r="C1101" s="25">
        <v>3</v>
      </c>
      <c r="D1101" s="39" t="s">
        <v>172</v>
      </c>
      <c r="E1101" s="39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42" t="str">
        <f t="shared" si="348"/>
        <v>魔偶*9,灵能水晶*15</v>
      </c>
      <c r="AB1101" s="65" t="str">
        <f t="shared" si="349"/>
        <v/>
      </c>
      <c r="AC1101" s="65" t="str">
        <f t="shared" si="350"/>
        <v/>
      </c>
      <c r="AD1101" s="43" t="str">
        <f t="shared" si="351"/>
        <v>-3%</v>
      </c>
      <c r="AE1101" s="3">
        <f t="shared" si="352"/>
        <v>-170</v>
      </c>
      <c r="AF1101" s="66">
        <f t="shared" si="353"/>
        <v>3</v>
      </c>
      <c r="AG1101" t="str">
        <f t="shared" si="354"/>
        <v>魔偶*9</v>
      </c>
      <c r="AH1101" t="str">
        <f t="shared" ref="AH1101:AH1164" si="356">IF(AP1101="","",H1101&amp;"*"&amp;AP1101)</f>
        <v>灵能水晶*15</v>
      </c>
      <c r="AI1101" t="str">
        <f t="shared" ref="AI1101:AI1164" si="357">IF(AQ1101="","",J1101&amp;"*"&amp;AQ1101)</f>
        <v/>
      </c>
      <c r="AJ1101" t="str">
        <f t="shared" si="355"/>
        <v/>
      </c>
      <c r="AK1101" t="str">
        <f t="shared" ref="AK1101:AK1164" si="358">IF(AU1101="","",Q1101&amp;"*"&amp;AU1101)</f>
        <v/>
      </c>
      <c r="AL1101" t="str">
        <f t="shared" ref="AL1101:AL1164" si="359">IF(AV1101="","",S1101&amp;"*"&amp;AV1101)</f>
        <v/>
      </c>
      <c r="AM1101" t="str">
        <f t="shared" ref="AM1101:AM1164" si="360">IF(AW1101="","",V1101&amp;"*"&amp;AW1101)</f>
        <v/>
      </c>
      <c r="AN1101" t="str">
        <f t="shared" ref="AN1101:AN1164" si="361">IF(AX1101="","",X1101&amp;"*"&amp;AX1101)</f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ref="AY1101:AY1164" si="362">G1101+I1101+L1101+M1101+K1101</f>
        <v>15</v>
      </c>
      <c r="AZ1101">
        <f t="shared" ref="AZ1101:AZ1164" si="363">ABS(P1101)+ABS(R1101)+ABS(T1101)</f>
        <v>0</v>
      </c>
      <c r="BA1101">
        <f t="shared" ref="BA1101:BA1164" si="364">W1101+Y1101</f>
        <v>0</v>
      </c>
    </row>
    <row r="1102" customHeight="1" spans="1:53">
      <c r="A1102" s="25" t="s">
        <v>416</v>
      </c>
      <c r="C1102" s="25">
        <v>4</v>
      </c>
      <c r="D1102" s="39" t="s">
        <v>172</v>
      </c>
      <c r="E1102" s="39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42" t="str">
        <f t="shared" si="348"/>
        <v>魔偶*12,灵能水晶*19</v>
      </c>
      <c r="AB1102" s="65" t="str">
        <f t="shared" si="349"/>
        <v/>
      </c>
      <c r="AC1102" s="65" t="str">
        <f t="shared" si="350"/>
        <v/>
      </c>
      <c r="AD1102" s="43" t="str">
        <f t="shared" si="351"/>
        <v>-3%</v>
      </c>
      <c r="AE1102" s="3">
        <f t="shared" si="352"/>
        <v>-205</v>
      </c>
      <c r="AF1102" s="66">
        <f t="shared" si="353"/>
        <v>4</v>
      </c>
      <c r="AG1102" t="str">
        <f t="shared" si="354"/>
        <v>魔偶*12</v>
      </c>
      <c r="AH1102" t="str">
        <f t="shared" si="356"/>
        <v>灵能水晶*19</v>
      </c>
      <c r="AI1102" t="str">
        <f t="shared" si="357"/>
        <v/>
      </c>
      <c r="AJ1102" t="str">
        <f t="shared" si="355"/>
        <v/>
      </c>
      <c r="AK1102" t="str">
        <f t="shared" si="358"/>
        <v/>
      </c>
      <c r="AL1102" t="str">
        <f t="shared" si="359"/>
        <v/>
      </c>
      <c r="AM1102" t="str">
        <f t="shared" si="360"/>
        <v/>
      </c>
      <c r="AN1102" t="str">
        <f t="shared" si="361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62"/>
        <v>15</v>
      </c>
      <c r="AZ1102">
        <f t="shared" si="363"/>
        <v>0</v>
      </c>
      <c r="BA1102">
        <f t="shared" si="364"/>
        <v>0</v>
      </c>
    </row>
    <row r="1103" customHeight="1" spans="1:53">
      <c r="A1103" s="25" t="s">
        <v>416</v>
      </c>
      <c r="C1103" s="25">
        <v>5</v>
      </c>
      <c r="D1103" s="39" t="s">
        <v>172</v>
      </c>
      <c r="E1103" s="39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42" t="str">
        <f t="shared" si="348"/>
        <v>魔偶*14,灵能水晶*24</v>
      </c>
      <c r="AB1103" s="65" t="str">
        <f t="shared" si="349"/>
        <v/>
      </c>
      <c r="AC1103" s="65" t="str">
        <f t="shared" si="350"/>
        <v/>
      </c>
      <c r="AD1103" s="43" t="str">
        <f t="shared" si="351"/>
        <v>-4%</v>
      </c>
      <c r="AE1103" s="3">
        <f t="shared" si="352"/>
        <v>-240</v>
      </c>
      <c r="AF1103" s="66">
        <f t="shared" si="353"/>
        <v>5</v>
      </c>
      <c r="AG1103" t="str">
        <f t="shared" si="354"/>
        <v>魔偶*14</v>
      </c>
      <c r="AH1103" t="str">
        <f t="shared" si="356"/>
        <v>灵能水晶*24</v>
      </c>
      <c r="AI1103" t="str">
        <f t="shared" si="357"/>
        <v/>
      </c>
      <c r="AJ1103" t="str">
        <f t="shared" si="355"/>
        <v/>
      </c>
      <c r="AK1103" t="str">
        <f t="shared" si="358"/>
        <v/>
      </c>
      <c r="AL1103" t="str">
        <f t="shared" si="359"/>
        <v/>
      </c>
      <c r="AM1103" t="str">
        <f t="shared" si="360"/>
        <v/>
      </c>
      <c r="AN1103" t="str">
        <f t="shared" si="361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62"/>
        <v>15</v>
      </c>
      <c r="AZ1103">
        <f t="shared" si="363"/>
        <v>0</v>
      </c>
      <c r="BA1103">
        <f t="shared" si="364"/>
        <v>0</v>
      </c>
    </row>
    <row r="1104" customHeight="1" spans="1:53">
      <c r="A1104" s="23" t="s">
        <v>417</v>
      </c>
      <c r="B1104" s="71" t="s">
        <v>810</v>
      </c>
      <c r="C1104" s="23">
        <v>1</v>
      </c>
      <c r="D1104" s="39" t="s">
        <v>175</v>
      </c>
      <c r="E1104" s="39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42" t="str">
        <f t="shared" si="348"/>
        <v/>
      </c>
      <c r="AB1104" s="65" t="str">
        <f t="shared" si="349"/>
        <v/>
      </c>
      <c r="AC1104" s="65" t="str">
        <f t="shared" si="350"/>
        <v/>
      </c>
      <c r="AD1104" s="43" t="str">
        <f t="shared" si="351"/>
        <v/>
      </c>
      <c r="AE1104" s="3" t="str">
        <f t="shared" si="352"/>
        <v/>
      </c>
      <c r="AF1104" s="67">
        <f t="shared" si="353"/>
        <v>1</v>
      </c>
      <c r="AG1104" t="str">
        <f t="shared" si="354"/>
        <v/>
      </c>
      <c r="AH1104" t="str">
        <f t="shared" si="356"/>
        <v/>
      </c>
      <c r="AI1104" t="str">
        <f t="shared" si="357"/>
        <v/>
      </c>
      <c r="AJ1104" t="str">
        <f t="shared" si="355"/>
        <v/>
      </c>
      <c r="AK1104" t="str">
        <f t="shared" si="358"/>
        <v/>
      </c>
      <c r="AL1104" t="str">
        <f t="shared" si="359"/>
        <v/>
      </c>
      <c r="AM1104" t="str">
        <f t="shared" si="360"/>
        <v/>
      </c>
      <c r="AN1104" t="str">
        <f t="shared" si="361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62"/>
        <v>0</v>
      </c>
      <c r="AZ1104">
        <f t="shared" si="363"/>
        <v>0</v>
      </c>
      <c r="BA1104">
        <f t="shared" si="364"/>
        <v>0</v>
      </c>
    </row>
    <row r="1105" customHeight="1" spans="1:53">
      <c r="A1105" s="23" t="s">
        <v>417</v>
      </c>
      <c r="B1105" s="71" t="s">
        <v>811</v>
      </c>
      <c r="C1105" s="23">
        <v>2</v>
      </c>
      <c r="D1105" s="39" t="s">
        <v>175</v>
      </c>
      <c r="E1105" s="39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42" t="str">
        <f t="shared" si="348"/>
        <v/>
      </c>
      <c r="AB1105" s="65" t="str">
        <f t="shared" si="349"/>
        <v/>
      </c>
      <c r="AC1105" s="65" t="str">
        <f t="shared" si="350"/>
        <v/>
      </c>
      <c r="AD1105" s="43" t="str">
        <f t="shared" si="351"/>
        <v/>
      </c>
      <c r="AE1105" s="3" t="str">
        <f t="shared" si="352"/>
        <v/>
      </c>
      <c r="AF1105" s="67">
        <f t="shared" si="353"/>
        <v>2</v>
      </c>
      <c r="AG1105" t="str">
        <f t="shared" si="354"/>
        <v/>
      </c>
      <c r="AH1105" t="str">
        <f t="shared" si="356"/>
        <v/>
      </c>
      <c r="AI1105" t="str">
        <f t="shared" si="357"/>
        <v/>
      </c>
      <c r="AJ1105" t="str">
        <f t="shared" si="355"/>
        <v/>
      </c>
      <c r="AK1105" t="str">
        <f t="shared" si="358"/>
        <v/>
      </c>
      <c r="AL1105" t="str">
        <f t="shared" si="359"/>
        <v/>
      </c>
      <c r="AM1105" t="str">
        <f t="shared" si="360"/>
        <v/>
      </c>
      <c r="AN1105" t="str">
        <f t="shared" si="361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62"/>
        <v>0</v>
      </c>
      <c r="AZ1105">
        <f t="shared" si="363"/>
        <v>0</v>
      </c>
      <c r="BA1105">
        <f t="shared" si="364"/>
        <v>0</v>
      </c>
    </row>
    <row r="1106" customHeight="1" spans="1:53">
      <c r="A1106" s="23" t="s">
        <v>417</v>
      </c>
      <c r="B1106" s="71" t="s">
        <v>812</v>
      </c>
      <c r="C1106" s="23">
        <v>3</v>
      </c>
      <c r="D1106" s="39" t="s">
        <v>175</v>
      </c>
      <c r="E1106" s="39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42" t="str">
        <f t="shared" si="348"/>
        <v/>
      </c>
      <c r="AB1106" s="65" t="str">
        <f t="shared" si="349"/>
        <v/>
      </c>
      <c r="AC1106" s="65" t="str">
        <f t="shared" si="350"/>
        <v/>
      </c>
      <c r="AD1106" s="43" t="str">
        <f t="shared" si="351"/>
        <v/>
      </c>
      <c r="AE1106" s="3" t="str">
        <f t="shared" si="352"/>
        <v/>
      </c>
      <c r="AF1106" s="67">
        <f t="shared" si="353"/>
        <v>3</v>
      </c>
      <c r="AG1106" t="str">
        <f t="shared" si="354"/>
        <v/>
      </c>
      <c r="AH1106" t="str">
        <f t="shared" si="356"/>
        <v/>
      </c>
      <c r="AI1106" t="str">
        <f t="shared" si="357"/>
        <v/>
      </c>
      <c r="AJ1106" t="str">
        <f t="shared" si="355"/>
        <v/>
      </c>
      <c r="AK1106" t="str">
        <f t="shared" si="358"/>
        <v/>
      </c>
      <c r="AL1106" t="str">
        <f t="shared" si="359"/>
        <v/>
      </c>
      <c r="AM1106" t="str">
        <f t="shared" si="360"/>
        <v/>
      </c>
      <c r="AN1106" t="str">
        <f t="shared" si="361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62"/>
        <v>0</v>
      </c>
      <c r="AZ1106">
        <f t="shared" si="363"/>
        <v>0</v>
      </c>
      <c r="BA1106">
        <f t="shared" si="364"/>
        <v>0</v>
      </c>
    </row>
    <row r="1107" customHeight="1" spans="1:53">
      <c r="A1107" s="23" t="s">
        <v>417</v>
      </c>
      <c r="B1107" s="71" t="s">
        <v>813</v>
      </c>
      <c r="C1107" s="23">
        <v>4</v>
      </c>
      <c r="D1107" s="39" t="s">
        <v>175</v>
      </c>
      <c r="E1107" s="39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42" t="str">
        <f t="shared" si="348"/>
        <v/>
      </c>
      <c r="AB1107" s="65" t="str">
        <f t="shared" si="349"/>
        <v/>
      </c>
      <c r="AC1107" s="65" t="str">
        <f t="shared" si="350"/>
        <v/>
      </c>
      <c r="AD1107" s="43" t="str">
        <f t="shared" si="351"/>
        <v/>
      </c>
      <c r="AE1107" s="3" t="str">
        <f t="shared" si="352"/>
        <v/>
      </c>
      <c r="AF1107" s="67">
        <f t="shared" si="353"/>
        <v>4</v>
      </c>
      <c r="AG1107" t="str">
        <f t="shared" si="354"/>
        <v/>
      </c>
      <c r="AH1107" t="str">
        <f t="shared" si="356"/>
        <v/>
      </c>
      <c r="AI1107" t="str">
        <f t="shared" si="357"/>
        <v/>
      </c>
      <c r="AJ1107" t="str">
        <f t="shared" si="355"/>
        <v/>
      </c>
      <c r="AK1107" t="str">
        <f t="shared" si="358"/>
        <v/>
      </c>
      <c r="AL1107" t="str">
        <f t="shared" si="359"/>
        <v/>
      </c>
      <c r="AM1107" t="str">
        <f t="shared" si="360"/>
        <v/>
      </c>
      <c r="AN1107" t="str">
        <f t="shared" si="361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62"/>
        <v>0</v>
      </c>
      <c r="AZ1107">
        <f t="shared" si="363"/>
        <v>0</v>
      </c>
      <c r="BA1107">
        <f t="shared" si="364"/>
        <v>0</v>
      </c>
    </row>
    <row r="1108" customHeight="1" spans="1:53">
      <c r="A1108" s="23" t="s">
        <v>417</v>
      </c>
      <c r="B1108" s="71" t="s">
        <v>814</v>
      </c>
      <c r="C1108" s="23">
        <v>5</v>
      </c>
      <c r="D1108" s="39" t="s">
        <v>175</v>
      </c>
      <c r="E1108" s="39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42" t="str">
        <f t="shared" si="348"/>
        <v/>
      </c>
      <c r="AB1108" s="65" t="str">
        <f t="shared" si="349"/>
        <v/>
      </c>
      <c r="AC1108" s="65" t="str">
        <f t="shared" si="350"/>
        <v/>
      </c>
      <c r="AD1108" s="43" t="str">
        <f t="shared" si="351"/>
        <v/>
      </c>
      <c r="AE1108" s="3" t="str">
        <f t="shared" si="352"/>
        <v/>
      </c>
      <c r="AF1108" s="67">
        <f t="shared" si="353"/>
        <v>5</v>
      </c>
      <c r="AG1108" t="str">
        <f t="shared" si="354"/>
        <v/>
      </c>
      <c r="AH1108" t="str">
        <f t="shared" si="356"/>
        <v/>
      </c>
      <c r="AI1108" t="str">
        <f t="shared" si="357"/>
        <v/>
      </c>
      <c r="AJ1108" t="str">
        <f t="shared" si="355"/>
        <v/>
      </c>
      <c r="AK1108" t="str">
        <f t="shared" si="358"/>
        <v/>
      </c>
      <c r="AL1108" t="str">
        <f t="shared" si="359"/>
        <v/>
      </c>
      <c r="AM1108" t="str">
        <f t="shared" si="360"/>
        <v/>
      </c>
      <c r="AN1108" t="str">
        <f t="shared" si="361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62"/>
        <v>0</v>
      </c>
      <c r="AZ1108">
        <f t="shared" si="363"/>
        <v>0</v>
      </c>
      <c r="BA1108">
        <f t="shared" si="364"/>
        <v>0</v>
      </c>
    </row>
    <row r="1109" customHeight="1" spans="1:53">
      <c r="A1109" s="23" t="s">
        <v>417</v>
      </c>
      <c r="B1109" s="71" t="s">
        <v>815</v>
      </c>
      <c r="C1109" s="23">
        <v>6</v>
      </c>
      <c r="D1109" s="39" t="s">
        <v>175</v>
      </c>
      <c r="E1109" s="39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42" t="str">
        <f t="shared" si="348"/>
        <v/>
      </c>
      <c r="AB1109" s="65" t="str">
        <f t="shared" si="349"/>
        <v/>
      </c>
      <c r="AC1109" s="65" t="str">
        <f t="shared" si="350"/>
        <v/>
      </c>
      <c r="AD1109" s="43" t="str">
        <f t="shared" si="351"/>
        <v/>
      </c>
      <c r="AE1109" s="3" t="str">
        <f t="shared" si="352"/>
        <v/>
      </c>
      <c r="AF1109" s="66">
        <f t="shared" si="353"/>
        <v>6</v>
      </c>
      <c r="AG1109" t="str">
        <f t="shared" si="354"/>
        <v/>
      </c>
      <c r="AH1109" t="str">
        <f t="shared" si="356"/>
        <v/>
      </c>
      <c r="AI1109" t="str">
        <f t="shared" si="357"/>
        <v/>
      </c>
      <c r="AJ1109" t="str">
        <f t="shared" si="355"/>
        <v/>
      </c>
      <c r="AK1109" t="str">
        <f t="shared" si="358"/>
        <v/>
      </c>
      <c r="AL1109" t="str">
        <f t="shared" si="359"/>
        <v/>
      </c>
      <c r="AM1109" t="str">
        <f t="shared" si="360"/>
        <v/>
      </c>
      <c r="AN1109" t="str">
        <f t="shared" si="361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62"/>
        <v>0</v>
      </c>
      <c r="AZ1109">
        <f t="shared" si="363"/>
        <v>0</v>
      </c>
      <c r="BA1109">
        <f t="shared" si="364"/>
        <v>0</v>
      </c>
    </row>
    <row r="1110" customHeight="1" spans="1:53">
      <c r="A1110" s="23" t="s">
        <v>417</v>
      </c>
      <c r="B1110" s="71" t="s">
        <v>816</v>
      </c>
      <c r="C1110" s="23">
        <v>7</v>
      </c>
      <c r="D1110" s="39" t="s">
        <v>175</v>
      </c>
      <c r="E1110" s="39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42" t="str">
        <f t="shared" si="348"/>
        <v/>
      </c>
      <c r="AB1110" s="65" t="str">
        <f t="shared" si="349"/>
        <v/>
      </c>
      <c r="AC1110" s="65" t="str">
        <f t="shared" si="350"/>
        <v/>
      </c>
      <c r="AD1110" s="43" t="str">
        <f t="shared" si="351"/>
        <v/>
      </c>
      <c r="AE1110" s="3" t="str">
        <f t="shared" si="352"/>
        <v/>
      </c>
      <c r="AF1110" s="66">
        <f t="shared" si="353"/>
        <v>7</v>
      </c>
      <c r="AG1110" t="str">
        <f t="shared" si="354"/>
        <v/>
      </c>
      <c r="AH1110" t="str">
        <f t="shared" si="356"/>
        <v/>
      </c>
      <c r="AI1110" t="str">
        <f t="shared" si="357"/>
        <v/>
      </c>
      <c r="AJ1110" t="str">
        <f t="shared" si="355"/>
        <v/>
      </c>
      <c r="AK1110" t="str">
        <f t="shared" si="358"/>
        <v/>
      </c>
      <c r="AL1110" t="str">
        <f t="shared" si="359"/>
        <v/>
      </c>
      <c r="AM1110" t="str">
        <f t="shared" si="360"/>
        <v/>
      </c>
      <c r="AN1110" t="str">
        <f t="shared" si="361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62"/>
        <v>0</v>
      </c>
      <c r="AZ1110">
        <f t="shared" si="363"/>
        <v>0</v>
      </c>
      <c r="BA1110">
        <f t="shared" si="364"/>
        <v>0</v>
      </c>
    </row>
    <row r="1111" customHeight="1" spans="1:53">
      <c r="A1111" s="23" t="s">
        <v>417</v>
      </c>
      <c r="B1111" s="71" t="s">
        <v>817</v>
      </c>
      <c r="C1111" s="23">
        <v>8</v>
      </c>
      <c r="D1111" s="39" t="s">
        <v>175</v>
      </c>
      <c r="E1111" s="39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42" t="str">
        <f t="shared" si="348"/>
        <v/>
      </c>
      <c r="AB1111" s="65" t="str">
        <f t="shared" si="349"/>
        <v/>
      </c>
      <c r="AC1111" s="65" t="str">
        <f t="shared" si="350"/>
        <v/>
      </c>
      <c r="AD1111" s="43" t="str">
        <f t="shared" si="351"/>
        <v/>
      </c>
      <c r="AE1111" s="3" t="str">
        <f t="shared" si="352"/>
        <v/>
      </c>
      <c r="AF1111" s="66">
        <f t="shared" si="353"/>
        <v>8</v>
      </c>
      <c r="AG1111" t="str">
        <f t="shared" si="354"/>
        <v/>
      </c>
      <c r="AH1111" t="str">
        <f t="shared" si="356"/>
        <v/>
      </c>
      <c r="AI1111" t="str">
        <f t="shared" si="357"/>
        <v/>
      </c>
      <c r="AJ1111" t="str">
        <f t="shared" si="355"/>
        <v/>
      </c>
      <c r="AK1111" t="str">
        <f t="shared" si="358"/>
        <v/>
      </c>
      <c r="AL1111" t="str">
        <f t="shared" si="359"/>
        <v/>
      </c>
      <c r="AM1111" t="str">
        <f t="shared" si="360"/>
        <v/>
      </c>
      <c r="AN1111" t="str">
        <f t="shared" si="361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62"/>
        <v>0</v>
      </c>
      <c r="AZ1111">
        <f t="shared" si="363"/>
        <v>0</v>
      </c>
      <c r="BA1111">
        <f t="shared" si="364"/>
        <v>0</v>
      </c>
    </row>
    <row r="1112" customHeight="1" spans="1:53">
      <c r="A1112" s="25" t="s">
        <v>419</v>
      </c>
      <c r="C1112" s="25">
        <v>1</v>
      </c>
      <c r="D1112" s="39" t="s">
        <v>172</v>
      </c>
      <c r="E1112" s="39" t="s">
        <v>173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42" t="str">
        <f t="shared" si="348"/>
        <v/>
      </c>
      <c r="AB1112" s="65" t="str">
        <f t="shared" si="349"/>
        <v/>
      </c>
      <c r="AC1112" s="65" t="str">
        <f t="shared" si="350"/>
        <v/>
      </c>
      <c r="AD1112" s="43" t="str">
        <f t="shared" si="351"/>
        <v>73%</v>
      </c>
      <c r="AE1112" s="3">
        <f t="shared" si="352"/>
        <v>120</v>
      </c>
      <c r="AF1112" s="66">
        <f t="shared" si="353"/>
        <v>1</v>
      </c>
      <c r="AG1112" t="str">
        <f t="shared" si="354"/>
        <v/>
      </c>
      <c r="AH1112" t="str">
        <f t="shared" si="356"/>
        <v/>
      </c>
      <c r="AI1112" t="str">
        <f t="shared" si="357"/>
        <v/>
      </c>
      <c r="AJ1112" t="str">
        <f t="shared" si="355"/>
        <v/>
      </c>
      <c r="AK1112" t="str">
        <f t="shared" si="358"/>
        <v/>
      </c>
      <c r="AL1112" t="str">
        <f t="shared" si="359"/>
        <v/>
      </c>
      <c r="AM1112" t="str">
        <f t="shared" si="360"/>
        <v/>
      </c>
      <c r="AN1112" t="str">
        <f t="shared" si="361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62"/>
        <v>0</v>
      </c>
      <c r="AZ1112">
        <f t="shared" si="363"/>
        <v>0</v>
      </c>
      <c r="BA1112">
        <f t="shared" si="364"/>
        <v>0</v>
      </c>
    </row>
    <row r="1113" customHeight="1" spans="1:53">
      <c r="A1113" s="25" t="s">
        <v>419</v>
      </c>
      <c r="C1113" s="25">
        <v>2</v>
      </c>
      <c r="D1113" s="39" t="s">
        <v>172</v>
      </c>
      <c r="E1113" s="39" t="s">
        <v>173</v>
      </c>
      <c r="N1113" s="23">
        <f>IFERROR(VLOOKUP($D1113&amp;$C1113,生产方式定位!$A$2:$E$38,2,FALSE)+VLOOKUP($E1113&amp;$C1113,生产方式定位!$F$3:$J$38,2,FALSE),0)</f>
        <v>1100</v>
      </c>
      <c r="U1113" s="23">
        <f>IFERROR(VLOOKUP($D1113&amp;$C1113,生产方式定位!$A$2:$E$38,3,FALSE)+VLOOKUP($E1113&amp;$C1113,生产方式定位!$F$3:$J$38,3,FALSE),0)</f>
        <v>100</v>
      </c>
      <c r="Z1113" s="23">
        <f>IFERROR(VLOOKUP($D1113&amp;$C1113,生产方式定位!$A$2:$E$38,5,FALSE)+VLOOKUP($E1113&amp;$C1113,生产方式定位!$F$3:$J$38,5,FALSE),"错误")</f>
        <v>1510</v>
      </c>
      <c r="AA1113" s="42" t="str">
        <f t="shared" si="348"/>
        <v/>
      </c>
      <c r="AB1113" s="65" t="str">
        <f t="shared" si="349"/>
        <v/>
      </c>
      <c r="AC1113" s="65" t="str">
        <f t="shared" si="350"/>
        <v/>
      </c>
      <c r="AD1113" s="43" t="str">
        <f t="shared" si="351"/>
        <v>37%</v>
      </c>
      <c r="AE1113" s="3">
        <f t="shared" si="352"/>
        <v>310</v>
      </c>
      <c r="AF1113" s="66">
        <f t="shared" si="353"/>
        <v>2</v>
      </c>
      <c r="AG1113" t="str">
        <f t="shared" si="354"/>
        <v/>
      </c>
      <c r="AH1113" t="str">
        <f t="shared" si="356"/>
        <v/>
      </c>
      <c r="AI1113" t="str">
        <f t="shared" si="357"/>
        <v/>
      </c>
      <c r="AJ1113" t="str">
        <f t="shared" si="355"/>
        <v/>
      </c>
      <c r="AK1113" t="str">
        <f t="shared" si="358"/>
        <v/>
      </c>
      <c r="AL1113" t="str">
        <f t="shared" si="359"/>
        <v/>
      </c>
      <c r="AM1113" t="str">
        <f t="shared" si="360"/>
        <v/>
      </c>
      <c r="AN1113" t="str">
        <f t="shared" si="361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62"/>
        <v>0</v>
      </c>
      <c r="AZ1113">
        <f t="shared" si="363"/>
        <v>0</v>
      </c>
      <c r="BA1113">
        <f t="shared" si="364"/>
        <v>0</v>
      </c>
    </row>
    <row r="1114" customHeight="1" spans="1:53">
      <c r="A1114" s="25" t="s">
        <v>419</v>
      </c>
      <c r="C1114" s="25">
        <v>3</v>
      </c>
      <c r="D1114" s="39" t="s">
        <v>172</v>
      </c>
      <c r="E1114" s="39" t="s">
        <v>173</v>
      </c>
      <c r="N1114" s="23">
        <f>IFERROR(VLOOKUP($D1114&amp;$C1114,生产方式定位!$A$2:$E$38,2,FALSE)+VLOOKUP($E1114&amp;$C1114,生产方式定位!$F$3:$J$38,2,FALSE),0)</f>
        <v>1525</v>
      </c>
      <c r="U1114" s="23">
        <f>IFERROR(VLOOKUP($D1114&amp;$C1114,生产方式定位!$A$2:$E$38,3,FALSE)+VLOOKUP($E1114&amp;$C1114,生产方式定位!$F$3:$J$38,3,FALSE),0)</f>
        <v>100</v>
      </c>
      <c r="Z1114" s="23">
        <f>IFERROR(VLOOKUP($D1114&amp;$C1114,生产方式定位!$A$2:$E$38,5,FALSE)+VLOOKUP($E1114&amp;$C1114,生产方式定位!$F$3:$J$38,5,FALSE),"错误")</f>
        <v>2050</v>
      </c>
      <c r="AA1114" s="42" t="str">
        <f t="shared" si="348"/>
        <v/>
      </c>
      <c r="AB1114" s="65" t="str">
        <f t="shared" si="349"/>
        <v/>
      </c>
      <c r="AC1114" s="65" t="str">
        <f t="shared" si="350"/>
        <v/>
      </c>
      <c r="AD1114" s="43" t="str">
        <f t="shared" si="351"/>
        <v>34%</v>
      </c>
      <c r="AE1114" s="3">
        <f t="shared" si="352"/>
        <v>425</v>
      </c>
      <c r="AF1114" s="67">
        <f t="shared" si="353"/>
        <v>3</v>
      </c>
      <c r="AG1114" t="str">
        <f t="shared" si="354"/>
        <v/>
      </c>
      <c r="AH1114" t="str">
        <f t="shared" si="356"/>
        <v/>
      </c>
      <c r="AI1114" t="str">
        <f t="shared" si="357"/>
        <v/>
      </c>
      <c r="AJ1114" t="str">
        <f t="shared" si="355"/>
        <v/>
      </c>
      <c r="AK1114" t="str">
        <f t="shared" si="358"/>
        <v/>
      </c>
      <c r="AL1114" t="str">
        <f t="shared" si="359"/>
        <v/>
      </c>
      <c r="AM1114" t="str">
        <f t="shared" si="360"/>
        <v/>
      </c>
      <c r="AN1114" t="str">
        <f t="shared" si="361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62"/>
        <v>0</v>
      </c>
      <c r="AZ1114">
        <f t="shared" si="363"/>
        <v>0</v>
      </c>
      <c r="BA1114">
        <f t="shared" si="364"/>
        <v>0</v>
      </c>
    </row>
    <row r="1115" customHeight="1" spans="1:53">
      <c r="A1115" s="25" t="s">
        <v>419</v>
      </c>
      <c r="C1115" s="25">
        <v>4</v>
      </c>
      <c r="D1115" s="39" t="s">
        <v>172</v>
      </c>
      <c r="E1115" s="39" t="s">
        <v>173</v>
      </c>
      <c r="N1115" s="23">
        <f>IFERROR(VLOOKUP($D1115&amp;$C1115,生产方式定位!$A$2:$E$38,2,FALSE)+VLOOKUP($E1115&amp;$C1115,生产方式定位!$F$3:$J$38,2,FALSE),0)</f>
        <v>1950</v>
      </c>
      <c r="U1115" s="23">
        <f>IFERROR(VLOOKUP($D1115&amp;$C1115,生产方式定位!$A$2:$E$38,3,FALSE)+VLOOKUP($E1115&amp;$C1115,生产方式定位!$F$3:$J$38,3,FALSE),0)</f>
        <v>100</v>
      </c>
      <c r="Z1115" s="23">
        <f>IFERROR(VLOOKUP($D1115&amp;$C1115,生产方式定位!$A$2:$E$38,5,FALSE)+VLOOKUP($E1115&amp;$C1115,生产方式定位!$F$3:$J$38,5,FALSE),"错误")</f>
        <v>2590</v>
      </c>
      <c r="AA1115" s="42" t="str">
        <f t="shared" ref="AA1115:AA1178" si="365">IF(AG1115="","",AG1115)&amp;IF(AH1115="","",","&amp;AH1115)&amp;IF(AR1115=0,"",",运力*"&amp;AR1115)&amp;IF(AS1115=0,"",",交易*"&amp;AS1115)</f>
        <v/>
      </c>
      <c r="AB1115" s="65" t="str">
        <f t="shared" ref="AB1115:AB1178" si="366">IF(AJ1115="","",AJ1115)&amp;IF(AK1115="","",","&amp;AK1115)&amp;IF(AL1115="","",","&amp;AL1115)</f>
        <v/>
      </c>
      <c r="AC1115" s="65" t="str">
        <f t="shared" ref="AC1115:AC1178" si="367">IF(AM1115="","",AM1115)&amp;IF(AN1115="","",","&amp;AN1115)</f>
        <v/>
      </c>
      <c r="AD1115" s="43" t="str">
        <f t="shared" ref="AD1115:AD1178" si="368">IFERROR(ROUND(((Z1115/N1115)-1)*100,0)&amp;"%","")</f>
        <v>33%</v>
      </c>
      <c r="AE1115" s="3">
        <f t="shared" ref="AE1115:AE1178" si="369">IF(Z1115-U1115-N1115=0,"",Z1115-U1115-N1115)</f>
        <v>540</v>
      </c>
      <c r="AF1115" s="67">
        <f t="shared" ref="AF1115:AF1178" si="370">C1115</f>
        <v>4</v>
      </c>
      <c r="AG1115" t="str">
        <f t="shared" si="354"/>
        <v/>
      </c>
      <c r="AH1115" t="str">
        <f t="shared" si="356"/>
        <v/>
      </c>
      <c r="AI1115" t="str">
        <f t="shared" si="357"/>
        <v/>
      </c>
      <c r="AJ1115" t="str">
        <f t="shared" si="355"/>
        <v/>
      </c>
      <c r="AK1115" t="str">
        <f t="shared" si="358"/>
        <v/>
      </c>
      <c r="AL1115" t="str">
        <f t="shared" si="359"/>
        <v/>
      </c>
      <c r="AM1115" t="str">
        <f t="shared" si="360"/>
        <v/>
      </c>
      <c r="AN1115" t="str">
        <f t="shared" si="361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62"/>
        <v>0</v>
      </c>
      <c r="AZ1115">
        <f t="shared" si="363"/>
        <v>0</v>
      </c>
      <c r="BA1115">
        <f t="shared" si="364"/>
        <v>0</v>
      </c>
    </row>
    <row r="1116" customHeight="1" spans="1:53">
      <c r="A1116" s="25" t="s">
        <v>419</v>
      </c>
      <c r="C1116" s="25">
        <v>5</v>
      </c>
      <c r="D1116" s="39" t="s">
        <v>172</v>
      </c>
      <c r="E1116" s="39" t="s">
        <v>173</v>
      </c>
      <c r="N1116" s="23">
        <f>IFERROR(VLOOKUP($D1116&amp;$C1116,生产方式定位!$A$2:$E$38,2,FALSE)+VLOOKUP($E1116&amp;$C1116,生产方式定位!$F$3:$J$38,2,FALSE),0)</f>
        <v>2375</v>
      </c>
      <c r="U1116" s="23">
        <f>IFERROR(VLOOKUP($D1116&amp;$C1116,生产方式定位!$A$2:$E$38,3,FALSE)+VLOOKUP($E1116&amp;$C1116,生产方式定位!$F$3:$J$38,3,FALSE),0)</f>
        <v>100</v>
      </c>
      <c r="Z1116" s="23">
        <f>IFERROR(VLOOKUP($D1116&amp;$C1116,生产方式定位!$A$2:$E$38,5,FALSE)+VLOOKUP($E1116&amp;$C1116,生产方式定位!$F$3:$J$38,5,FALSE),"错误")</f>
        <v>3130</v>
      </c>
      <c r="AA1116" s="42" t="str">
        <f t="shared" si="365"/>
        <v/>
      </c>
      <c r="AB1116" s="65" t="str">
        <f t="shared" si="366"/>
        <v/>
      </c>
      <c r="AC1116" s="65" t="str">
        <f t="shared" si="367"/>
        <v/>
      </c>
      <c r="AD1116" s="43" t="str">
        <f t="shared" si="368"/>
        <v>32%</v>
      </c>
      <c r="AE1116" s="3">
        <f t="shared" si="369"/>
        <v>655</v>
      </c>
      <c r="AF1116" s="67">
        <f t="shared" si="370"/>
        <v>5</v>
      </c>
      <c r="AG1116" t="str">
        <f t="shared" si="354"/>
        <v/>
      </c>
      <c r="AH1116" t="str">
        <f t="shared" si="356"/>
        <v/>
      </c>
      <c r="AI1116" t="str">
        <f t="shared" si="357"/>
        <v/>
      </c>
      <c r="AJ1116" t="str">
        <f t="shared" si="355"/>
        <v/>
      </c>
      <c r="AK1116" t="str">
        <f t="shared" si="358"/>
        <v/>
      </c>
      <c r="AL1116" t="str">
        <f t="shared" si="359"/>
        <v/>
      </c>
      <c r="AM1116" t="str">
        <f t="shared" si="360"/>
        <v/>
      </c>
      <c r="AN1116" t="str">
        <f t="shared" si="361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62"/>
        <v>0</v>
      </c>
      <c r="AZ1116">
        <f t="shared" si="363"/>
        <v>0</v>
      </c>
      <c r="BA1116">
        <f t="shared" si="364"/>
        <v>0</v>
      </c>
    </row>
    <row r="1117" customHeight="1" spans="1:53">
      <c r="A1117" s="23" t="s">
        <v>420</v>
      </c>
      <c r="C1117" s="23">
        <v>1</v>
      </c>
      <c r="D1117" s="39" t="s">
        <v>175</v>
      </c>
      <c r="E1117" s="39" t="s">
        <v>176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42" t="str">
        <f t="shared" si="365"/>
        <v/>
      </c>
      <c r="AB1117" s="65" t="str">
        <f t="shared" si="366"/>
        <v/>
      </c>
      <c r="AC1117" s="65" t="str">
        <f t="shared" si="367"/>
        <v/>
      </c>
      <c r="AD1117" s="43" t="str">
        <f t="shared" si="368"/>
        <v/>
      </c>
      <c r="AE1117" s="3" t="str">
        <f t="shared" si="369"/>
        <v/>
      </c>
      <c r="AF1117" s="67">
        <f t="shared" si="370"/>
        <v>1</v>
      </c>
      <c r="AG1117" t="str">
        <f t="shared" si="354"/>
        <v/>
      </c>
      <c r="AH1117" t="str">
        <f t="shared" si="356"/>
        <v/>
      </c>
      <c r="AI1117" t="str">
        <f t="shared" si="357"/>
        <v/>
      </c>
      <c r="AJ1117" t="str">
        <f t="shared" si="355"/>
        <v/>
      </c>
      <c r="AK1117" t="str">
        <f t="shared" si="358"/>
        <v/>
      </c>
      <c r="AL1117" t="str">
        <f t="shared" si="359"/>
        <v/>
      </c>
      <c r="AM1117" t="str">
        <f t="shared" si="360"/>
        <v/>
      </c>
      <c r="AN1117" t="str">
        <f t="shared" si="361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62"/>
        <v>0</v>
      </c>
      <c r="AZ1117">
        <f t="shared" si="363"/>
        <v>0</v>
      </c>
      <c r="BA1117">
        <f t="shared" si="364"/>
        <v>0</v>
      </c>
    </row>
    <row r="1118" customHeight="1" spans="1:53">
      <c r="A1118" s="23" t="s">
        <v>420</v>
      </c>
      <c r="C1118" s="23">
        <v>2</v>
      </c>
      <c r="D1118" s="39" t="s">
        <v>175</v>
      </c>
      <c r="E1118" s="39" t="s">
        <v>176</v>
      </c>
      <c r="F1118" s="3" t="s">
        <v>41</v>
      </c>
      <c r="G1118" s="3">
        <v>10</v>
      </c>
      <c r="N1118" s="25">
        <f>IFERROR(VLOOKUP($D1118&amp;$C1118,生产方式定位!$A$2:$E$38,2,FALSE)+VLOOKUP($E1118&amp;$C1118,生产方式定位!$F$3:$J$38,2,FALSE),0)</f>
        <v>225</v>
      </c>
      <c r="U1118" s="25">
        <f>IFERROR(VLOOKUP($D1118&amp;$C1118,生产方式定位!$A$2:$E$38,3,FALSE)+VLOOKUP($E1118&amp;$C1118,生产方式定位!$F$3:$J$38,3,FALSE),0)</f>
        <v>10</v>
      </c>
      <c r="Z1118" s="25">
        <f>IFERROR(VLOOKUP($D1118&amp;$C1118,生产方式定位!$A$2:$E$38,5,FALSE)+VLOOKUP($E1118&amp;$C1118,生产方式定位!$F$3:$J$38,5,FALSE),"错误")</f>
        <v>0</v>
      </c>
      <c r="AA1118" s="42" t="str">
        <f t="shared" si="365"/>
        <v>工具*6</v>
      </c>
      <c r="AB1118" s="65" t="str">
        <f t="shared" si="366"/>
        <v/>
      </c>
      <c r="AC1118" s="65" t="str">
        <f t="shared" si="367"/>
        <v/>
      </c>
      <c r="AD1118" s="43" t="str">
        <f t="shared" si="368"/>
        <v>-100%</v>
      </c>
      <c r="AE1118" s="3">
        <f t="shared" si="369"/>
        <v>-235</v>
      </c>
      <c r="AF1118" s="67">
        <f t="shared" si="370"/>
        <v>2</v>
      </c>
      <c r="AG1118" t="str">
        <f t="shared" si="354"/>
        <v>工具*6</v>
      </c>
      <c r="AH1118" t="str">
        <f t="shared" si="356"/>
        <v/>
      </c>
      <c r="AI1118" t="str">
        <f t="shared" si="357"/>
        <v/>
      </c>
      <c r="AJ1118" t="str">
        <f t="shared" si="355"/>
        <v/>
      </c>
      <c r="AK1118" t="str">
        <f t="shared" si="358"/>
        <v/>
      </c>
      <c r="AL1118" t="str">
        <f t="shared" si="359"/>
        <v/>
      </c>
      <c r="AM1118" t="str">
        <f t="shared" si="360"/>
        <v/>
      </c>
      <c r="AN1118" t="str">
        <f t="shared" si="361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62"/>
        <v>10</v>
      </c>
      <c r="AZ1118">
        <f t="shared" si="363"/>
        <v>0</v>
      </c>
      <c r="BA1118">
        <f t="shared" si="364"/>
        <v>0</v>
      </c>
    </row>
    <row r="1119" customHeight="1" spans="1:53">
      <c r="A1119" s="23" t="s">
        <v>420</v>
      </c>
      <c r="C1119" s="23">
        <v>3</v>
      </c>
      <c r="D1119" s="39" t="s">
        <v>175</v>
      </c>
      <c r="E1119" s="39" t="s">
        <v>176</v>
      </c>
      <c r="F1119" s="3" t="s">
        <v>41</v>
      </c>
      <c r="G1119" s="3">
        <v>10</v>
      </c>
      <c r="N1119" s="25">
        <f>IFERROR(VLOOKUP($D1119&amp;$C1119,生产方式定位!$A$2:$E$38,2,FALSE)+VLOOKUP($E1119&amp;$C1119,生产方式定位!$F$3:$J$38,2,FALSE),0)</f>
        <v>300</v>
      </c>
      <c r="U1119" s="25">
        <f>IFERROR(VLOOKUP($D1119&amp;$C1119,生产方式定位!$A$2:$E$38,3,FALSE)+VLOOKUP($E1119&amp;$C1119,生产方式定位!$F$3:$J$38,3,FALSE),0)</f>
        <v>20</v>
      </c>
      <c r="Z1119" s="25">
        <f>IFERROR(VLOOKUP($D1119&amp;$C1119,生产方式定位!$A$2:$E$38,5,FALSE)+VLOOKUP($E1119&amp;$C1119,生产方式定位!$F$3:$J$38,5,FALSE),"错误")</f>
        <v>0</v>
      </c>
      <c r="AA1119" s="42" t="str">
        <f t="shared" si="365"/>
        <v>工具*8</v>
      </c>
      <c r="AB1119" s="65" t="str">
        <f t="shared" si="366"/>
        <v/>
      </c>
      <c r="AC1119" s="65" t="str">
        <f t="shared" si="367"/>
        <v/>
      </c>
      <c r="AD1119" s="43" t="str">
        <f t="shared" si="368"/>
        <v>-100%</v>
      </c>
      <c r="AE1119" s="3">
        <f t="shared" si="369"/>
        <v>-320</v>
      </c>
      <c r="AF1119" s="67">
        <f t="shared" si="370"/>
        <v>3</v>
      </c>
      <c r="AG1119" t="str">
        <f t="shared" si="354"/>
        <v>工具*8</v>
      </c>
      <c r="AH1119" t="str">
        <f t="shared" si="356"/>
        <v/>
      </c>
      <c r="AI1119" t="str">
        <f t="shared" si="357"/>
        <v/>
      </c>
      <c r="AJ1119" t="str">
        <f t="shared" si="355"/>
        <v/>
      </c>
      <c r="AK1119" t="str">
        <f t="shared" si="358"/>
        <v/>
      </c>
      <c r="AL1119" t="str">
        <f t="shared" si="359"/>
        <v/>
      </c>
      <c r="AM1119" t="str">
        <f t="shared" si="360"/>
        <v/>
      </c>
      <c r="AN1119" t="str">
        <f t="shared" si="361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62"/>
        <v>10</v>
      </c>
      <c r="AZ1119">
        <f t="shared" si="363"/>
        <v>0</v>
      </c>
      <c r="BA1119">
        <f t="shared" si="364"/>
        <v>0</v>
      </c>
    </row>
    <row r="1120" customHeight="1" spans="1:53">
      <c r="A1120" s="23" t="s">
        <v>420</v>
      </c>
      <c r="C1120" s="23">
        <v>4</v>
      </c>
      <c r="D1120" s="39" t="s">
        <v>175</v>
      </c>
      <c r="E1120" s="39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5">
        <f>IFERROR(VLOOKUP($D1120&amp;$C1120,生产方式定位!$A$2:$E$38,2,FALSE)+VLOOKUP($E1120&amp;$C1120,生产方式定位!$F$3:$J$38,2,FALSE),0)</f>
        <v>375</v>
      </c>
      <c r="U1120" s="25">
        <f>IFERROR(VLOOKUP($D1120&amp;$C1120,生产方式定位!$A$2:$E$38,3,FALSE)+VLOOKUP($E1120&amp;$C1120,生产方式定位!$F$3:$J$38,3,FALSE),0)</f>
        <v>30</v>
      </c>
      <c r="Z1120" s="25">
        <f>IFERROR(VLOOKUP($D1120&amp;$C1120,生产方式定位!$A$2:$E$38,5,FALSE)+VLOOKUP($E1120&amp;$C1120,生产方式定位!$F$3:$J$38,5,FALSE),"错误")</f>
        <v>0</v>
      </c>
      <c r="AA1120" s="42" t="str">
        <f t="shared" si="365"/>
        <v>科学引擎*2,煤*8</v>
      </c>
      <c r="AB1120" s="65" t="str">
        <f t="shared" si="366"/>
        <v/>
      </c>
      <c r="AC1120" s="65" t="str">
        <f t="shared" si="367"/>
        <v/>
      </c>
      <c r="AD1120" s="43" t="str">
        <f t="shared" si="368"/>
        <v>-100%</v>
      </c>
      <c r="AE1120" s="3">
        <f t="shared" si="369"/>
        <v>-405</v>
      </c>
      <c r="AF1120" s="67">
        <f t="shared" si="370"/>
        <v>4</v>
      </c>
      <c r="AG1120" t="str">
        <f t="shared" si="354"/>
        <v>科学引擎*2</v>
      </c>
      <c r="AH1120" t="str">
        <f t="shared" si="356"/>
        <v>煤*8</v>
      </c>
      <c r="AI1120" t="str">
        <f t="shared" si="357"/>
        <v/>
      </c>
      <c r="AJ1120" t="str">
        <f t="shared" si="355"/>
        <v/>
      </c>
      <c r="AK1120" t="str">
        <f t="shared" si="358"/>
        <v/>
      </c>
      <c r="AL1120" t="str">
        <f t="shared" si="359"/>
        <v/>
      </c>
      <c r="AM1120" t="str">
        <f t="shared" si="360"/>
        <v/>
      </c>
      <c r="AN1120" t="str">
        <f t="shared" si="361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62"/>
        <v>15</v>
      </c>
      <c r="AZ1120">
        <f t="shared" si="363"/>
        <v>0</v>
      </c>
      <c r="BA1120">
        <f t="shared" si="364"/>
        <v>0</v>
      </c>
    </row>
    <row r="1121" customHeight="1" spans="1:53">
      <c r="A1121" s="23" t="s">
        <v>420</v>
      </c>
      <c r="C1121" s="23">
        <v>5</v>
      </c>
      <c r="D1121" s="39" t="s">
        <v>175</v>
      </c>
      <c r="E1121" s="39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5">
        <f>IFERROR(VLOOKUP($D1121&amp;$C1121,生产方式定位!$A$2:$E$38,2,FALSE)+VLOOKUP($E1121&amp;$C1121,生产方式定位!$F$3:$J$38,2,FALSE),0)</f>
        <v>450</v>
      </c>
      <c r="U1121" s="25">
        <f>IFERROR(VLOOKUP($D1121&amp;$C1121,生产方式定位!$A$2:$E$38,3,FALSE)+VLOOKUP($E1121&amp;$C1121,生产方式定位!$F$3:$J$38,3,FALSE),0)</f>
        <v>40</v>
      </c>
      <c r="Z1121" s="25">
        <f>IFERROR(VLOOKUP($D1121&amp;$C1121,生产方式定位!$A$2:$E$38,5,FALSE)+VLOOKUP($E1121&amp;$C1121,生产方式定位!$F$3:$J$38,5,FALSE),"错误")</f>
        <v>0</v>
      </c>
      <c r="AA1121" s="42" t="str">
        <f t="shared" si="365"/>
        <v>魔导引擎*2,煤*10</v>
      </c>
      <c r="AB1121" s="65" t="str">
        <f t="shared" si="366"/>
        <v/>
      </c>
      <c r="AC1121" s="65" t="str">
        <f t="shared" si="367"/>
        <v/>
      </c>
      <c r="AD1121" s="43" t="str">
        <f t="shared" si="368"/>
        <v>-100%</v>
      </c>
      <c r="AE1121" s="3">
        <f t="shared" si="369"/>
        <v>-490</v>
      </c>
      <c r="AF1121" s="67">
        <f t="shared" si="370"/>
        <v>5</v>
      </c>
      <c r="AG1121" t="str">
        <f t="shared" si="354"/>
        <v>魔导引擎*2</v>
      </c>
      <c r="AH1121" t="str">
        <f t="shared" si="356"/>
        <v>煤*10</v>
      </c>
      <c r="AI1121" t="str">
        <f t="shared" si="357"/>
        <v/>
      </c>
      <c r="AJ1121" t="str">
        <f t="shared" si="355"/>
        <v/>
      </c>
      <c r="AK1121" t="str">
        <f t="shared" si="358"/>
        <v/>
      </c>
      <c r="AL1121" t="str">
        <f t="shared" si="359"/>
        <v/>
      </c>
      <c r="AM1121" t="str">
        <f t="shared" si="360"/>
        <v/>
      </c>
      <c r="AN1121" t="str">
        <f t="shared" si="361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62"/>
        <v>15</v>
      </c>
      <c r="AZ1121">
        <f t="shared" si="363"/>
        <v>0</v>
      </c>
      <c r="BA1121">
        <f t="shared" si="364"/>
        <v>0</v>
      </c>
    </row>
    <row r="1122" customHeight="1" spans="1:53">
      <c r="A1122" s="25" t="s">
        <v>421</v>
      </c>
      <c r="C1122" s="25">
        <v>1</v>
      </c>
      <c r="D1122" s="39" t="s">
        <v>172</v>
      </c>
      <c r="E1122" s="39" t="s">
        <v>178</v>
      </c>
      <c r="N1122" s="23">
        <f>IFERROR(VLOOKUP($D1122&amp;$C1122,生产方式定位!$A$2:$E$38,2,FALSE)+VLOOKUP($E1122&amp;$C1122,生产方式定位!$F$3:$J$38,2,FALSE),0)</f>
        <v>300</v>
      </c>
      <c r="U1122" s="23">
        <f>IFERROR(VLOOKUP($D1122&amp;$C1122,生产方式定位!$A$2:$E$38,3,FALSE)+VLOOKUP($E1122&amp;$C1122,生产方式定位!$F$3:$J$38,3,FALSE),0)</f>
        <v>100</v>
      </c>
      <c r="Z1122" s="23">
        <f>IFERROR(VLOOKUP($D1122&amp;$C1122,生产方式定位!$A$2:$E$38,5,FALSE)+VLOOKUP($E1122&amp;$C1122,生产方式定位!$F$3:$J$38,5,FALSE),"错误")</f>
        <v>520</v>
      </c>
      <c r="AA1122" s="42" t="str">
        <f t="shared" si="365"/>
        <v/>
      </c>
      <c r="AB1122" s="65" t="str">
        <f t="shared" si="366"/>
        <v/>
      </c>
      <c r="AC1122" s="65" t="str">
        <f t="shared" si="367"/>
        <v/>
      </c>
      <c r="AD1122" s="43" t="str">
        <f t="shared" si="368"/>
        <v>73%</v>
      </c>
      <c r="AE1122" s="3">
        <f t="shared" si="369"/>
        <v>120</v>
      </c>
      <c r="AF1122" s="66">
        <f t="shared" si="370"/>
        <v>1</v>
      </c>
      <c r="AG1122" t="str">
        <f t="shared" si="354"/>
        <v/>
      </c>
      <c r="AH1122" t="str">
        <f t="shared" si="356"/>
        <v/>
      </c>
      <c r="AI1122" t="str">
        <f t="shared" si="357"/>
        <v/>
      </c>
      <c r="AJ1122" t="str">
        <f t="shared" si="355"/>
        <v/>
      </c>
      <c r="AK1122" t="str">
        <f t="shared" si="358"/>
        <v/>
      </c>
      <c r="AL1122" t="str">
        <f t="shared" si="359"/>
        <v/>
      </c>
      <c r="AM1122" t="str">
        <f t="shared" si="360"/>
        <v/>
      </c>
      <c r="AN1122" t="str">
        <f t="shared" si="361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62"/>
        <v>0</v>
      </c>
      <c r="AZ1122">
        <f t="shared" si="363"/>
        <v>0</v>
      </c>
      <c r="BA1122">
        <f t="shared" si="364"/>
        <v>0</v>
      </c>
    </row>
    <row r="1123" customHeight="1" spans="1:53">
      <c r="A1123" s="25" t="s">
        <v>421</v>
      </c>
      <c r="C1123" s="25">
        <v>2</v>
      </c>
      <c r="D1123" s="39" t="s">
        <v>172</v>
      </c>
      <c r="E1123" s="39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3">
        <f>IFERROR(VLOOKUP($D1123&amp;$C1123,生产方式定位!$A$2:$E$38,2,FALSE)+VLOOKUP($E1123&amp;$C1123,生产方式定位!$F$3:$J$38,2,FALSE),0)</f>
        <v>930</v>
      </c>
      <c r="U1123" s="23">
        <f>IFERROR(VLOOKUP($D1123&amp;$C1123,生产方式定位!$A$2:$E$38,3,FALSE)+VLOOKUP($E1123&amp;$C1123,生产方式定位!$F$3:$J$38,3,FALSE),0)</f>
        <v>115</v>
      </c>
      <c r="Z1123" s="23">
        <f>IFERROR(VLOOKUP($D1123&amp;$C1123,生产方式定位!$A$2:$E$38,5,FALSE)+VLOOKUP($E1123&amp;$C1123,生产方式定位!$F$3:$J$38,5,FALSE),"错误")</f>
        <v>910</v>
      </c>
      <c r="AA1123" s="42" t="str">
        <f t="shared" si="365"/>
        <v>魔偶*6,灵能水晶*10</v>
      </c>
      <c r="AB1123" s="65" t="str">
        <f t="shared" si="366"/>
        <v/>
      </c>
      <c r="AC1123" s="65" t="str">
        <f t="shared" si="367"/>
        <v/>
      </c>
      <c r="AD1123" s="43" t="str">
        <f t="shared" si="368"/>
        <v>-2%</v>
      </c>
      <c r="AE1123" s="3">
        <f t="shared" si="369"/>
        <v>-135</v>
      </c>
      <c r="AF1123" s="66">
        <f t="shared" si="370"/>
        <v>2</v>
      </c>
      <c r="AG1123" t="str">
        <f t="shared" si="354"/>
        <v>魔偶*6</v>
      </c>
      <c r="AH1123" t="str">
        <f t="shared" si="356"/>
        <v>灵能水晶*10</v>
      </c>
      <c r="AI1123" t="str">
        <f t="shared" si="357"/>
        <v/>
      </c>
      <c r="AJ1123" t="str">
        <f t="shared" si="355"/>
        <v/>
      </c>
      <c r="AK1123" t="str">
        <f t="shared" si="358"/>
        <v/>
      </c>
      <c r="AL1123" t="str">
        <f t="shared" si="359"/>
        <v/>
      </c>
      <c r="AM1123" t="str">
        <f t="shared" si="360"/>
        <v/>
      </c>
      <c r="AN1123" t="str">
        <f t="shared" si="361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62"/>
        <v>15</v>
      </c>
      <c r="AZ1123">
        <f t="shared" si="363"/>
        <v>0</v>
      </c>
      <c r="BA1123">
        <f t="shared" si="364"/>
        <v>0</v>
      </c>
    </row>
    <row r="1124" customHeight="1" spans="1:53">
      <c r="A1124" s="25" t="s">
        <v>421</v>
      </c>
      <c r="C1124" s="25">
        <v>3</v>
      </c>
      <c r="D1124" s="39" t="s">
        <v>172</v>
      </c>
      <c r="E1124" s="39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3">
        <f>IFERROR(VLOOKUP($D1124&amp;$C1124,生产方式定位!$A$2:$E$38,2,FALSE)+VLOOKUP($E1124&amp;$C1124,生产方式定位!$F$3:$J$38,2,FALSE),0)</f>
        <v>1340</v>
      </c>
      <c r="U1124" s="23">
        <f>IFERROR(VLOOKUP($D1124&amp;$C1124,生产方式定位!$A$2:$E$38,3,FALSE)+VLOOKUP($E1124&amp;$C1124,生产方式定位!$F$3:$J$38,3,FALSE),0)</f>
        <v>130</v>
      </c>
      <c r="Z1124" s="23">
        <f>IFERROR(VLOOKUP($D1124&amp;$C1124,生产方式定位!$A$2:$E$38,5,FALSE)+VLOOKUP($E1124&amp;$C1124,生产方式定位!$F$3:$J$38,5,FALSE),"错误")</f>
        <v>1300</v>
      </c>
      <c r="AA1124" s="42" t="str">
        <f t="shared" si="365"/>
        <v>魔偶*9,灵能水晶*15</v>
      </c>
      <c r="AB1124" s="65" t="str">
        <f t="shared" si="366"/>
        <v/>
      </c>
      <c r="AC1124" s="65" t="str">
        <f t="shared" si="367"/>
        <v/>
      </c>
      <c r="AD1124" s="43" t="str">
        <f t="shared" si="368"/>
        <v>-3%</v>
      </c>
      <c r="AE1124" s="3">
        <f t="shared" si="369"/>
        <v>-170</v>
      </c>
      <c r="AF1124" s="66">
        <f t="shared" si="370"/>
        <v>3</v>
      </c>
      <c r="AG1124" t="str">
        <f t="shared" si="354"/>
        <v>魔偶*9</v>
      </c>
      <c r="AH1124" t="str">
        <f t="shared" si="356"/>
        <v>灵能水晶*15</v>
      </c>
      <c r="AI1124" t="str">
        <f t="shared" si="357"/>
        <v/>
      </c>
      <c r="AJ1124" t="str">
        <f t="shared" si="355"/>
        <v/>
      </c>
      <c r="AK1124" t="str">
        <f t="shared" si="358"/>
        <v/>
      </c>
      <c r="AL1124" t="str">
        <f t="shared" si="359"/>
        <v/>
      </c>
      <c r="AM1124" t="str">
        <f t="shared" si="360"/>
        <v/>
      </c>
      <c r="AN1124" t="str">
        <f t="shared" si="361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62"/>
        <v>15</v>
      </c>
      <c r="AZ1124">
        <f t="shared" si="363"/>
        <v>0</v>
      </c>
      <c r="BA1124">
        <f t="shared" si="364"/>
        <v>0</v>
      </c>
    </row>
    <row r="1125" customHeight="1" spans="1:53">
      <c r="A1125" s="25" t="s">
        <v>421</v>
      </c>
      <c r="C1125" s="25">
        <v>4</v>
      </c>
      <c r="D1125" s="39" t="s">
        <v>172</v>
      </c>
      <c r="E1125" s="39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3">
        <f>IFERROR(VLOOKUP($D1125&amp;$C1125,生产方式定位!$A$2:$E$38,2,FALSE)+VLOOKUP($E1125&amp;$C1125,生产方式定位!$F$3:$J$38,2,FALSE),0)</f>
        <v>1750</v>
      </c>
      <c r="U1125" s="23">
        <f>IFERROR(VLOOKUP($D1125&amp;$C1125,生产方式定位!$A$2:$E$38,3,FALSE)+VLOOKUP($E1125&amp;$C1125,生产方式定位!$F$3:$J$38,3,FALSE),0)</f>
        <v>145</v>
      </c>
      <c r="Z1125" s="23">
        <f>IFERROR(VLOOKUP($D1125&amp;$C1125,生产方式定位!$A$2:$E$38,5,FALSE)+VLOOKUP($E1125&amp;$C1125,生产方式定位!$F$3:$J$38,5,FALSE),"错误")</f>
        <v>1690</v>
      </c>
      <c r="AA1125" s="42" t="str">
        <f t="shared" si="365"/>
        <v>魔偶*12,灵能水晶*19</v>
      </c>
      <c r="AB1125" s="65" t="str">
        <f t="shared" si="366"/>
        <v/>
      </c>
      <c r="AC1125" s="65" t="str">
        <f t="shared" si="367"/>
        <v/>
      </c>
      <c r="AD1125" s="43" t="str">
        <f t="shared" si="368"/>
        <v>-3%</v>
      </c>
      <c r="AE1125" s="3">
        <f t="shared" si="369"/>
        <v>-205</v>
      </c>
      <c r="AF1125" s="66">
        <f t="shared" si="370"/>
        <v>4</v>
      </c>
      <c r="AG1125" t="str">
        <f t="shared" si="354"/>
        <v>魔偶*12</v>
      </c>
      <c r="AH1125" t="str">
        <f t="shared" si="356"/>
        <v>灵能水晶*19</v>
      </c>
      <c r="AI1125" t="str">
        <f t="shared" si="357"/>
        <v/>
      </c>
      <c r="AJ1125" t="str">
        <f t="shared" si="355"/>
        <v/>
      </c>
      <c r="AK1125" t="str">
        <f t="shared" si="358"/>
        <v/>
      </c>
      <c r="AL1125" t="str">
        <f t="shared" si="359"/>
        <v/>
      </c>
      <c r="AM1125" t="str">
        <f t="shared" si="360"/>
        <v/>
      </c>
      <c r="AN1125" t="str">
        <f t="shared" si="361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62"/>
        <v>15</v>
      </c>
      <c r="AZ1125">
        <f t="shared" si="363"/>
        <v>0</v>
      </c>
      <c r="BA1125">
        <f t="shared" si="364"/>
        <v>0</v>
      </c>
    </row>
    <row r="1126" customHeight="1" spans="1:53">
      <c r="A1126" s="25" t="s">
        <v>421</v>
      </c>
      <c r="C1126" s="25">
        <v>5</v>
      </c>
      <c r="D1126" s="39" t="s">
        <v>172</v>
      </c>
      <c r="E1126" s="39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3">
        <f>IFERROR(VLOOKUP($D1126&amp;$C1126,生产方式定位!$A$2:$E$38,2,FALSE)+VLOOKUP($E1126&amp;$C1126,生产方式定位!$F$3:$J$38,2,FALSE),0)</f>
        <v>2160</v>
      </c>
      <c r="U1126" s="23">
        <f>IFERROR(VLOOKUP($D1126&amp;$C1126,生产方式定位!$A$2:$E$38,3,FALSE)+VLOOKUP($E1126&amp;$C1126,生产方式定位!$F$3:$J$38,3,FALSE),0)</f>
        <v>160</v>
      </c>
      <c r="Z1126" s="23">
        <f>IFERROR(VLOOKUP($D1126&amp;$C1126,生产方式定位!$A$2:$E$38,5,FALSE)+VLOOKUP($E1126&amp;$C1126,生产方式定位!$F$3:$J$38,5,FALSE),"错误")</f>
        <v>2080</v>
      </c>
      <c r="AA1126" s="42" t="str">
        <f t="shared" si="365"/>
        <v>魔偶*14,灵能水晶*24</v>
      </c>
      <c r="AB1126" s="65" t="str">
        <f t="shared" si="366"/>
        <v/>
      </c>
      <c r="AC1126" s="65" t="str">
        <f t="shared" si="367"/>
        <v/>
      </c>
      <c r="AD1126" s="43" t="str">
        <f t="shared" si="368"/>
        <v>-4%</v>
      </c>
      <c r="AE1126" s="3">
        <f t="shared" si="369"/>
        <v>-240</v>
      </c>
      <c r="AF1126" s="66">
        <f t="shared" si="370"/>
        <v>5</v>
      </c>
      <c r="AG1126" t="str">
        <f t="shared" si="354"/>
        <v>魔偶*14</v>
      </c>
      <c r="AH1126" t="str">
        <f t="shared" si="356"/>
        <v>灵能水晶*24</v>
      </c>
      <c r="AI1126" t="str">
        <f t="shared" si="357"/>
        <v/>
      </c>
      <c r="AJ1126" t="str">
        <f t="shared" si="355"/>
        <v/>
      </c>
      <c r="AK1126" t="str">
        <f t="shared" si="358"/>
        <v/>
      </c>
      <c r="AL1126" t="str">
        <f t="shared" si="359"/>
        <v/>
      </c>
      <c r="AM1126" t="str">
        <f t="shared" si="360"/>
        <v/>
      </c>
      <c r="AN1126" t="str">
        <f t="shared" si="361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62"/>
        <v>15</v>
      </c>
      <c r="AZ1126">
        <f t="shared" si="363"/>
        <v>0</v>
      </c>
      <c r="BA1126">
        <f t="shared" si="364"/>
        <v>0</v>
      </c>
    </row>
    <row r="1127" customHeight="1" spans="1:53">
      <c r="A1127" s="23" t="s">
        <v>422</v>
      </c>
      <c r="B1127" s="71" t="s">
        <v>519</v>
      </c>
      <c r="C1127" s="23">
        <v>1</v>
      </c>
      <c r="D1127" s="39" t="s">
        <v>175</v>
      </c>
      <c r="E1127" s="39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42" t="str">
        <f t="shared" si="365"/>
        <v/>
      </c>
      <c r="AB1127" s="65" t="str">
        <f t="shared" si="366"/>
        <v/>
      </c>
      <c r="AC1127" s="65" t="str">
        <f t="shared" si="367"/>
        <v/>
      </c>
      <c r="AD1127" s="43" t="str">
        <f t="shared" si="368"/>
        <v/>
      </c>
      <c r="AE1127" s="3" t="str">
        <f t="shared" si="369"/>
        <v/>
      </c>
      <c r="AF1127" s="67">
        <f t="shared" si="370"/>
        <v>1</v>
      </c>
      <c r="AG1127" t="str">
        <f t="shared" si="354"/>
        <v/>
      </c>
      <c r="AH1127" t="str">
        <f t="shared" si="356"/>
        <v/>
      </c>
      <c r="AI1127" t="str">
        <f t="shared" si="357"/>
        <v/>
      </c>
      <c r="AJ1127" t="str">
        <f t="shared" si="355"/>
        <v/>
      </c>
      <c r="AK1127" t="str">
        <f t="shared" si="358"/>
        <v/>
      </c>
      <c r="AL1127" t="str">
        <f t="shared" si="359"/>
        <v/>
      </c>
      <c r="AM1127" t="str">
        <f t="shared" si="360"/>
        <v/>
      </c>
      <c r="AN1127" t="str">
        <f t="shared" si="361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62"/>
        <v>0</v>
      </c>
      <c r="AZ1127">
        <f t="shared" si="363"/>
        <v>0</v>
      </c>
      <c r="BA1127">
        <f t="shared" si="364"/>
        <v>0</v>
      </c>
    </row>
    <row r="1128" customHeight="1" spans="1:53">
      <c r="A1128" s="23" t="s">
        <v>422</v>
      </c>
      <c r="B1128" s="71" t="s">
        <v>520</v>
      </c>
      <c r="C1128" s="23">
        <v>2</v>
      </c>
      <c r="D1128" s="39" t="s">
        <v>175</v>
      </c>
      <c r="E1128" s="39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42" t="str">
        <f t="shared" si="365"/>
        <v/>
      </c>
      <c r="AB1128" s="65" t="str">
        <f t="shared" si="366"/>
        <v/>
      </c>
      <c r="AC1128" s="65" t="str">
        <f t="shared" si="367"/>
        <v/>
      </c>
      <c r="AD1128" s="43" t="str">
        <f t="shared" si="368"/>
        <v/>
      </c>
      <c r="AE1128" s="3" t="str">
        <f t="shared" si="369"/>
        <v/>
      </c>
      <c r="AF1128" s="67">
        <f t="shared" si="370"/>
        <v>2</v>
      </c>
      <c r="AG1128" t="str">
        <f t="shared" si="354"/>
        <v/>
      </c>
      <c r="AH1128" t="str">
        <f t="shared" si="356"/>
        <v/>
      </c>
      <c r="AI1128" t="str">
        <f t="shared" si="357"/>
        <v/>
      </c>
      <c r="AJ1128" t="str">
        <f t="shared" si="355"/>
        <v/>
      </c>
      <c r="AK1128" t="str">
        <f t="shared" si="358"/>
        <v/>
      </c>
      <c r="AL1128" t="str">
        <f t="shared" si="359"/>
        <v/>
      </c>
      <c r="AM1128" t="str">
        <f t="shared" si="360"/>
        <v/>
      </c>
      <c r="AN1128" t="str">
        <f t="shared" si="361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62"/>
        <v>0</v>
      </c>
      <c r="AZ1128">
        <f t="shared" si="363"/>
        <v>0</v>
      </c>
      <c r="BA1128">
        <f t="shared" si="364"/>
        <v>0</v>
      </c>
    </row>
    <row r="1129" customHeight="1" spans="1:53">
      <c r="A1129" s="23" t="s">
        <v>422</v>
      </c>
      <c r="B1129" s="71" t="s">
        <v>521</v>
      </c>
      <c r="C1129" s="23">
        <v>3</v>
      </c>
      <c r="D1129" s="39" t="s">
        <v>175</v>
      </c>
      <c r="E1129" s="39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42" t="str">
        <f t="shared" si="365"/>
        <v/>
      </c>
      <c r="AB1129" s="65" t="str">
        <f t="shared" si="366"/>
        <v/>
      </c>
      <c r="AC1129" s="65" t="str">
        <f t="shared" si="367"/>
        <v/>
      </c>
      <c r="AD1129" s="43" t="str">
        <f t="shared" si="368"/>
        <v/>
      </c>
      <c r="AE1129" s="3" t="str">
        <f t="shared" si="369"/>
        <v/>
      </c>
      <c r="AF1129" s="67">
        <f t="shared" si="370"/>
        <v>3</v>
      </c>
      <c r="AG1129" t="str">
        <f t="shared" si="354"/>
        <v/>
      </c>
      <c r="AH1129" t="str">
        <f t="shared" si="356"/>
        <v/>
      </c>
      <c r="AI1129" t="str">
        <f t="shared" si="357"/>
        <v/>
      </c>
      <c r="AJ1129" t="str">
        <f t="shared" si="355"/>
        <v/>
      </c>
      <c r="AK1129" t="str">
        <f t="shared" si="358"/>
        <v/>
      </c>
      <c r="AL1129" t="str">
        <f t="shared" si="359"/>
        <v/>
      </c>
      <c r="AM1129" t="str">
        <f t="shared" si="360"/>
        <v/>
      </c>
      <c r="AN1129" t="str">
        <f t="shared" si="361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62"/>
        <v>0</v>
      </c>
      <c r="AZ1129">
        <f t="shared" si="363"/>
        <v>0</v>
      </c>
      <c r="BA1129">
        <f t="shared" si="364"/>
        <v>0</v>
      </c>
    </row>
    <row r="1130" customHeight="1" spans="1:53">
      <c r="A1130" s="23" t="s">
        <v>422</v>
      </c>
      <c r="B1130" s="71" t="s">
        <v>522</v>
      </c>
      <c r="C1130" s="23">
        <v>4</v>
      </c>
      <c r="D1130" s="39" t="s">
        <v>175</v>
      </c>
      <c r="E1130" s="39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42" t="str">
        <f t="shared" si="365"/>
        <v/>
      </c>
      <c r="AB1130" s="65" t="str">
        <f t="shared" si="366"/>
        <v/>
      </c>
      <c r="AC1130" s="65" t="str">
        <f t="shared" si="367"/>
        <v/>
      </c>
      <c r="AD1130" s="43" t="str">
        <f t="shared" si="368"/>
        <v/>
      </c>
      <c r="AE1130" s="3" t="str">
        <f t="shared" si="369"/>
        <v/>
      </c>
      <c r="AF1130" s="67">
        <f t="shared" si="370"/>
        <v>4</v>
      </c>
      <c r="AG1130" t="str">
        <f t="shared" si="354"/>
        <v/>
      </c>
      <c r="AH1130" t="str">
        <f t="shared" si="356"/>
        <v/>
      </c>
      <c r="AI1130" t="str">
        <f t="shared" si="357"/>
        <v/>
      </c>
      <c r="AJ1130" t="str">
        <f t="shared" si="355"/>
        <v/>
      </c>
      <c r="AK1130" t="str">
        <f t="shared" si="358"/>
        <v/>
      </c>
      <c r="AL1130" t="str">
        <f t="shared" si="359"/>
        <v/>
      </c>
      <c r="AM1130" t="str">
        <f t="shared" si="360"/>
        <v/>
      </c>
      <c r="AN1130" t="str">
        <f t="shared" si="361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62"/>
        <v>0</v>
      </c>
      <c r="AZ1130">
        <f t="shared" si="363"/>
        <v>0</v>
      </c>
      <c r="BA1130">
        <f t="shared" si="364"/>
        <v>0</v>
      </c>
    </row>
    <row r="1131" customHeight="1" spans="1:53">
      <c r="A1131" s="23" t="s">
        <v>422</v>
      </c>
      <c r="B1131" s="71" t="s">
        <v>523</v>
      </c>
      <c r="C1131" s="23">
        <v>5</v>
      </c>
      <c r="D1131" s="39" t="s">
        <v>175</v>
      </c>
      <c r="E1131" s="39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42" t="str">
        <f t="shared" si="365"/>
        <v/>
      </c>
      <c r="AB1131" s="65" t="str">
        <f t="shared" si="366"/>
        <v/>
      </c>
      <c r="AC1131" s="65" t="str">
        <f t="shared" si="367"/>
        <v/>
      </c>
      <c r="AD1131" s="43" t="str">
        <f t="shared" si="368"/>
        <v/>
      </c>
      <c r="AE1131" s="3" t="str">
        <f t="shared" si="369"/>
        <v/>
      </c>
      <c r="AF1131" s="67">
        <f t="shared" si="370"/>
        <v>5</v>
      </c>
      <c r="AG1131" t="str">
        <f t="shared" si="354"/>
        <v/>
      </c>
      <c r="AH1131" t="str">
        <f t="shared" si="356"/>
        <v/>
      </c>
      <c r="AI1131" t="str">
        <f t="shared" si="357"/>
        <v/>
      </c>
      <c r="AJ1131" t="str">
        <f t="shared" si="355"/>
        <v/>
      </c>
      <c r="AK1131" t="str">
        <f t="shared" si="358"/>
        <v/>
      </c>
      <c r="AL1131" t="str">
        <f t="shared" si="359"/>
        <v/>
      </c>
      <c r="AM1131" t="str">
        <f t="shared" si="360"/>
        <v/>
      </c>
      <c r="AN1131" t="str">
        <f t="shared" si="361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62"/>
        <v>0</v>
      </c>
      <c r="AZ1131">
        <f t="shared" si="363"/>
        <v>0</v>
      </c>
      <c r="BA1131">
        <f t="shared" si="364"/>
        <v>0</v>
      </c>
    </row>
    <row r="1132" customHeight="1" spans="1:53">
      <c r="A1132" s="23" t="s">
        <v>422</v>
      </c>
      <c r="B1132" s="71" t="s">
        <v>524</v>
      </c>
      <c r="C1132" s="23">
        <v>6</v>
      </c>
      <c r="D1132" s="39" t="s">
        <v>175</v>
      </c>
      <c r="E1132" s="39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42" t="str">
        <f t="shared" si="365"/>
        <v/>
      </c>
      <c r="AB1132" s="65" t="str">
        <f t="shared" si="366"/>
        <v/>
      </c>
      <c r="AC1132" s="65" t="str">
        <f t="shared" si="367"/>
        <v/>
      </c>
      <c r="AD1132" s="43" t="str">
        <f t="shared" si="368"/>
        <v/>
      </c>
      <c r="AE1132" s="3" t="str">
        <f t="shared" si="369"/>
        <v/>
      </c>
      <c r="AF1132" s="66">
        <f t="shared" si="370"/>
        <v>6</v>
      </c>
      <c r="AG1132" t="str">
        <f t="shared" si="354"/>
        <v/>
      </c>
      <c r="AH1132" t="str">
        <f t="shared" si="356"/>
        <v/>
      </c>
      <c r="AI1132" t="str">
        <f t="shared" si="357"/>
        <v/>
      </c>
      <c r="AJ1132" t="str">
        <f t="shared" si="355"/>
        <v/>
      </c>
      <c r="AK1132" t="str">
        <f t="shared" si="358"/>
        <v/>
      </c>
      <c r="AL1132" t="str">
        <f t="shared" si="359"/>
        <v/>
      </c>
      <c r="AM1132" t="str">
        <f t="shared" si="360"/>
        <v/>
      </c>
      <c r="AN1132" t="str">
        <f t="shared" si="361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62"/>
        <v>0</v>
      </c>
      <c r="AZ1132">
        <f t="shared" si="363"/>
        <v>0</v>
      </c>
      <c r="BA1132">
        <f t="shared" si="364"/>
        <v>0</v>
      </c>
    </row>
    <row r="1133" customHeight="1" spans="1:53">
      <c r="A1133" s="23" t="s">
        <v>422</v>
      </c>
      <c r="B1133" s="71" t="s">
        <v>525</v>
      </c>
      <c r="C1133" s="23">
        <v>7</v>
      </c>
      <c r="D1133" s="39" t="s">
        <v>175</v>
      </c>
      <c r="E1133" s="39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42" t="str">
        <f t="shared" si="365"/>
        <v/>
      </c>
      <c r="AB1133" s="65" t="str">
        <f t="shared" si="366"/>
        <v/>
      </c>
      <c r="AC1133" s="65" t="str">
        <f t="shared" si="367"/>
        <v/>
      </c>
      <c r="AD1133" s="43" t="str">
        <f t="shared" si="368"/>
        <v/>
      </c>
      <c r="AE1133" s="3" t="str">
        <f t="shared" si="369"/>
        <v/>
      </c>
      <c r="AF1133" s="66">
        <f t="shared" si="370"/>
        <v>7</v>
      </c>
      <c r="AG1133" t="str">
        <f t="shared" ref="AG1133:AG1196" si="371">IF(AO1133="","",F1133&amp;"*"&amp;AO1133)</f>
        <v/>
      </c>
      <c r="AH1133" t="str">
        <f t="shared" si="356"/>
        <v/>
      </c>
      <c r="AI1133" t="str">
        <f t="shared" si="357"/>
        <v/>
      </c>
      <c r="AJ1133" t="str">
        <f t="shared" si="355"/>
        <v/>
      </c>
      <c r="AK1133" t="str">
        <f t="shared" si="358"/>
        <v/>
      </c>
      <c r="AL1133" t="str">
        <f t="shared" si="359"/>
        <v/>
      </c>
      <c r="AM1133" t="str">
        <f t="shared" si="360"/>
        <v/>
      </c>
      <c r="AN1133" t="str">
        <f t="shared" si="361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62"/>
        <v>0</v>
      </c>
      <c r="AZ1133">
        <f t="shared" si="363"/>
        <v>0</v>
      </c>
      <c r="BA1133">
        <f t="shared" si="364"/>
        <v>0</v>
      </c>
    </row>
    <row r="1134" customHeight="1" spans="1:53">
      <c r="A1134" s="23" t="s">
        <v>422</v>
      </c>
      <c r="B1134" s="71" t="s">
        <v>526</v>
      </c>
      <c r="C1134" s="23">
        <v>8</v>
      </c>
      <c r="D1134" s="39" t="s">
        <v>175</v>
      </c>
      <c r="E1134" s="39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42" t="str">
        <f t="shared" si="365"/>
        <v/>
      </c>
      <c r="AB1134" s="65" t="str">
        <f t="shared" si="366"/>
        <v/>
      </c>
      <c r="AC1134" s="65" t="str">
        <f t="shared" si="367"/>
        <v/>
      </c>
      <c r="AD1134" s="43" t="str">
        <f t="shared" si="368"/>
        <v/>
      </c>
      <c r="AE1134" s="3" t="str">
        <f t="shared" si="369"/>
        <v/>
      </c>
      <c r="AF1134" s="66">
        <f t="shared" si="370"/>
        <v>8</v>
      </c>
      <c r="AG1134" t="str">
        <f t="shared" si="371"/>
        <v/>
      </c>
      <c r="AH1134" t="str">
        <f t="shared" si="356"/>
        <v/>
      </c>
      <c r="AI1134" t="str">
        <f t="shared" si="357"/>
        <v/>
      </c>
      <c r="AJ1134" t="str">
        <f t="shared" ref="AJ1134:AJ1197" si="372">IF(AT1134="","",O1134&amp;"*"&amp;AT1134)</f>
        <v/>
      </c>
      <c r="AK1134" t="str">
        <f t="shared" si="358"/>
        <v/>
      </c>
      <c r="AL1134" t="str">
        <f t="shared" si="359"/>
        <v/>
      </c>
      <c r="AM1134" t="str">
        <f t="shared" si="360"/>
        <v/>
      </c>
      <c r="AN1134" t="str">
        <f t="shared" si="361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62"/>
        <v>0</v>
      </c>
      <c r="AZ1134">
        <f t="shared" si="363"/>
        <v>0</v>
      </c>
      <c r="BA1134">
        <f t="shared" si="364"/>
        <v>0</v>
      </c>
    </row>
    <row r="1135" customHeight="1" spans="1:53">
      <c r="A1135" s="25" t="s">
        <v>424</v>
      </c>
      <c r="C1135" s="25">
        <v>1</v>
      </c>
      <c r="D1135" s="39" t="s">
        <v>172</v>
      </c>
      <c r="E1135" s="39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42" t="str">
        <f t="shared" si="365"/>
        <v/>
      </c>
      <c r="AB1135" s="65" t="str">
        <f t="shared" si="366"/>
        <v/>
      </c>
      <c r="AC1135" s="65" t="str">
        <f t="shared" si="367"/>
        <v/>
      </c>
      <c r="AD1135" s="43" t="str">
        <f t="shared" si="368"/>
        <v>73%</v>
      </c>
      <c r="AE1135" s="3">
        <f t="shared" si="369"/>
        <v>120</v>
      </c>
      <c r="AF1135" s="66">
        <f t="shared" si="370"/>
        <v>1</v>
      </c>
      <c r="AG1135" t="str">
        <f t="shared" si="371"/>
        <v/>
      </c>
      <c r="AH1135" t="str">
        <f t="shared" si="356"/>
        <v/>
      </c>
      <c r="AI1135" t="str">
        <f t="shared" si="357"/>
        <v/>
      </c>
      <c r="AJ1135" t="str">
        <f t="shared" si="372"/>
        <v/>
      </c>
      <c r="AK1135" t="str">
        <f t="shared" si="358"/>
        <v/>
      </c>
      <c r="AL1135" t="str">
        <f t="shared" si="359"/>
        <v/>
      </c>
      <c r="AM1135" t="str">
        <f t="shared" si="360"/>
        <v/>
      </c>
      <c r="AN1135" t="str">
        <f t="shared" si="361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62"/>
        <v>0</v>
      </c>
      <c r="AZ1135">
        <f t="shared" si="363"/>
        <v>0</v>
      </c>
      <c r="BA1135">
        <f t="shared" si="364"/>
        <v>0</v>
      </c>
    </row>
    <row r="1136" customHeight="1" spans="1:53">
      <c r="A1136" s="25" t="s">
        <v>424</v>
      </c>
      <c r="C1136" s="25">
        <v>2</v>
      </c>
      <c r="D1136" s="39" t="s">
        <v>172</v>
      </c>
      <c r="E1136" s="39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42" t="str">
        <f t="shared" si="365"/>
        <v/>
      </c>
      <c r="AB1136" s="65" t="str">
        <f t="shared" si="366"/>
        <v/>
      </c>
      <c r="AC1136" s="65" t="str">
        <f t="shared" si="367"/>
        <v/>
      </c>
      <c r="AD1136" s="43" t="str">
        <f t="shared" si="368"/>
        <v>37%</v>
      </c>
      <c r="AE1136" s="3">
        <f t="shared" si="369"/>
        <v>310</v>
      </c>
      <c r="AF1136" s="66">
        <f t="shared" si="370"/>
        <v>2</v>
      </c>
      <c r="AG1136" t="str">
        <f t="shared" si="371"/>
        <v/>
      </c>
      <c r="AH1136" t="str">
        <f t="shared" si="356"/>
        <v/>
      </c>
      <c r="AI1136" t="str">
        <f t="shared" si="357"/>
        <v/>
      </c>
      <c r="AJ1136" t="str">
        <f t="shared" si="372"/>
        <v/>
      </c>
      <c r="AK1136" t="str">
        <f t="shared" si="358"/>
        <v/>
      </c>
      <c r="AL1136" t="str">
        <f t="shared" si="359"/>
        <v/>
      </c>
      <c r="AM1136" t="str">
        <f t="shared" si="360"/>
        <v/>
      </c>
      <c r="AN1136" t="str">
        <f t="shared" si="361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62"/>
        <v>0</v>
      </c>
      <c r="AZ1136">
        <f t="shared" si="363"/>
        <v>0</v>
      </c>
      <c r="BA1136">
        <f t="shared" si="364"/>
        <v>0</v>
      </c>
    </row>
    <row r="1137" customHeight="1" spans="1:53">
      <c r="A1137" s="25" t="s">
        <v>424</v>
      </c>
      <c r="C1137" s="25">
        <v>3</v>
      </c>
      <c r="D1137" s="39" t="s">
        <v>172</v>
      </c>
      <c r="E1137" s="39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42" t="str">
        <f t="shared" si="365"/>
        <v/>
      </c>
      <c r="AB1137" s="65" t="str">
        <f t="shared" si="366"/>
        <v/>
      </c>
      <c r="AC1137" s="65" t="str">
        <f t="shared" si="367"/>
        <v/>
      </c>
      <c r="AD1137" s="43" t="str">
        <f t="shared" si="368"/>
        <v>34%</v>
      </c>
      <c r="AE1137" s="3">
        <f t="shared" si="369"/>
        <v>425</v>
      </c>
      <c r="AF1137" s="67">
        <f t="shared" si="370"/>
        <v>3</v>
      </c>
      <c r="AG1137" t="str">
        <f t="shared" si="371"/>
        <v/>
      </c>
      <c r="AH1137" t="str">
        <f t="shared" si="356"/>
        <v/>
      </c>
      <c r="AI1137" t="str">
        <f t="shared" si="357"/>
        <v/>
      </c>
      <c r="AJ1137" t="str">
        <f t="shared" si="372"/>
        <v/>
      </c>
      <c r="AK1137" t="str">
        <f t="shared" si="358"/>
        <v/>
      </c>
      <c r="AL1137" t="str">
        <f t="shared" si="359"/>
        <v/>
      </c>
      <c r="AM1137" t="str">
        <f t="shared" si="360"/>
        <v/>
      </c>
      <c r="AN1137" t="str">
        <f t="shared" si="361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62"/>
        <v>0</v>
      </c>
      <c r="AZ1137">
        <f t="shared" si="363"/>
        <v>0</v>
      </c>
      <c r="BA1137">
        <f t="shared" si="364"/>
        <v>0</v>
      </c>
    </row>
    <row r="1138" customHeight="1" spans="1:53">
      <c r="A1138" s="25" t="s">
        <v>424</v>
      </c>
      <c r="C1138" s="25">
        <v>4</v>
      </c>
      <c r="D1138" s="39" t="s">
        <v>172</v>
      </c>
      <c r="E1138" s="39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42" t="str">
        <f t="shared" si="365"/>
        <v/>
      </c>
      <c r="AB1138" s="65" t="str">
        <f t="shared" si="366"/>
        <v/>
      </c>
      <c r="AC1138" s="65" t="str">
        <f t="shared" si="367"/>
        <v/>
      </c>
      <c r="AD1138" s="43" t="str">
        <f t="shared" si="368"/>
        <v>33%</v>
      </c>
      <c r="AE1138" s="3">
        <f t="shared" si="369"/>
        <v>540</v>
      </c>
      <c r="AF1138" s="67">
        <f t="shared" si="370"/>
        <v>4</v>
      </c>
      <c r="AG1138" t="str">
        <f t="shared" si="371"/>
        <v/>
      </c>
      <c r="AH1138" t="str">
        <f t="shared" si="356"/>
        <v/>
      </c>
      <c r="AI1138" t="str">
        <f t="shared" si="357"/>
        <v/>
      </c>
      <c r="AJ1138" t="str">
        <f t="shared" si="372"/>
        <v/>
      </c>
      <c r="AK1138" t="str">
        <f t="shared" si="358"/>
        <v/>
      </c>
      <c r="AL1138" t="str">
        <f t="shared" si="359"/>
        <v/>
      </c>
      <c r="AM1138" t="str">
        <f t="shared" si="360"/>
        <v/>
      </c>
      <c r="AN1138" t="str">
        <f t="shared" si="361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62"/>
        <v>0</v>
      </c>
      <c r="AZ1138">
        <f t="shared" si="363"/>
        <v>0</v>
      </c>
      <c r="BA1138">
        <f t="shared" si="364"/>
        <v>0</v>
      </c>
    </row>
    <row r="1139" customHeight="1" spans="1:53">
      <c r="A1139" s="25" t="s">
        <v>424</v>
      </c>
      <c r="C1139" s="25">
        <v>5</v>
      </c>
      <c r="D1139" s="39" t="s">
        <v>172</v>
      </c>
      <c r="E1139" s="39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42" t="str">
        <f t="shared" si="365"/>
        <v/>
      </c>
      <c r="AB1139" s="65" t="str">
        <f t="shared" si="366"/>
        <v/>
      </c>
      <c r="AC1139" s="65" t="str">
        <f t="shared" si="367"/>
        <v/>
      </c>
      <c r="AD1139" s="43" t="str">
        <f t="shared" si="368"/>
        <v>32%</v>
      </c>
      <c r="AE1139" s="3">
        <f t="shared" si="369"/>
        <v>655</v>
      </c>
      <c r="AF1139" s="67">
        <f t="shared" si="370"/>
        <v>5</v>
      </c>
      <c r="AG1139" t="str">
        <f t="shared" si="371"/>
        <v/>
      </c>
      <c r="AH1139" t="str">
        <f t="shared" si="356"/>
        <v/>
      </c>
      <c r="AI1139" t="str">
        <f t="shared" si="357"/>
        <v/>
      </c>
      <c r="AJ1139" t="str">
        <f t="shared" si="372"/>
        <v/>
      </c>
      <c r="AK1139" t="str">
        <f t="shared" si="358"/>
        <v/>
      </c>
      <c r="AL1139" t="str">
        <f t="shared" si="359"/>
        <v/>
      </c>
      <c r="AM1139" t="str">
        <f t="shared" si="360"/>
        <v/>
      </c>
      <c r="AN1139" t="str">
        <f t="shared" si="361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62"/>
        <v>0</v>
      </c>
      <c r="AZ1139">
        <f t="shared" si="363"/>
        <v>0</v>
      </c>
      <c r="BA1139">
        <f t="shared" si="364"/>
        <v>0</v>
      </c>
    </row>
    <row r="1140" customHeight="1" spans="1:53">
      <c r="A1140" s="23" t="s">
        <v>425</v>
      </c>
      <c r="C1140" s="23">
        <v>1</v>
      </c>
      <c r="D1140" s="39" t="s">
        <v>175</v>
      </c>
      <c r="E1140" s="39" t="s">
        <v>176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42" t="str">
        <f t="shared" si="365"/>
        <v/>
      </c>
      <c r="AB1140" s="65" t="str">
        <f t="shared" si="366"/>
        <v/>
      </c>
      <c r="AC1140" s="65" t="str">
        <f t="shared" si="367"/>
        <v/>
      </c>
      <c r="AD1140" s="43" t="str">
        <f t="shared" si="368"/>
        <v/>
      </c>
      <c r="AE1140" s="3" t="str">
        <f t="shared" si="369"/>
        <v/>
      </c>
      <c r="AF1140" s="67">
        <f t="shared" si="370"/>
        <v>1</v>
      </c>
      <c r="AG1140" t="str">
        <f t="shared" si="371"/>
        <v/>
      </c>
      <c r="AH1140" t="str">
        <f t="shared" si="356"/>
        <v/>
      </c>
      <c r="AI1140" t="str">
        <f t="shared" si="357"/>
        <v/>
      </c>
      <c r="AJ1140" t="str">
        <f t="shared" si="372"/>
        <v/>
      </c>
      <c r="AK1140" t="str">
        <f t="shared" si="358"/>
        <v/>
      </c>
      <c r="AL1140" t="str">
        <f t="shared" si="359"/>
        <v/>
      </c>
      <c r="AM1140" t="str">
        <f t="shared" si="360"/>
        <v/>
      </c>
      <c r="AN1140" t="str">
        <f t="shared" si="361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62"/>
        <v>0</v>
      </c>
      <c r="AZ1140">
        <f t="shared" si="363"/>
        <v>0</v>
      </c>
      <c r="BA1140">
        <f t="shared" si="364"/>
        <v>0</v>
      </c>
    </row>
    <row r="1141" customHeight="1" spans="1:53">
      <c r="A1141" s="23" t="s">
        <v>425</v>
      </c>
      <c r="C1141" s="23">
        <v>2</v>
      </c>
      <c r="D1141" s="39" t="s">
        <v>175</v>
      </c>
      <c r="E1141" s="39" t="s">
        <v>176</v>
      </c>
      <c r="F1141" s="3" t="s">
        <v>41</v>
      </c>
      <c r="G1141" s="3">
        <v>10</v>
      </c>
      <c r="N1141" s="25">
        <f>IFERROR(VLOOKUP($D1141&amp;$C1141,生产方式定位!$A$2:$E$38,2,FALSE)+VLOOKUP($E1141&amp;$C1141,生产方式定位!$F$3:$J$38,2,FALSE),0)</f>
        <v>225</v>
      </c>
      <c r="U1141" s="25">
        <f>IFERROR(VLOOKUP($D1141&amp;$C1141,生产方式定位!$A$2:$E$38,3,FALSE)+VLOOKUP($E1141&amp;$C1141,生产方式定位!$F$3:$J$38,3,FALSE),0)</f>
        <v>10</v>
      </c>
      <c r="Z1141" s="25">
        <f>IFERROR(VLOOKUP($D1141&amp;$C1141,生产方式定位!$A$2:$E$38,5,FALSE)+VLOOKUP($E1141&amp;$C1141,生产方式定位!$F$3:$J$38,5,FALSE),"错误")</f>
        <v>0</v>
      </c>
      <c r="AA1141" s="42" t="str">
        <f t="shared" si="365"/>
        <v>工具*6</v>
      </c>
      <c r="AB1141" s="65" t="str">
        <f t="shared" si="366"/>
        <v/>
      </c>
      <c r="AC1141" s="65" t="str">
        <f t="shared" si="367"/>
        <v/>
      </c>
      <c r="AD1141" s="43" t="str">
        <f t="shared" si="368"/>
        <v>-100%</v>
      </c>
      <c r="AE1141" s="3">
        <f t="shared" si="369"/>
        <v>-235</v>
      </c>
      <c r="AF1141" s="67">
        <f t="shared" si="370"/>
        <v>2</v>
      </c>
      <c r="AG1141" t="str">
        <f t="shared" si="371"/>
        <v>工具*6</v>
      </c>
      <c r="AH1141" t="str">
        <f t="shared" si="356"/>
        <v/>
      </c>
      <c r="AI1141" t="str">
        <f t="shared" si="357"/>
        <v/>
      </c>
      <c r="AJ1141" t="str">
        <f t="shared" si="372"/>
        <v/>
      </c>
      <c r="AK1141" t="str">
        <f t="shared" si="358"/>
        <v/>
      </c>
      <c r="AL1141" t="str">
        <f t="shared" si="359"/>
        <v/>
      </c>
      <c r="AM1141" t="str">
        <f t="shared" si="360"/>
        <v/>
      </c>
      <c r="AN1141" t="str">
        <f t="shared" si="361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62"/>
        <v>10</v>
      </c>
      <c r="AZ1141">
        <f t="shared" si="363"/>
        <v>0</v>
      </c>
      <c r="BA1141">
        <f t="shared" si="364"/>
        <v>0</v>
      </c>
    </row>
    <row r="1142" customHeight="1" spans="1:53">
      <c r="A1142" s="23" t="s">
        <v>425</v>
      </c>
      <c r="C1142" s="23">
        <v>3</v>
      </c>
      <c r="D1142" s="39" t="s">
        <v>175</v>
      </c>
      <c r="E1142" s="39" t="s">
        <v>176</v>
      </c>
      <c r="F1142" s="3" t="s">
        <v>41</v>
      </c>
      <c r="G1142" s="3">
        <v>10</v>
      </c>
      <c r="N1142" s="25">
        <f>IFERROR(VLOOKUP($D1142&amp;$C1142,生产方式定位!$A$2:$E$38,2,FALSE)+VLOOKUP($E1142&amp;$C1142,生产方式定位!$F$3:$J$38,2,FALSE),0)</f>
        <v>300</v>
      </c>
      <c r="U1142" s="25">
        <f>IFERROR(VLOOKUP($D1142&amp;$C1142,生产方式定位!$A$2:$E$38,3,FALSE)+VLOOKUP($E1142&amp;$C1142,生产方式定位!$F$3:$J$38,3,FALSE),0)</f>
        <v>20</v>
      </c>
      <c r="Z1142" s="25">
        <f>IFERROR(VLOOKUP($D1142&amp;$C1142,生产方式定位!$A$2:$E$38,5,FALSE)+VLOOKUP($E1142&amp;$C1142,生产方式定位!$F$3:$J$38,5,FALSE),"错误")</f>
        <v>0</v>
      </c>
      <c r="AA1142" s="42" t="str">
        <f t="shared" si="365"/>
        <v>工具*8</v>
      </c>
      <c r="AB1142" s="65" t="str">
        <f t="shared" si="366"/>
        <v/>
      </c>
      <c r="AC1142" s="65" t="str">
        <f t="shared" si="367"/>
        <v/>
      </c>
      <c r="AD1142" s="43" t="str">
        <f t="shared" si="368"/>
        <v>-100%</v>
      </c>
      <c r="AE1142" s="3">
        <f t="shared" si="369"/>
        <v>-320</v>
      </c>
      <c r="AF1142" s="67">
        <f t="shared" si="370"/>
        <v>3</v>
      </c>
      <c r="AG1142" t="str">
        <f t="shared" si="371"/>
        <v>工具*8</v>
      </c>
      <c r="AH1142" t="str">
        <f t="shared" si="356"/>
        <v/>
      </c>
      <c r="AI1142" t="str">
        <f t="shared" si="357"/>
        <v/>
      </c>
      <c r="AJ1142" t="str">
        <f t="shared" si="372"/>
        <v/>
      </c>
      <c r="AK1142" t="str">
        <f t="shared" si="358"/>
        <v/>
      </c>
      <c r="AL1142" t="str">
        <f t="shared" si="359"/>
        <v/>
      </c>
      <c r="AM1142" t="str">
        <f t="shared" si="360"/>
        <v/>
      </c>
      <c r="AN1142" t="str">
        <f t="shared" si="361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62"/>
        <v>10</v>
      </c>
      <c r="AZ1142">
        <f t="shared" si="363"/>
        <v>0</v>
      </c>
      <c r="BA1142">
        <f t="shared" si="364"/>
        <v>0</v>
      </c>
    </row>
    <row r="1143" customHeight="1" spans="1:53">
      <c r="A1143" s="23" t="s">
        <v>425</v>
      </c>
      <c r="C1143" s="23">
        <v>4</v>
      </c>
      <c r="D1143" s="39" t="s">
        <v>175</v>
      </c>
      <c r="E1143" s="39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5">
        <f>IFERROR(VLOOKUP($D1143&amp;$C1143,生产方式定位!$A$2:$E$38,2,FALSE)+VLOOKUP($E1143&amp;$C1143,生产方式定位!$F$3:$J$38,2,FALSE),0)</f>
        <v>375</v>
      </c>
      <c r="U1143" s="25">
        <f>IFERROR(VLOOKUP($D1143&amp;$C1143,生产方式定位!$A$2:$E$38,3,FALSE)+VLOOKUP($E1143&amp;$C1143,生产方式定位!$F$3:$J$38,3,FALSE),0)</f>
        <v>30</v>
      </c>
      <c r="Z1143" s="25">
        <f>IFERROR(VLOOKUP($D1143&amp;$C1143,生产方式定位!$A$2:$E$38,5,FALSE)+VLOOKUP($E1143&amp;$C1143,生产方式定位!$F$3:$J$38,5,FALSE),"错误")</f>
        <v>0</v>
      </c>
      <c r="AA1143" s="42" t="str">
        <f t="shared" si="365"/>
        <v>科学引擎*2,煤*8</v>
      </c>
      <c r="AB1143" s="65" t="str">
        <f t="shared" si="366"/>
        <v/>
      </c>
      <c r="AC1143" s="65" t="str">
        <f t="shared" si="367"/>
        <v/>
      </c>
      <c r="AD1143" s="43" t="str">
        <f t="shared" si="368"/>
        <v>-100%</v>
      </c>
      <c r="AE1143" s="3">
        <f t="shared" si="369"/>
        <v>-405</v>
      </c>
      <c r="AF1143" s="67">
        <f t="shared" si="370"/>
        <v>4</v>
      </c>
      <c r="AG1143" t="str">
        <f t="shared" si="371"/>
        <v>科学引擎*2</v>
      </c>
      <c r="AH1143" t="str">
        <f t="shared" si="356"/>
        <v>煤*8</v>
      </c>
      <c r="AI1143" t="str">
        <f t="shared" si="357"/>
        <v/>
      </c>
      <c r="AJ1143" t="str">
        <f t="shared" si="372"/>
        <v/>
      </c>
      <c r="AK1143" t="str">
        <f t="shared" si="358"/>
        <v/>
      </c>
      <c r="AL1143" t="str">
        <f t="shared" si="359"/>
        <v/>
      </c>
      <c r="AM1143" t="str">
        <f t="shared" si="360"/>
        <v/>
      </c>
      <c r="AN1143" t="str">
        <f t="shared" si="361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62"/>
        <v>15</v>
      </c>
      <c r="AZ1143">
        <f t="shared" si="363"/>
        <v>0</v>
      </c>
      <c r="BA1143">
        <f t="shared" si="364"/>
        <v>0</v>
      </c>
    </row>
    <row r="1144" customHeight="1" spans="1:53">
      <c r="A1144" s="23" t="s">
        <v>425</v>
      </c>
      <c r="C1144" s="23">
        <v>5</v>
      </c>
      <c r="D1144" s="39" t="s">
        <v>175</v>
      </c>
      <c r="E1144" s="39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5">
        <f>IFERROR(VLOOKUP($D1144&amp;$C1144,生产方式定位!$A$2:$E$38,2,FALSE)+VLOOKUP($E1144&amp;$C1144,生产方式定位!$F$3:$J$38,2,FALSE),0)</f>
        <v>450</v>
      </c>
      <c r="U1144" s="25">
        <f>IFERROR(VLOOKUP($D1144&amp;$C1144,生产方式定位!$A$2:$E$38,3,FALSE)+VLOOKUP($E1144&amp;$C1144,生产方式定位!$F$3:$J$38,3,FALSE),0)</f>
        <v>40</v>
      </c>
      <c r="Z1144" s="25">
        <f>IFERROR(VLOOKUP($D1144&amp;$C1144,生产方式定位!$A$2:$E$38,5,FALSE)+VLOOKUP($E1144&amp;$C1144,生产方式定位!$F$3:$J$38,5,FALSE),"错误")</f>
        <v>0</v>
      </c>
      <c r="AA1144" s="42" t="str">
        <f t="shared" si="365"/>
        <v>魔导引擎*2,煤*10</v>
      </c>
      <c r="AB1144" s="65" t="str">
        <f t="shared" si="366"/>
        <v/>
      </c>
      <c r="AC1144" s="65" t="str">
        <f t="shared" si="367"/>
        <v/>
      </c>
      <c r="AD1144" s="43" t="str">
        <f t="shared" si="368"/>
        <v>-100%</v>
      </c>
      <c r="AE1144" s="3">
        <f t="shared" si="369"/>
        <v>-490</v>
      </c>
      <c r="AF1144" s="67">
        <f t="shared" si="370"/>
        <v>5</v>
      </c>
      <c r="AG1144" t="str">
        <f t="shared" si="371"/>
        <v>魔导引擎*2</v>
      </c>
      <c r="AH1144" t="str">
        <f t="shared" si="356"/>
        <v>煤*10</v>
      </c>
      <c r="AI1144" t="str">
        <f t="shared" si="357"/>
        <v/>
      </c>
      <c r="AJ1144" t="str">
        <f t="shared" si="372"/>
        <v/>
      </c>
      <c r="AK1144" t="str">
        <f t="shared" si="358"/>
        <v/>
      </c>
      <c r="AL1144" t="str">
        <f t="shared" si="359"/>
        <v/>
      </c>
      <c r="AM1144" t="str">
        <f t="shared" si="360"/>
        <v/>
      </c>
      <c r="AN1144" t="str">
        <f t="shared" si="361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62"/>
        <v>15</v>
      </c>
      <c r="AZ1144">
        <f t="shared" si="363"/>
        <v>0</v>
      </c>
      <c r="BA1144">
        <f t="shared" si="364"/>
        <v>0</v>
      </c>
    </row>
    <row r="1145" customHeight="1" spans="1:53">
      <c r="A1145" s="25" t="s">
        <v>426</v>
      </c>
      <c r="C1145" s="25">
        <v>1</v>
      </c>
      <c r="D1145" s="39" t="s">
        <v>172</v>
      </c>
      <c r="E1145" s="39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42" t="str">
        <f t="shared" si="365"/>
        <v/>
      </c>
      <c r="AB1145" s="65" t="str">
        <f t="shared" si="366"/>
        <v/>
      </c>
      <c r="AC1145" s="65" t="str">
        <f t="shared" si="367"/>
        <v/>
      </c>
      <c r="AD1145" s="43" t="str">
        <f t="shared" si="368"/>
        <v>73%</v>
      </c>
      <c r="AE1145" s="3">
        <f t="shared" si="369"/>
        <v>120</v>
      </c>
      <c r="AF1145" s="66">
        <f t="shared" si="370"/>
        <v>1</v>
      </c>
      <c r="AG1145" t="str">
        <f t="shared" si="371"/>
        <v/>
      </c>
      <c r="AH1145" t="str">
        <f t="shared" si="356"/>
        <v/>
      </c>
      <c r="AI1145" t="str">
        <f t="shared" si="357"/>
        <v/>
      </c>
      <c r="AJ1145" t="str">
        <f t="shared" si="372"/>
        <v/>
      </c>
      <c r="AK1145" t="str">
        <f t="shared" si="358"/>
        <v/>
      </c>
      <c r="AL1145" t="str">
        <f t="shared" si="359"/>
        <v/>
      </c>
      <c r="AM1145" t="str">
        <f t="shared" si="360"/>
        <v/>
      </c>
      <c r="AN1145" t="str">
        <f t="shared" si="361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62"/>
        <v>0</v>
      </c>
      <c r="AZ1145">
        <f t="shared" si="363"/>
        <v>0</v>
      </c>
      <c r="BA1145">
        <f t="shared" si="364"/>
        <v>0</v>
      </c>
    </row>
    <row r="1146" customHeight="1" spans="1:53">
      <c r="A1146" s="25" t="s">
        <v>426</v>
      </c>
      <c r="C1146" s="25">
        <v>2</v>
      </c>
      <c r="D1146" s="39" t="s">
        <v>172</v>
      </c>
      <c r="E1146" s="39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42" t="str">
        <f t="shared" si="365"/>
        <v>魔偶*6,灵能水晶*10</v>
      </c>
      <c r="AB1146" s="65" t="str">
        <f t="shared" si="366"/>
        <v/>
      </c>
      <c r="AC1146" s="65" t="str">
        <f t="shared" si="367"/>
        <v/>
      </c>
      <c r="AD1146" s="43" t="str">
        <f t="shared" si="368"/>
        <v>-2%</v>
      </c>
      <c r="AE1146" s="3">
        <f t="shared" si="369"/>
        <v>-135</v>
      </c>
      <c r="AF1146" s="66">
        <f t="shared" si="370"/>
        <v>2</v>
      </c>
      <c r="AG1146" t="str">
        <f t="shared" si="371"/>
        <v>魔偶*6</v>
      </c>
      <c r="AH1146" t="str">
        <f t="shared" si="356"/>
        <v>灵能水晶*10</v>
      </c>
      <c r="AI1146" t="str">
        <f t="shared" si="357"/>
        <v/>
      </c>
      <c r="AJ1146" t="str">
        <f t="shared" si="372"/>
        <v/>
      </c>
      <c r="AK1146" t="str">
        <f t="shared" si="358"/>
        <v/>
      </c>
      <c r="AL1146" t="str">
        <f t="shared" si="359"/>
        <v/>
      </c>
      <c r="AM1146" t="str">
        <f t="shared" si="360"/>
        <v/>
      </c>
      <c r="AN1146" t="str">
        <f t="shared" si="361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62"/>
        <v>15</v>
      </c>
      <c r="AZ1146">
        <f t="shared" si="363"/>
        <v>0</v>
      </c>
      <c r="BA1146">
        <f t="shared" si="364"/>
        <v>0</v>
      </c>
    </row>
    <row r="1147" customHeight="1" spans="1:53">
      <c r="A1147" s="25" t="s">
        <v>426</v>
      </c>
      <c r="C1147" s="25">
        <v>3</v>
      </c>
      <c r="D1147" s="39" t="s">
        <v>172</v>
      </c>
      <c r="E1147" s="39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42" t="str">
        <f t="shared" si="365"/>
        <v>魔偶*9,灵能水晶*15</v>
      </c>
      <c r="AB1147" s="65" t="str">
        <f t="shared" si="366"/>
        <v/>
      </c>
      <c r="AC1147" s="65" t="str">
        <f t="shared" si="367"/>
        <v/>
      </c>
      <c r="AD1147" s="43" t="str">
        <f t="shared" si="368"/>
        <v>-3%</v>
      </c>
      <c r="AE1147" s="3">
        <f t="shared" si="369"/>
        <v>-170</v>
      </c>
      <c r="AF1147" s="66">
        <f t="shared" si="370"/>
        <v>3</v>
      </c>
      <c r="AG1147" t="str">
        <f t="shared" si="371"/>
        <v>魔偶*9</v>
      </c>
      <c r="AH1147" t="str">
        <f t="shared" si="356"/>
        <v>灵能水晶*15</v>
      </c>
      <c r="AI1147" t="str">
        <f t="shared" si="357"/>
        <v/>
      </c>
      <c r="AJ1147" t="str">
        <f t="shared" si="372"/>
        <v/>
      </c>
      <c r="AK1147" t="str">
        <f t="shared" si="358"/>
        <v/>
      </c>
      <c r="AL1147" t="str">
        <f t="shared" si="359"/>
        <v/>
      </c>
      <c r="AM1147" t="str">
        <f t="shared" si="360"/>
        <v/>
      </c>
      <c r="AN1147" t="str">
        <f t="shared" si="361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62"/>
        <v>15</v>
      </c>
      <c r="AZ1147">
        <f t="shared" si="363"/>
        <v>0</v>
      </c>
      <c r="BA1147">
        <f t="shared" si="364"/>
        <v>0</v>
      </c>
    </row>
    <row r="1148" customHeight="1" spans="1:53">
      <c r="A1148" s="25" t="s">
        <v>426</v>
      </c>
      <c r="C1148" s="25">
        <v>4</v>
      </c>
      <c r="D1148" s="39" t="s">
        <v>172</v>
      </c>
      <c r="E1148" s="39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42" t="str">
        <f t="shared" si="365"/>
        <v>魔偶*12,灵能水晶*19</v>
      </c>
      <c r="AB1148" s="65" t="str">
        <f t="shared" si="366"/>
        <v/>
      </c>
      <c r="AC1148" s="65" t="str">
        <f t="shared" si="367"/>
        <v/>
      </c>
      <c r="AD1148" s="43" t="str">
        <f t="shared" si="368"/>
        <v>-3%</v>
      </c>
      <c r="AE1148" s="3">
        <f t="shared" si="369"/>
        <v>-205</v>
      </c>
      <c r="AF1148" s="66">
        <f t="shared" si="370"/>
        <v>4</v>
      </c>
      <c r="AG1148" t="str">
        <f t="shared" si="371"/>
        <v>魔偶*12</v>
      </c>
      <c r="AH1148" t="str">
        <f t="shared" si="356"/>
        <v>灵能水晶*19</v>
      </c>
      <c r="AI1148" t="str">
        <f t="shared" si="357"/>
        <v/>
      </c>
      <c r="AJ1148" t="str">
        <f t="shared" si="372"/>
        <v/>
      </c>
      <c r="AK1148" t="str">
        <f t="shared" si="358"/>
        <v/>
      </c>
      <c r="AL1148" t="str">
        <f t="shared" si="359"/>
        <v/>
      </c>
      <c r="AM1148" t="str">
        <f t="shared" si="360"/>
        <v/>
      </c>
      <c r="AN1148" t="str">
        <f t="shared" si="361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62"/>
        <v>15</v>
      </c>
      <c r="AZ1148">
        <f t="shared" si="363"/>
        <v>0</v>
      </c>
      <c r="BA1148">
        <f t="shared" si="364"/>
        <v>0</v>
      </c>
    </row>
    <row r="1149" customHeight="1" spans="1:53">
      <c r="A1149" s="25" t="s">
        <v>426</v>
      </c>
      <c r="C1149" s="25">
        <v>5</v>
      </c>
      <c r="D1149" s="39" t="s">
        <v>172</v>
      </c>
      <c r="E1149" s="39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42" t="str">
        <f t="shared" si="365"/>
        <v>魔偶*14,灵能水晶*24</v>
      </c>
      <c r="AB1149" s="65" t="str">
        <f t="shared" si="366"/>
        <v/>
      </c>
      <c r="AC1149" s="65" t="str">
        <f t="shared" si="367"/>
        <v/>
      </c>
      <c r="AD1149" s="43" t="str">
        <f t="shared" si="368"/>
        <v>-4%</v>
      </c>
      <c r="AE1149" s="3">
        <f t="shared" si="369"/>
        <v>-240</v>
      </c>
      <c r="AF1149" s="66">
        <f t="shared" si="370"/>
        <v>5</v>
      </c>
      <c r="AG1149" t="str">
        <f t="shared" si="371"/>
        <v>魔偶*14</v>
      </c>
      <c r="AH1149" t="str">
        <f t="shared" si="356"/>
        <v>灵能水晶*24</v>
      </c>
      <c r="AI1149" t="str">
        <f t="shared" si="357"/>
        <v/>
      </c>
      <c r="AJ1149" t="str">
        <f t="shared" si="372"/>
        <v/>
      </c>
      <c r="AK1149" t="str">
        <f t="shared" si="358"/>
        <v/>
      </c>
      <c r="AL1149" t="str">
        <f t="shared" si="359"/>
        <v/>
      </c>
      <c r="AM1149" t="str">
        <f t="shared" si="360"/>
        <v/>
      </c>
      <c r="AN1149" t="str">
        <f t="shared" si="361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62"/>
        <v>15</v>
      </c>
      <c r="AZ1149">
        <f t="shared" si="363"/>
        <v>0</v>
      </c>
      <c r="BA1149">
        <f t="shared" si="364"/>
        <v>0</v>
      </c>
    </row>
    <row r="1150" customHeight="1" spans="1:53">
      <c r="A1150" s="23" t="s">
        <v>427</v>
      </c>
      <c r="B1150" s="71" t="s">
        <v>810</v>
      </c>
      <c r="C1150" s="23">
        <v>1</v>
      </c>
      <c r="D1150" s="39" t="s">
        <v>175</v>
      </c>
      <c r="E1150" s="39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42" t="str">
        <f t="shared" si="365"/>
        <v/>
      </c>
      <c r="AB1150" s="65" t="str">
        <f t="shared" si="366"/>
        <v/>
      </c>
      <c r="AC1150" s="65" t="str">
        <f t="shared" si="367"/>
        <v/>
      </c>
      <c r="AD1150" s="43" t="str">
        <f t="shared" si="368"/>
        <v/>
      </c>
      <c r="AE1150" s="3" t="str">
        <f t="shared" si="369"/>
        <v/>
      </c>
      <c r="AF1150" s="67">
        <f t="shared" si="370"/>
        <v>1</v>
      </c>
      <c r="AG1150" t="str">
        <f t="shared" si="371"/>
        <v/>
      </c>
      <c r="AH1150" t="str">
        <f t="shared" si="356"/>
        <v/>
      </c>
      <c r="AI1150" t="str">
        <f t="shared" si="357"/>
        <v/>
      </c>
      <c r="AJ1150" t="str">
        <f t="shared" si="372"/>
        <v/>
      </c>
      <c r="AK1150" t="str">
        <f t="shared" si="358"/>
        <v/>
      </c>
      <c r="AL1150" t="str">
        <f t="shared" si="359"/>
        <v/>
      </c>
      <c r="AM1150" t="str">
        <f t="shared" si="360"/>
        <v/>
      </c>
      <c r="AN1150" t="str">
        <f t="shared" si="361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62"/>
        <v>0</v>
      </c>
      <c r="AZ1150">
        <f t="shared" si="363"/>
        <v>0</v>
      </c>
      <c r="BA1150">
        <f t="shared" si="364"/>
        <v>0</v>
      </c>
    </row>
    <row r="1151" customHeight="1" spans="1:53">
      <c r="A1151" s="23" t="s">
        <v>427</v>
      </c>
      <c r="B1151" s="71" t="s">
        <v>811</v>
      </c>
      <c r="C1151" s="23">
        <v>2</v>
      </c>
      <c r="D1151" s="39" t="s">
        <v>175</v>
      </c>
      <c r="E1151" s="39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42" t="str">
        <f t="shared" si="365"/>
        <v/>
      </c>
      <c r="AB1151" s="65" t="str">
        <f t="shared" si="366"/>
        <v/>
      </c>
      <c r="AC1151" s="65" t="str">
        <f t="shared" si="367"/>
        <v/>
      </c>
      <c r="AD1151" s="43" t="str">
        <f t="shared" si="368"/>
        <v/>
      </c>
      <c r="AE1151" s="3" t="str">
        <f t="shared" si="369"/>
        <v/>
      </c>
      <c r="AF1151" s="67">
        <f t="shared" si="370"/>
        <v>2</v>
      </c>
      <c r="AG1151" t="str">
        <f t="shared" si="371"/>
        <v/>
      </c>
      <c r="AH1151" t="str">
        <f t="shared" si="356"/>
        <v/>
      </c>
      <c r="AI1151" t="str">
        <f t="shared" si="357"/>
        <v/>
      </c>
      <c r="AJ1151" t="str">
        <f t="shared" si="372"/>
        <v/>
      </c>
      <c r="AK1151" t="str">
        <f t="shared" si="358"/>
        <v/>
      </c>
      <c r="AL1151" t="str">
        <f t="shared" si="359"/>
        <v/>
      </c>
      <c r="AM1151" t="str">
        <f t="shared" si="360"/>
        <v/>
      </c>
      <c r="AN1151" t="str">
        <f t="shared" si="361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62"/>
        <v>0</v>
      </c>
      <c r="AZ1151">
        <f t="shared" si="363"/>
        <v>0</v>
      </c>
      <c r="BA1151">
        <f t="shared" si="364"/>
        <v>0</v>
      </c>
    </row>
    <row r="1152" customHeight="1" spans="1:53">
      <c r="A1152" s="23" t="s">
        <v>427</v>
      </c>
      <c r="B1152" s="71" t="s">
        <v>812</v>
      </c>
      <c r="C1152" s="23">
        <v>3</v>
      </c>
      <c r="D1152" s="39" t="s">
        <v>175</v>
      </c>
      <c r="E1152" s="39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42" t="str">
        <f t="shared" si="365"/>
        <v/>
      </c>
      <c r="AB1152" s="65" t="str">
        <f t="shared" si="366"/>
        <v/>
      </c>
      <c r="AC1152" s="65" t="str">
        <f t="shared" si="367"/>
        <v/>
      </c>
      <c r="AD1152" s="43" t="str">
        <f t="shared" si="368"/>
        <v/>
      </c>
      <c r="AE1152" s="3" t="str">
        <f t="shared" si="369"/>
        <v/>
      </c>
      <c r="AF1152" s="67">
        <f t="shared" si="370"/>
        <v>3</v>
      </c>
      <c r="AG1152" t="str">
        <f t="shared" si="371"/>
        <v/>
      </c>
      <c r="AH1152" t="str">
        <f t="shared" si="356"/>
        <v/>
      </c>
      <c r="AI1152" t="str">
        <f t="shared" si="357"/>
        <v/>
      </c>
      <c r="AJ1152" t="str">
        <f t="shared" si="372"/>
        <v/>
      </c>
      <c r="AK1152" t="str">
        <f t="shared" si="358"/>
        <v/>
      </c>
      <c r="AL1152" t="str">
        <f t="shared" si="359"/>
        <v/>
      </c>
      <c r="AM1152" t="str">
        <f t="shared" si="360"/>
        <v/>
      </c>
      <c r="AN1152" t="str">
        <f t="shared" si="361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62"/>
        <v>0</v>
      </c>
      <c r="AZ1152">
        <f t="shared" si="363"/>
        <v>0</v>
      </c>
      <c r="BA1152">
        <f t="shared" si="364"/>
        <v>0</v>
      </c>
    </row>
    <row r="1153" customHeight="1" spans="1:53">
      <c r="A1153" s="23" t="s">
        <v>427</v>
      </c>
      <c r="B1153" s="71" t="s">
        <v>813</v>
      </c>
      <c r="C1153" s="23">
        <v>4</v>
      </c>
      <c r="D1153" s="39" t="s">
        <v>175</v>
      </c>
      <c r="E1153" s="39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42" t="str">
        <f t="shared" si="365"/>
        <v/>
      </c>
      <c r="AB1153" s="65" t="str">
        <f t="shared" si="366"/>
        <v/>
      </c>
      <c r="AC1153" s="65" t="str">
        <f t="shared" si="367"/>
        <v/>
      </c>
      <c r="AD1153" s="43" t="str">
        <f t="shared" si="368"/>
        <v/>
      </c>
      <c r="AE1153" s="3" t="str">
        <f t="shared" si="369"/>
        <v/>
      </c>
      <c r="AF1153" s="67">
        <f t="shared" si="370"/>
        <v>4</v>
      </c>
      <c r="AG1153" t="str">
        <f t="shared" si="371"/>
        <v/>
      </c>
      <c r="AH1153" t="str">
        <f t="shared" si="356"/>
        <v/>
      </c>
      <c r="AI1153" t="str">
        <f t="shared" si="357"/>
        <v/>
      </c>
      <c r="AJ1153" t="str">
        <f t="shared" si="372"/>
        <v/>
      </c>
      <c r="AK1153" t="str">
        <f t="shared" si="358"/>
        <v/>
      </c>
      <c r="AL1153" t="str">
        <f t="shared" si="359"/>
        <v/>
      </c>
      <c r="AM1153" t="str">
        <f t="shared" si="360"/>
        <v/>
      </c>
      <c r="AN1153" t="str">
        <f t="shared" si="361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62"/>
        <v>0</v>
      </c>
      <c r="AZ1153">
        <f t="shared" si="363"/>
        <v>0</v>
      </c>
      <c r="BA1153">
        <f t="shared" si="364"/>
        <v>0</v>
      </c>
    </row>
    <row r="1154" customHeight="1" spans="1:53">
      <c r="A1154" s="23" t="s">
        <v>427</v>
      </c>
      <c r="B1154" s="71" t="s">
        <v>814</v>
      </c>
      <c r="C1154" s="23">
        <v>5</v>
      </c>
      <c r="D1154" s="39" t="s">
        <v>175</v>
      </c>
      <c r="E1154" s="39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42" t="str">
        <f t="shared" si="365"/>
        <v/>
      </c>
      <c r="AB1154" s="65" t="str">
        <f t="shared" si="366"/>
        <v/>
      </c>
      <c r="AC1154" s="65" t="str">
        <f t="shared" si="367"/>
        <v/>
      </c>
      <c r="AD1154" s="43" t="str">
        <f t="shared" si="368"/>
        <v/>
      </c>
      <c r="AE1154" s="3" t="str">
        <f t="shared" si="369"/>
        <v/>
      </c>
      <c r="AF1154" s="67">
        <f t="shared" si="370"/>
        <v>5</v>
      </c>
      <c r="AG1154" t="str">
        <f t="shared" si="371"/>
        <v/>
      </c>
      <c r="AH1154" t="str">
        <f t="shared" si="356"/>
        <v/>
      </c>
      <c r="AI1154" t="str">
        <f t="shared" si="357"/>
        <v/>
      </c>
      <c r="AJ1154" t="str">
        <f t="shared" si="372"/>
        <v/>
      </c>
      <c r="AK1154" t="str">
        <f t="shared" si="358"/>
        <v/>
      </c>
      <c r="AL1154" t="str">
        <f t="shared" si="359"/>
        <v/>
      </c>
      <c r="AM1154" t="str">
        <f t="shared" si="360"/>
        <v/>
      </c>
      <c r="AN1154" t="str">
        <f t="shared" si="361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62"/>
        <v>0</v>
      </c>
      <c r="AZ1154">
        <f t="shared" si="363"/>
        <v>0</v>
      </c>
      <c r="BA1154">
        <f t="shared" si="364"/>
        <v>0</v>
      </c>
    </row>
    <row r="1155" customHeight="1" spans="1:53">
      <c r="A1155" s="23" t="s">
        <v>427</v>
      </c>
      <c r="B1155" s="71" t="s">
        <v>815</v>
      </c>
      <c r="C1155" s="23">
        <v>6</v>
      </c>
      <c r="D1155" s="39" t="s">
        <v>175</v>
      </c>
      <c r="E1155" s="39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42" t="str">
        <f t="shared" si="365"/>
        <v/>
      </c>
      <c r="AB1155" s="65" t="str">
        <f t="shared" si="366"/>
        <v/>
      </c>
      <c r="AC1155" s="65" t="str">
        <f t="shared" si="367"/>
        <v/>
      </c>
      <c r="AD1155" s="43" t="str">
        <f t="shared" si="368"/>
        <v/>
      </c>
      <c r="AE1155" s="3" t="str">
        <f t="shared" si="369"/>
        <v/>
      </c>
      <c r="AF1155" s="66">
        <f t="shared" si="370"/>
        <v>6</v>
      </c>
      <c r="AG1155" t="str">
        <f t="shared" si="371"/>
        <v/>
      </c>
      <c r="AH1155" t="str">
        <f t="shared" si="356"/>
        <v/>
      </c>
      <c r="AI1155" t="str">
        <f t="shared" si="357"/>
        <v/>
      </c>
      <c r="AJ1155" t="str">
        <f t="shared" si="372"/>
        <v/>
      </c>
      <c r="AK1155" t="str">
        <f t="shared" si="358"/>
        <v/>
      </c>
      <c r="AL1155" t="str">
        <f t="shared" si="359"/>
        <v/>
      </c>
      <c r="AM1155" t="str">
        <f t="shared" si="360"/>
        <v/>
      </c>
      <c r="AN1155" t="str">
        <f t="shared" si="361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62"/>
        <v>0</v>
      </c>
      <c r="AZ1155">
        <f t="shared" si="363"/>
        <v>0</v>
      </c>
      <c r="BA1155">
        <f t="shared" si="364"/>
        <v>0</v>
      </c>
    </row>
    <row r="1156" customHeight="1" spans="1:53">
      <c r="A1156" s="23" t="s">
        <v>427</v>
      </c>
      <c r="B1156" s="71" t="s">
        <v>816</v>
      </c>
      <c r="C1156" s="23">
        <v>7</v>
      </c>
      <c r="D1156" s="39" t="s">
        <v>175</v>
      </c>
      <c r="E1156" s="39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42" t="str">
        <f t="shared" si="365"/>
        <v/>
      </c>
      <c r="AB1156" s="65" t="str">
        <f t="shared" si="366"/>
        <v/>
      </c>
      <c r="AC1156" s="65" t="str">
        <f t="shared" si="367"/>
        <v/>
      </c>
      <c r="AD1156" s="43" t="str">
        <f t="shared" si="368"/>
        <v/>
      </c>
      <c r="AE1156" s="3" t="str">
        <f t="shared" si="369"/>
        <v/>
      </c>
      <c r="AF1156" s="66">
        <f t="shared" si="370"/>
        <v>7</v>
      </c>
      <c r="AG1156" t="str">
        <f t="shared" si="371"/>
        <v/>
      </c>
      <c r="AH1156" t="str">
        <f t="shared" si="356"/>
        <v/>
      </c>
      <c r="AI1156" t="str">
        <f t="shared" si="357"/>
        <v/>
      </c>
      <c r="AJ1156" t="str">
        <f t="shared" si="372"/>
        <v/>
      </c>
      <c r="AK1156" t="str">
        <f t="shared" si="358"/>
        <v/>
      </c>
      <c r="AL1156" t="str">
        <f t="shared" si="359"/>
        <v/>
      </c>
      <c r="AM1156" t="str">
        <f t="shared" si="360"/>
        <v/>
      </c>
      <c r="AN1156" t="str">
        <f t="shared" si="361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62"/>
        <v>0</v>
      </c>
      <c r="AZ1156">
        <f t="shared" si="363"/>
        <v>0</v>
      </c>
      <c r="BA1156">
        <f t="shared" si="364"/>
        <v>0</v>
      </c>
    </row>
    <row r="1157" customHeight="1" spans="1:53">
      <c r="A1157" s="23" t="s">
        <v>427</v>
      </c>
      <c r="B1157" s="71" t="s">
        <v>817</v>
      </c>
      <c r="C1157" s="23">
        <v>8</v>
      </c>
      <c r="D1157" s="39" t="s">
        <v>175</v>
      </c>
      <c r="E1157" s="39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42" t="str">
        <f t="shared" si="365"/>
        <v/>
      </c>
      <c r="AB1157" s="65" t="str">
        <f t="shared" si="366"/>
        <v/>
      </c>
      <c r="AC1157" s="65" t="str">
        <f t="shared" si="367"/>
        <v/>
      </c>
      <c r="AD1157" s="43" t="str">
        <f t="shared" si="368"/>
        <v/>
      </c>
      <c r="AE1157" s="3" t="str">
        <f t="shared" si="369"/>
        <v/>
      </c>
      <c r="AF1157" s="66">
        <f t="shared" si="370"/>
        <v>8</v>
      </c>
      <c r="AG1157" t="str">
        <f t="shared" si="371"/>
        <v/>
      </c>
      <c r="AH1157" t="str">
        <f t="shared" si="356"/>
        <v/>
      </c>
      <c r="AI1157" t="str">
        <f t="shared" si="357"/>
        <v/>
      </c>
      <c r="AJ1157" t="str">
        <f t="shared" si="372"/>
        <v/>
      </c>
      <c r="AK1157" t="str">
        <f t="shared" si="358"/>
        <v/>
      </c>
      <c r="AL1157" t="str">
        <f t="shared" si="359"/>
        <v/>
      </c>
      <c r="AM1157" t="str">
        <f t="shared" si="360"/>
        <v/>
      </c>
      <c r="AN1157" t="str">
        <f t="shared" si="361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62"/>
        <v>0</v>
      </c>
      <c r="AZ1157">
        <f t="shared" si="363"/>
        <v>0</v>
      </c>
      <c r="BA1157">
        <f t="shared" si="364"/>
        <v>0</v>
      </c>
    </row>
    <row r="1158" customHeight="1" spans="1:53">
      <c r="A1158" s="25" t="s">
        <v>429</v>
      </c>
      <c r="C1158" s="25">
        <v>1</v>
      </c>
      <c r="D1158" s="39" t="s">
        <v>172</v>
      </c>
      <c r="E1158" s="39" t="s">
        <v>176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42" t="str">
        <f t="shared" si="365"/>
        <v/>
      </c>
      <c r="AB1158" s="65" t="str">
        <f t="shared" si="366"/>
        <v/>
      </c>
      <c r="AC1158" s="65" t="str">
        <f t="shared" si="367"/>
        <v/>
      </c>
      <c r="AD1158" s="43" t="str">
        <f t="shared" si="368"/>
        <v>73%</v>
      </c>
      <c r="AE1158" s="3">
        <f t="shared" si="369"/>
        <v>120</v>
      </c>
      <c r="AF1158" s="66">
        <f t="shared" si="370"/>
        <v>1</v>
      </c>
      <c r="AG1158" t="str">
        <f t="shared" si="371"/>
        <v/>
      </c>
      <c r="AH1158" t="str">
        <f t="shared" si="356"/>
        <v/>
      </c>
      <c r="AI1158" t="str">
        <f t="shared" si="357"/>
        <v/>
      </c>
      <c r="AJ1158" t="str">
        <f t="shared" si="372"/>
        <v/>
      </c>
      <c r="AK1158" t="str">
        <f t="shared" si="358"/>
        <v/>
      </c>
      <c r="AL1158" t="str">
        <f t="shared" si="359"/>
        <v/>
      </c>
      <c r="AM1158" t="str">
        <f t="shared" si="360"/>
        <v/>
      </c>
      <c r="AN1158" t="str">
        <f t="shared" si="361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62"/>
        <v>0</v>
      </c>
      <c r="AZ1158">
        <f t="shared" si="363"/>
        <v>0</v>
      </c>
      <c r="BA1158">
        <f t="shared" si="364"/>
        <v>0</v>
      </c>
    </row>
    <row r="1159" customHeight="1" spans="1:53">
      <c r="A1159" s="25" t="s">
        <v>429</v>
      </c>
      <c r="C1159" s="25">
        <v>2</v>
      </c>
      <c r="D1159" s="39" t="s">
        <v>172</v>
      </c>
      <c r="E1159" s="39" t="s">
        <v>176</v>
      </c>
      <c r="F1159" s="3" t="s">
        <v>41</v>
      </c>
      <c r="G1159" s="3">
        <v>10</v>
      </c>
      <c r="N1159" s="23">
        <f>IFERROR(VLOOKUP($D1159&amp;$C1159,生产方式定位!$A$2:$E$38,2,FALSE)+VLOOKUP($E1159&amp;$C1159,生产方式定位!$F$3:$J$38,2,FALSE),0)</f>
        <v>825</v>
      </c>
      <c r="U1159" s="23">
        <f>IFERROR(VLOOKUP($D1159&amp;$C1159,生产方式定位!$A$2:$E$38,3,FALSE)+VLOOKUP($E1159&amp;$C1159,生产方式定位!$F$3:$J$38,3,FALSE),0)</f>
        <v>110</v>
      </c>
      <c r="Z1159" s="23">
        <f>IFERROR(VLOOKUP($D1159&amp;$C1159,生产方式定位!$A$2:$E$38,5,FALSE)+VLOOKUP($E1159&amp;$C1159,生产方式定位!$F$3:$J$38,5,FALSE),"错误")</f>
        <v>910</v>
      </c>
      <c r="AA1159" s="42" t="str">
        <f t="shared" si="365"/>
        <v>工具*21</v>
      </c>
      <c r="AB1159" s="65" t="str">
        <f t="shared" si="366"/>
        <v/>
      </c>
      <c r="AC1159" s="65" t="str">
        <f t="shared" si="367"/>
        <v/>
      </c>
      <c r="AD1159" s="43" t="str">
        <f t="shared" si="368"/>
        <v>10%</v>
      </c>
      <c r="AE1159" s="3">
        <f t="shared" si="369"/>
        <v>-25</v>
      </c>
      <c r="AF1159" s="66">
        <f t="shared" si="370"/>
        <v>2</v>
      </c>
      <c r="AG1159" t="str">
        <f t="shared" si="371"/>
        <v>工具*21</v>
      </c>
      <c r="AH1159" t="str">
        <f t="shared" si="356"/>
        <v/>
      </c>
      <c r="AI1159" t="str">
        <f t="shared" si="357"/>
        <v/>
      </c>
      <c r="AJ1159" t="str">
        <f t="shared" si="372"/>
        <v/>
      </c>
      <c r="AK1159" t="str">
        <f t="shared" si="358"/>
        <v/>
      </c>
      <c r="AL1159" t="str">
        <f t="shared" si="359"/>
        <v/>
      </c>
      <c r="AM1159" t="str">
        <f t="shared" si="360"/>
        <v/>
      </c>
      <c r="AN1159" t="str">
        <f t="shared" si="361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62"/>
        <v>10</v>
      </c>
      <c r="AZ1159">
        <f t="shared" si="363"/>
        <v>0</v>
      </c>
      <c r="BA1159">
        <f t="shared" si="364"/>
        <v>0</v>
      </c>
    </row>
    <row r="1160" customHeight="1" spans="1:53">
      <c r="A1160" s="25" t="s">
        <v>429</v>
      </c>
      <c r="C1160" s="25">
        <v>3</v>
      </c>
      <c r="D1160" s="39" t="s">
        <v>172</v>
      </c>
      <c r="E1160" s="39" t="s">
        <v>176</v>
      </c>
      <c r="F1160" s="3" t="s">
        <v>41</v>
      </c>
      <c r="G1160" s="3">
        <v>10</v>
      </c>
      <c r="N1160" s="23">
        <f>IFERROR(VLOOKUP($D1160&amp;$C1160,生产方式定位!$A$2:$E$38,2,FALSE)+VLOOKUP($E1160&amp;$C1160,生产方式定位!$F$3:$J$38,2,FALSE),0)</f>
        <v>1200</v>
      </c>
      <c r="U1160" s="23">
        <f>IFERROR(VLOOKUP($D1160&amp;$C1160,生产方式定位!$A$2:$E$38,3,FALSE)+VLOOKUP($E1160&amp;$C1160,生产方式定位!$F$3:$J$38,3,FALSE),0)</f>
        <v>120</v>
      </c>
      <c r="Z1160" s="23">
        <f>IFERROR(VLOOKUP($D1160&amp;$C1160,生产方式定位!$A$2:$E$38,5,FALSE)+VLOOKUP($E1160&amp;$C1160,生产方式定位!$F$3:$J$38,5,FALSE),"错误")</f>
        <v>1300</v>
      </c>
      <c r="AA1160" s="42" t="str">
        <f t="shared" si="365"/>
        <v>工具*30</v>
      </c>
      <c r="AB1160" s="65" t="str">
        <f t="shared" si="366"/>
        <v/>
      </c>
      <c r="AC1160" s="65" t="str">
        <f t="shared" si="367"/>
        <v/>
      </c>
      <c r="AD1160" s="43" t="str">
        <f t="shared" si="368"/>
        <v>8%</v>
      </c>
      <c r="AE1160" s="3">
        <f t="shared" si="369"/>
        <v>-20</v>
      </c>
      <c r="AF1160" s="67">
        <f t="shared" si="370"/>
        <v>3</v>
      </c>
      <c r="AG1160" t="str">
        <f t="shared" si="371"/>
        <v>工具*30</v>
      </c>
      <c r="AH1160" t="str">
        <f t="shared" si="356"/>
        <v/>
      </c>
      <c r="AI1160" t="str">
        <f t="shared" si="357"/>
        <v/>
      </c>
      <c r="AJ1160" t="str">
        <f t="shared" si="372"/>
        <v/>
      </c>
      <c r="AK1160" t="str">
        <f t="shared" si="358"/>
        <v/>
      </c>
      <c r="AL1160" t="str">
        <f t="shared" si="359"/>
        <v/>
      </c>
      <c r="AM1160" t="str">
        <f t="shared" si="360"/>
        <v/>
      </c>
      <c r="AN1160" t="str">
        <f t="shared" si="361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62"/>
        <v>10</v>
      </c>
      <c r="AZ1160">
        <f t="shared" si="363"/>
        <v>0</v>
      </c>
      <c r="BA1160">
        <f t="shared" si="364"/>
        <v>0</v>
      </c>
    </row>
    <row r="1161" customHeight="1" spans="1:53">
      <c r="A1161" s="25" t="s">
        <v>429</v>
      </c>
      <c r="C1161" s="25">
        <v>4</v>
      </c>
      <c r="D1161" s="39" t="s">
        <v>172</v>
      </c>
      <c r="E1161" s="39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3">
        <f>IFERROR(VLOOKUP($D1161&amp;$C1161,生产方式定位!$A$2:$E$38,2,FALSE)+VLOOKUP($E1161&amp;$C1161,生产方式定位!$F$3:$J$38,2,FALSE),0)</f>
        <v>1575</v>
      </c>
      <c r="U1161" s="23">
        <f>IFERROR(VLOOKUP($D1161&amp;$C1161,生产方式定位!$A$2:$E$38,3,FALSE)+VLOOKUP($E1161&amp;$C1161,生产方式定位!$F$3:$J$38,3,FALSE),0)</f>
        <v>130</v>
      </c>
      <c r="Z1161" s="23">
        <f>IFERROR(VLOOKUP($D1161&amp;$C1161,生产方式定位!$A$2:$E$38,5,FALSE)+VLOOKUP($E1161&amp;$C1161,生产方式定位!$F$3:$J$38,5,FALSE),"错误")</f>
        <v>1690</v>
      </c>
      <c r="AA1161" s="42" t="str">
        <f t="shared" si="365"/>
        <v>科学引擎*9,煤*35</v>
      </c>
      <c r="AB1161" s="65" t="str">
        <f t="shared" si="366"/>
        <v/>
      </c>
      <c r="AC1161" s="65" t="str">
        <f t="shared" si="367"/>
        <v/>
      </c>
      <c r="AD1161" s="43" t="str">
        <f t="shared" si="368"/>
        <v>7%</v>
      </c>
      <c r="AE1161" s="3">
        <f t="shared" si="369"/>
        <v>-15</v>
      </c>
      <c r="AF1161" s="67">
        <f t="shared" si="370"/>
        <v>4</v>
      </c>
      <c r="AG1161" t="str">
        <f t="shared" si="371"/>
        <v>科学引擎*9</v>
      </c>
      <c r="AH1161" t="str">
        <f t="shared" si="356"/>
        <v>煤*35</v>
      </c>
      <c r="AI1161" t="str">
        <f t="shared" si="357"/>
        <v/>
      </c>
      <c r="AJ1161" t="str">
        <f t="shared" si="372"/>
        <v/>
      </c>
      <c r="AK1161" t="str">
        <f t="shared" si="358"/>
        <v/>
      </c>
      <c r="AL1161" t="str">
        <f t="shared" si="359"/>
        <v/>
      </c>
      <c r="AM1161" t="str">
        <f t="shared" si="360"/>
        <v/>
      </c>
      <c r="AN1161" t="str">
        <f t="shared" si="361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62"/>
        <v>15</v>
      </c>
      <c r="AZ1161">
        <f t="shared" si="363"/>
        <v>0</v>
      </c>
      <c r="BA1161">
        <f t="shared" si="364"/>
        <v>0</v>
      </c>
    </row>
    <row r="1162" customHeight="1" spans="1:53">
      <c r="A1162" s="25" t="s">
        <v>429</v>
      </c>
      <c r="C1162" s="25">
        <v>5</v>
      </c>
      <c r="D1162" s="39" t="s">
        <v>172</v>
      </c>
      <c r="E1162" s="39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3">
        <f>IFERROR(VLOOKUP($D1162&amp;$C1162,生产方式定位!$A$2:$E$38,2,FALSE)+VLOOKUP($E1162&amp;$C1162,生产方式定位!$F$3:$J$38,2,FALSE),0)</f>
        <v>1950</v>
      </c>
      <c r="U1162" s="23">
        <f>IFERROR(VLOOKUP($D1162&amp;$C1162,生产方式定位!$A$2:$E$38,3,FALSE)+VLOOKUP($E1162&amp;$C1162,生产方式定位!$F$3:$J$38,3,FALSE),0)</f>
        <v>140</v>
      </c>
      <c r="Z1162" s="23">
        <f>IFERROR(VLOOKUP($D1162&amp;$C1162,生产方式定位!$A$2:$E$38,5,FALSE)+VLOOKUP($E1162&amp;$C1162,生产方式定位!$F$3:$J$38,5,FALSE),"错误")</f>
        <v>2080</v>
      </c>
      <c r="AA1162" s="42" t="str">
        <f t="shared" si="365"/>
        <v>魔导引擎*8,煤*43</v>
      </c>
      <c r="AB1162" s="65" t="str">
        <f t="shared" si="366"/>
        <v/>
      </c>
      <c r="AC1162" s="65" t="str">
        <f t="shared" si="367"/>
        <v/>
      </c>
      <c r="AD1162" s="43" t="str">
        <f t="shared" si="368"/>
        <v>7%</v>
      </c>
      <c r="AE1162" s="3">
        <f t="shared" si="369"/>
        <v>-10</v>
      </c>
      <c r="AF1162" s="67">
        <f t="shared" si="370"/>
        <v>5</v>
      </c>
      <c r="AG1162" t="str">
        <f t="shared" si="371"/>
        <v>魔导引擎*8</v>
      </c>
      <c r="AH1162" t="str">
        <f t="shared" si="356"/>
        <v>煤*43</v>
      </c>
      <c r="AI1162" t="str">
        <f t="shared" si="357"/>
        <v/>
      </c>
      <c r="AJ1162" t="str">
        <f t="shared" si="372"/>
        <v/>
      </c>
      <c r="AK1162" t="str">
        <f t="shared" si="358"/>
        <v/>
      </c>
      <c r="AL1162" t="str">
        <f t="shared" si="359"/>
        <v/>
      </c>
      <c r="AM1162" t="str">
        <f t="shared" si="360"/>
        <v/>
      </c>
      <c r="AN1162" t="str">
        <f t="shared" si="361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62"/>
        <v>15</v>
      </c>
      <c r="AZ1162">
        <f t="shared" si="363"/>
        <v>0</v>
      </c>
      <c r="BA1162">
        <f t="shared" si="364"/>
        <v>0</v>
      </c>
    </row>
    <row r="1163" customHeight="1" spans="1:53">
      <c r="A1163" s="23" t="s">
        <v>430</v>
      </c>
      <c r="C1163" s="23">
        <v>1</v>
      </c>
      <c r="D1163" s="39" t="s">
        <v>175</v>
      </c>
      <c r="E1163" s="39" t="s">
        <v>178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42" t="str">
        <f t="shared" si="365"/>
        <v/>
      </c>
      <c r="AB1163" s="65" t="str">
        <f t="shared" si="366"/>
        <v/>
      </c>
      <c r="AC1163" s="65" t="str">
        <f t="shared" si="367"/>
        <v/>
      </c>
      <c r="AD1163" s="43" t="str">
        <f t="shared" si="368"/>
        <v/>
      </c>
      <c r="AE1163" s="3" t="str">
        <f t="shared" si="369"/>
        <v/>
      </c>
      <c r="AF1163" s="67">
        <f t="shared" si="370"/>
        <v>1</v>
      </c>
      <c r="AG1163" t="str">
        <f t="shared" si="371"/>
        <v/>
      </c>
      <c r="AH1163" t="str">
        <f t="shared" si="356"/>
        <v/>
      </c>
      <c r="AI1163" t="str">
        <f t="shared" si="357"/>
        <v/>
      </c>
      <c r="AJ1163" t="str">
        <f t="shared" si="372"/>
        <v/>
      </c>
      <c r="AK1163" t="str">
        <f t="shared" si="358"/>
        <v/>
      </c>
      <c r="AL1163" t="str">
        <f t="shared" si="359"/>
        <v/>
      </c>
      <c r="AM1163" t="str">
        <f t="shared" si="360"/>
        <v/>
      </c>
      <c r="AN1163" t="str">
        <f t="shared" si="361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62"/>
        <v>0</v>
      </c>
      <c r="AZ1163">
        <f t="shared" si="363"/>
        <v>0</v>
      </c>
      <c r="BA1163">
        <f t="shared" si="364"/>
        <v>0</v>
      </c>
    </row>
    <row r="1164" customHeight="1" spans="1:53">
      <c r="A1164" s="23" t="s">
        <v>430</v>
      </c>
      <c r="C1164" s="23">
        <v>2</v>
      </c>
      <c r="D1164" s="39" t="s">
        <v>175</v>
      </c>
      <c r="E1164" s="39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25">
        <f>IFERROR(VLOOKUP($D1164&amp;$C1164,生产方式定位!$A$2:$E$38,2,FALSE)+VLOOKUP($E1164&amp;$C1164,生产方式定位!$F$3:$J$38,2,FALSE),0)</f>
        <v>330</v>
      </c>
      <c r="U1164" s="25">
        <f>IFERROR(VLOOKUP($D1164&amp;$C1164,生产方式定位!$A$2:$E$38,3,FALSE)+VLOOKUP($E1164&amp;$C1164,生产方式定位!$F$3:$J$38,3,FALSE),0)</f>
        <v>15</v>
      </c>
      <c r="Z1164" s="25">
        <f>IFERROR(VLOOKUP($D1164&amp;$C1164,生产方式定位!$A$2:$E$38,5,FALSE)+VLOOKUP($E1164&amp;$C1164,生产方式定位!$F$3:$J$38,5,FALSE),"错误")</f>
        <v>0</v>
      </c>
      <c r="AA1164" s="42" t="str">
        <f t="shared" si="365"/>
        <v>魔偶*2,灵能水晶*4</v>
      </c>
      <c r="AB1164" s="65" t="str">
        <f t="shared" si="366"/>
        <v/>
      </c>
      <c r="AC1164" s="65" t="str">
        <f t="shared" si="367"/>
        <v/>
      </c>
      <c r="AD1164" s="43" t="str">
        <f t="shared" si="368"/>
        <v>-100%</v>
      </c>
      <c r="AE1164" s="3">
        <f t="shared" si="369"/>
        <v>-345</v>
      </c>
      <c r="AF1164" s="67">
        <f t="shared" si="370"/>
        <v>2</v>
      </c>
      <c r="AG1164" t="str">
        <f t="shared" si="371"/>
        <v>魔偶*2</v>
      </c>
      <c r="AH1164" t="str">
        <f t="shared" si="356"/>
        <v>灵能水晶*4</v>
      </c>
      <c r="AI1164" t="str">
        <f t="shared" si="357"/>
        <v/>
      </c>
      <c r="AJ1164" t="str">
        <f t="shared" si="372"/>
        <v/>
      </c>
      <c r="AK1164" t="str">
        <f t="shared" si="358"/>
        <v/>
      </c>
      <c r="AL1164" t="str">
        <f t="shared" si="359"/>
        <v/>
      </c>
      <c r="AM1164" t="str">
        <f t="shared" si="360"/>
        <v/>
      </c>
      <c r="AN1164" t="str">
        <f t="shared" si="361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62"/>
        <v>15</v>
      </c>
      <c r="AZ1164">
        <f t="shared" si="363"/>
        <v>0</v>
      </c>
      <c r="BA1164">
        <f t="shared" si="364"/>
        <v>0</v>
      </c>
    </row>
    <row r="1165" customHeight="1" spans="1:53">
      <c r="A1165" s="23" t="s">
        <v>430</v>
      </c>
      <c r="C1165" s="23">
        <v>3</v>
      </c>
      <c r="D1165" s="39" t="s">
        <v>175</v>
      </c>
      <c r="E1165" s="39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25">
        <f>IFERROR(VLOOKUP($D1165&amp;$C1165,生产方式定位!$A$2:$E$38,2,FALSE)+VLOOKUP($E1165&amp;$C1165,生产方式定位!$F$3:$J$38,2,FALSE),0)</f>
        <v>440</v>
      </c>
      <c r="U1165" s="25">
        <f>IFERROR(VLOOKUP($D1165&amp;$C1165,生产方式定位!$A$2:$E$38,3,FALSE)+VLOOKUP($E1165&amp;$C1165,生产方式定位!$F$3:$J$38,3,FALSE),0)</f>
        <v>30</v>
      </c>
      <c r="Z1165" s="25">
        <f>IFERROR(VLOOKUP($D1165&amp;$C1165,生产方式定位!$A$2:$E$38,5,FALSE)+VLOOKUP($E1165&amp;$C1165,生产方式定位!$F$3:$J$38,5,FALSE),"错误")</f>
        <v>0</v>
      </c>
      <c r="AA1165" s="42" t="str">
        <f t="shared" si="365"/>
        <v>魔偶*3,灵能水晶*5</v>
      </c>
      <c r="AB1165" s="65" t="str">
        <f t="shared" si="366"/>
        <v/>
      </c>
      <c r="AC1165" s="65" t="str">
        <f t="shared" si="367"/>
        <v/>
      </c>
      <c r="AD1165" s="43" t="str">
        <f t="shared" si="368"/>
        <v>-100%</v>
      </c>
      <c r="AE1165" s="3">
        <f t="shared" si="369"/>
        <v>-470</v>
      </c>
      <c r="AF1165" s="67">
        <f t="shared" si="370"/>
        <v>3</v>
      </c>
      <c r="AG1165" t="str">
        <f t="shared" si="371"/>
        <v>魔偶*3</v>
      </c>
      <c r="AH1165" t="str">
        <f t="shared" ref="AH1165:AH1228" si="373">IF(AP1165="","",H1165&amp;"*"&amp;AP1165)</f>
        <v>灵能水晶*5</v>
      </c>
      <c r="AI1165" t="str">
        <f t="shared" ref="AI1165:AI1228" si="374">IF(AQ1165="","",J1165&amp;"*"&amp;AQ1165)</f>
        <v/>
      </c>
      <c r="AJ1165" t="str">
        <f t="shared" si="372"/>
        <v/>
      </c>
      <c r="AK1165" t="str">
        <f t="shared" ref="AK1165:AK1228" si="375">IF(AU1165="","",Q1165&amp;"*"&amp;AU1165)</f>
        <v/>
      </c>
      <c r="AL1165" t="str">
        <f t="shared" ref="AL1165:AL1228" si="376">IF(AV1165="","",S1165&amp;"*"&amp;AV1165)</f>
        <v/>
      </c>
      <c r="AM1165" t="str">
        <f t="shared" ref="AM1165:AM1228" si="377">IF(AW1165="","",V1165&amp;"*"&amp;AW1165)</f>
        <v/>
      </c>
      <c r="AN1165" t="str">
        <f t="shared" ref="AN1165:AN1228" si="378">IF(AX1165="","",X1165&amp;"*"&amp;AX1165)</f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ref="AY1165:AY1228" si="379">G1165+I1165+L1165+M1165+K1165</f>
        <v>15</v>
      </c>
      <c r="AZ1165">
        <f t="shared" ref="AZ1165:AZ1228" si="380">ABS(P1165)+ABS(R1165)+ABS(T1165)</f>
        <v>0</v>
      </c>
      <c r="BA1165">
        <f t="shared" ref="BA1165:BA1228" si="381">W1165+Y1165</f>
        <v>0</v>
      </c>
    </row>
    <row r="1166" customHeight="1" spans="1:53">
      <c r="A1166" s="23" t="s">
        <v>430</v>
      </c>
      <c r="C1166" s="23">
        <v>4</v>
      </c>
      <c r="D1166" s="39" t="s">
        <v>175</v>
      </c>
      <c r="E1166" s="39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25">
        <f>IFERROR(VLOOKUP($D1166&amp;$C1166,生产方式定位!$A$2:$E$38,2,FALSE)+VLOOKUP($E1166&amp;$C1166,生产方式定位!$F$3:$J$38,2,FALSE),0)</f>
        <v>550</v>
      </c>
      <c r="U1166" s="25">
        <f>IFERROR(VLOOKUP($D1166&amp;$C1166,生产方式定位!$A$2:$E$38,3,FALSE)+VLOOKUP($E1166&amp;$C1166,生产方式定位!$F$3:$J$38,3,FALSE),0)</f>
        <v>45</v>
      </c>
      <c r="Z1166" s="25">
        <f>IFERROR(VLOOKUP($D1166&amp;$C1166,生产方式定位!$A$2:$E$38,5,FALSE)+VLOOKUP($E1166&amp;$C1166,生产方式定位!$F$3:$J$38,5,FALSE),"错误")</f>
        <v>0</v>
      </c>
      <c r="AA1166" s="42" t="str">
        <f t="shared" si="365"/>
        <v>魔偶*4,灵能水晶*6</v>
      </c>
      <c r="AB1166" s="65" t="str">
        <f t="shared" si="366"/>
        <v/>
      </c>
      <c r="AC1166" s="65" t="str">
        <f t="shared" si="367"/>
        <v/>
      </c>
      <c r="AD1166" s="43" t="str">
        <f t="shared" si="368"/>
        <v>-100%</v>
      </c>
      <c r="AE1166" s="3">
        <f t="shared" si="369"/>
        <v>-595</v>
      </c>
      <c r="AF1166" s="67">
        <f t="shared" si="370"/>
        <v>4</v>
      </c>
      <c r="AG1166" t="str">
        <f t="shared" si="371"/>
        <v>魔偶*4</v>
      </c>
      <c r="AH1166" t="str">
        <f t="shared" si="373"/>
        <v>灵能水晶*6</v>
      </c>
      <c r="AI1166" t="str">
        <f t="shared" si="374"/>
        <v/>
      </c>
      <c r="AJ1166" t="str">
        <f t="shared" si="372"/>
        <v/>
      </c>
      <c r="AK1166" t="str">
        <f t="shared" si="375"/>
        <v/>
      </c>
      <c r="AL1166" t="str">
        <f t="shared" si="376"/>
        <v/>
      </c>
      <c r="AM1166" t="str">
        <f t="shared" si="377"/>
        <v/>
      </c>
      <c r="AN1166" t="str">
        <f t="shared" si="378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79"/>
        <v>15</v>
      </c>
      <c r="AZ1166">
        <f t="shared" si="380"/>
        <v>0</v>
      </c>
      <c r="BA1166">
        <f t="shared" si="381"/>
        <v>0</v>
      </c>
    </row>
    <row r="1167" customHeight="1" spans="1:53">
      <c r="A1167" s="23" t="s">
        <v>430</v>
      </c>
      <c r="C1167" s="23">
        <v>5</v>
      </c>
      <c r="D1167" s="39" t="s">
        <v>175</v>
      </c>
      <c r="E1167" s="39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25">
        <f>IFERROR(VLOOKUP($D1167&amp;$C1167,生产方式定位!$A$2:$E$38,2,FALSE)+VLOOKUP($E1167&amp;$C1167,生产方式定位!$F$3:$J$38,2,FALSE),0)</f>
        <v>660</v>
      </c>
      <c r="U1167" s="25">
        <f>IFERROR(VLOOKUP($D1167&amp;$C1167,生产方式定位!$A$2:$E$38,3,FALSE)+VLOOKUP($E1167&amp;$C1167,生产方式定位!$F$3:$J$38,3,FALSE),0)</f>
        <v>60</v>
      </c>
      <c r="Z1167" s="25">
        <f>IFERROR(VLOOKUP($D1167&amp;$C1167,生产方式定位!$A$2:$E$38,5,FALSE)+VLOOKUP($E1167&amp;$C1167,生产方式定位!$F$3:$J$38,5,FALSE),"错误")</f>
        <v>0</v>
      </c>
      <c r="AA1167" s="42" t="str">
        <f t="shared" si="365"/>
        <v>魔偶*4,灵能水晶*7</v>
      </c>
      <c r="AB1167" s="65" t="str">
        <f t="shared" si="366"/>
        <v/>
      </c>
      <c r="AC1167" s="65" t="str">
        <f t="shared" si="367"/>
        <v/>
      </c>
      <c r="AD1167" s="43" t="str">
        <f t="shared" si="368"/>
        <v>-100%</v>
      </c>
      <c r="AE1167" s="3">
        <f t="shared" si="369"/>
        <v>-720</v>
      </c>
      <c r="AF1167" s="67">
        <f t="shared" si="370"/>
        <v>5</v>
      </c>
      <c r="AG1167" t="str">
        <f t="shared" si="371"/>
        <v>魔偶*4</v>
      </c>
      <c r="AH1167" t="str">
        <f t="shared" si="373"/>
        <v>灵能水晶*7</v>
      </c>
      <c r="AI1167" t="str">
        <f t="shared" si="374"/>
        <v/>
      </c>
      <c r="AJ1167" t="str">
        <f t="shared" si="372"/>
        <v/>
      </c>
      <c r="AK1167" t="str">
        <f t="shared" si="375"/>
        <v/>
      </c>
      <c r="AL1167" t="str">
        <f t="shared" si="376"/>
        <v/>
      </c>
      <c r="AM1167" t="str">
        <f t="shared" si="377"/>
        <v/>
      </c>
      <c r="AN1167" t="str">
        <f t="shared" si="378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79"/>
        <v>15</v>
      </c>
      <c r="AZ1167">
        <f t="shared" si="380"/>
        <v>0</v>
      </c>
      <c r="BA1167">
        <f t="shared" si="381"/>
        <v>0</v>
      </c>
    </row>
    <row r="1168" customHeight="1" spans="1:53">
      <c r="A1168" s="25" t="s">
        <v>431</v>
      </c>
      <c r="C1168" s="25">
        <v>1</v>
      </c>
      <c r="D1168" s="39" t="s">
        <v>172</v>
      </c>
      <c r="E1168" s="39" t="s">
        <v>809</v>
      </c>
      <c r="N1168" s="23">
        <f>IFERROR(VLOOKUP($D1168&amp;$C1168,生产方式定位!$A$2:$E$38,2,FALSE)+VLOOKUP($E1168&amp;$C1168,生产方式定位!$F$3:$J$38,2,FALSE),0)</f>
        <v>0</v>
      </c>
      <c r="U1168" s="23">
        <f>IFERROR(VLOOKUP($D1168&amp;$C1168,生产方式定位!$A$2:$E$38,3,FALSE)+VLOOKUP($E1168&amp;$C1168,生产方式定位!$F$3:$J$38,3,FALSE),0)</f>
        <v>0</v>
      </c>
      <c r="Z1168" s="23" t="str">
        <f>IFERROR(VLOOKUP($D1168&amp;$C1168,生产方式定位!$A$2:$E$38,5,FALSE)+VLOOKUP($E1168&amp;$C1168,生产方式定位!$F$3:$J$38,5,FALSE),"错误")</f>
        <v>错误</v>
      </c>
      <c r="AA1168" s="42" t="str">
        <f t="shared" si="365"/>
        <v/>
      </c>
      <c r="AB1168" s="65" t="str">
        <f t="shared" si="366"/>
        <v/>
      </c>
      <c r="AC1168" s="65" t="str">
        <f t="shared" si="367"/>
        <v/>
      </c>
      <c r="AD1168" s="43" t="str">
        <f t="shared" si="368"/>
        <v/>
      </c>
      <c r="AE1168" s="3" t="e">
        <f t="shared" si="369"/>
        <v>#VALUE!</v>
      </c>
      <c r="AF1168" s="66">
        <f t="shared" si="370"/>
        <v>1</v>
      </c>
      <c r="AG1168" t="str">
        <f t="shared" si="371"/>
        <v/>
      </c>
      <c r="AH1168" t="str">
        <f t="shared" si="373"/>
        <v/>
      </c>
      <c r="AI1168" t="str">
        <f t="shared" si="374"/>
        <v/>
      </c>
      <c r="AJ1168" t="str">
        <f t="shared" si="372"/>
        <v/>
      </c>
      <c r="AK1168" t="str">
        <f t="shared" si="375"/>
        <v/>
      </c>
      <c r="AL1168" t="str">
        <f t="shared" si="376"/>
        <v/>
      </c>
      <c r="AM1168" t="str">
        <f t="shared" si="377"/>
        <v/>
      </c>
      <c r="AN1168" t="str">
        <f t="shared" si="378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79"/>
        <v>0</v>
      </c>
      <c r="AZ1168">
        <f t="shared" si="380"/>
        <v>0</v>
      </c>
      <c r="BA1168">
        <f t="shared" si="381"/>
        <v>0</v>
      </c>
    </row>
    <row r="1169" customHeight="1" spans="1:53">
      <c r="A1169" s="25" t="s">
        <v>431</v>
      </c>
      <c r="C1169" s="25">
        <v>2</v>
      </c>
      <c r="D1169" s="39" t="s">
        <v>172</v>
      </c>
      <c r="E1169" s="39" t="s">
        <v>809</v>
      </c>
      <c r="N1169" s="23">
        <f>IFERROR(VLOOKUP($D1169&amp;$C1169,生产方式定位!$A$2:$E$38,2,FALSE)+VLOOKUP($E1169&amp;$C1169,生产方式定位!$F$3:$J$38,2,FALSE),0)</f>
        <v>0</v>
      </c>
      <c r="U1169" s="23">
        <f>IFERROR(VLOOKUP($D1169&amp;$C1169,生产方式定位!$A$2:$E$38,3,FALSE)+VLOOKUP($E1169&amp;$C1169,生产方式定位!$F$3:$J$38,3,FALSE),0)</f>
        <v>0</v>
      </c>
      <c r="Z1169" s="23" t="str">
        <f>IFERROR(VLOOKUP($D1169&amp;$C1169,生产方式定位!$A$2:$E$38,5,FALSE)+VLOOKUP($E1169&amp;$C1169,生产方式定位!$F$3:$J$38,5,FALSE),"错误")</f>
        <v>错误</v>
      </c>
      <c r="AA1169" s="42" t="str">
        <f t="shared" si="365"/>
        <v/>
      </c>
      <c r="AB1169" s="65" t="str">
        <f t="shared" si="366"/>
        <v/>
      </c>
      <c r="AC1169" s="65" t="str">
        <f t="shared" si="367"/>
        <v/>
      </c>
      <c r="AD1169" s="43" t="str">
        <f t="shared" si="368"/>
        <v/>
      </c>
      <c r="AE1169" s="3" t="e">
        <f t="shared" si="369"/>
        <v>#VALUE!</v>
      </c>
      <c r="AF1169" s="66">
        <f t="shared" si="370"/>
        <v>2</v>
      </c>
      <c r="AG1169" t="str">
        <f t="shared" si="371"/>
        <v/>
      </c>
      <c r="AH1169" t="str">
        <f t="shared" si="373"/>
        <v/>
      </c>
      <c r="AI1169" t="str">
        <f t="shared" si="374"/>
        <v/>
      </c>
      <c r="AJ1169" t="str">
        <f t="shared" si="372"/>
        <v/>
      </c>
      <c r="AK1169" t="str">
        <f t="shared" si="375"/>
        <v/>
      </c>
      <c r="AL1169" t="str">
        <f t="shared" si="376"/>
        <v/>
      </c>
      <c r="AM1169" t="str">
        <f t="shared" si="377"/>
        <v/>
      </c>
      <c r="AN1169" t="str">
        <f t="shared" si="378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79"/>
        <v>0</v>
      </c>
      <c r="AZ1169">
        <f t="shared" si="380"/>
        <v>0</v>
      </c>
      <c r="BA1169">
        <f t="shared" si="381"/>
        <v>0</v>
      </c>
    </row>
    <row r="1170" customHeight="1" spans="1:53">
      <c r="A1170" s="25" t="s">
        <v>431</v>
      </c>
      <c r="C1170" s="25">
        <v>3</v>
      </c>
      <c r="D1170" s="39" t="s">
        <v>172</v>
      </c>
      <c r="E1170" s="39" t="s">
        <v>809</v>
      </c>
      <c r="N1170" s="23">
        <f>IFERROR(VLOOKUP($D1170&amp;$C1170,生产方式定位!$A$2:$E$38,2,FALSE)+VLOOKUP($E1170&amp;$C1170,生产方式定位!$F$3:$J$38,2,FALSE),0)</f>
        <v>0</v>
      </c>
      <c r="U1170" s="23">
        <f>IFERROR(VLOOKUP($D1170&amp;$C1170,生产方式定位!$A$2:$E$38,3,FALSE)+VLOOKUP($E1170&amp;$C1170,生产方式定位!$F$3:$J$38,3,FALSE),0)</f>
        <v>0</v>
      </c>
      <c r="Z1170" s="23" t="str">
        <f>IFERROR(VLOOKUP($D1170&amp;$C1170,生产方式定位!$A$2:$E$38,5,FALSE)+VLOOKUP($E1170&amp;$C1170,生产方式定位!$F$3:$J$38,5,FALSE),"错误")</f>
        <v>错误</v>
      </c>
      <c r="AA1170" s="42" t="str">
        <f t="shared" si="365"/>
        <v/>
      </c>
      <c r="AB1170" s="65" t="str">
        <f t="shared" si="366"/>
        <v/>
      </c>
      <c r="AC1170" s="65" t="str">
        <f t="shared" si="367"/>
        <v/>
      </c>
      <c r="AD1170" s="43" t="str">
        <f t="shared" si="368"/>
        <v/>
      </c>
      <c r="AE1170" s="3" t="e">
        <f t="shared" si="369"/>
        <v>#VALUE!</v>
      </c>
      <c r="AF1170" s="66">
        <f t="shared" si="370"/>
        <v>3</v>
      </c>
      <c r="AG1170" t="str">
        <f t="shared" si="371"/>
        <v/>
      </c>
      <c r="AH1170" t="str">
        <f t="shared" si="373"/>
        <v/>
      </c>
      <c r="AI1170" t="str">
        <f t="shared" si="374"/>
        <v/>
      </c>
      <c r="AJ1170" t="str">
        <f t="shared" si="372"/>
        <v/>
      </c>
      <c r="AK1170" t="str">
        <f t="shared" si="375"/>
        <v/>
      </c>
      <c r="AL1170" t="str">
        <f t="shared" si="376"/>
        <v/>
      </c>
      <c r="AM1170" t="str">
        <f t="shared" si="377"/>
        <v/>
      </c>
      <c r="AN1170" t="str">
        <f t="shared" si="378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79"/>
        <v>0</v>
      </c>
      <c r="AZ1170">
        <f t="shared" si="380"/>
        <v>0</v>
      </c>
      <c r="BA1170">
        <f t="shared" si="381"/>
        <v>0</v>
      </c>
    </row>
    <row r="1171" customHeight="1" spans="1:53">
      <c r="A1171" s="25" t="s">
        <v>431</v>
      </c>
      <c r="C1171" s="25">
        <v>4</v>
      </c>
      <c r="D1171" s="39" t="s">
        <v>172</v>
      </c>
      <c r="E1171" s="39" t="s">
        <v>809</v>
      </c>
      <c r="N1171" s="23">
        <f>IFERROR(VLOOKUP($D1171&amp;$C1171,生产方式定位!$A$2:$E$38,2,FALSE)+VLOOKUP($E1171&amp;$C1171,生产方式定位!$F$3:$J$38,2,FALSE),0)</f>
        <v>0</v>
      </c>
      <c r="U1171" s="23">
        <f>IFERROR(VLOOKUP($D1171&amp;$C1171,生产方式定位!$A$2:$E$38,3,FALSE)+VLOOKUP($E1171&amp;$C1171,生产方式定位!$F$3:$J$38,3,FALSE),0)</f>
        <v>0</v>
      </c>
      <c r="Z1171" s="23" t="str">
        <f>IFERROR(VLOOKUP($D1171&amp;$C1171,生产方式定位!$A$2:$E$38,5,FALSE)+VLOOKUP($E1171&amp;$C1171,生产方式定位!$F$3:$J$38,5,FALSE),"错误")</f>
        <v>错误</v>
      </c>
      <c r="AA1171" s="42" t="str">
        <f t="shared" si="365"/>
        <v/>
      </c>
      <c r="AB1171" s="65" t="str">
        <f t="shared" si="366"/>
        <v/>
      </c>
      <c r="AC1171" s="65" t="str">
        <f t="shared" si="367"/>
        <v/>
      </c>
      <c r="AD1171" s="43" t="str">
        <f t="shared" si="368"/>
        <v/>
      </c>
      <c r="AE1171" s="3" t="e">
        <f t="shared" si="369"/>
        <v>#VALUE!</v>
      </c>
      <c r="AF1171" s="66">
        <f t="shared" si="370"/>
        <v>4</v>
      </c>
      <c r="AG1171" t="str">
        <f t="shared" si="371"/>
        <v/>
      </c>
      <c r="AH1171" t="str">
        <f t="shared" si="373"/>
        <v/>
      </c>
      <c r="AI1171" t="str">
        <f t="shared" si="374"/>
        <v/>
      </c>
      <c r="AJ1171" t="str">
        <f t="shared" si="372"/>
        <v/>
      </c>
      <c r="AK1171" t="str">
        <f t="shared" si="375"/>
        <v/>
      </c>
      <c r="AL1171" t="str">
        <f t="shared" si="376"/>
        <v/>
      </c>
      <c r="AM1171" t="str">
        <f t="shared" si="377"/>
        <v/>
      </c>
      <c r="AN1171" t="str">
        <f t="shared" si="378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79"/>
        <v>0</v>
      </c>
      <c r="AZ1171">
        <f t="shared" si="380"/>
        <v>0</v>
      </c>
      <c r="BA1171">
        <f t="shared" si="381"/>
        <v>0</v>
      </c>
    </row>
    <row r="1172" customHeight="1" spans="1:53">
      <c r="A1172" s="25" t="s">
        <v>431</v>
      </c>
      <c r="C1172" s="25">
        <v>5</v>
      </c>
      <c r="D1172" s="39" t="s">
        <v>172</v>
      </c>
      <c r="E1172" s="39" t="s">
        <v>809</v>
      </c>
      <c r="N1172" s="23">
        <f>IFERROR(VLOOKUP($D1172&amp;$C1172,生产方式定位!$A$2:$E$38,2,FALSE)+VLOOKUP($E1172&amp;$C1172,生产方式定位!$F$3:$J$38,2,FALSE),0)</f>
        <v>0</v>
      </c>
      <c r="U1172" s="23">
        <f>IFERROR(VLOOKUP($D1172&amp;$C1172,生产方式定位!$A$2:$E$38,3,FALSE)+VLOOKUP($E1172&amp;$C1172,生产方式定位!$F$3:$J$38,3,FALSE),0)</f>
        <v>0</v>
      </c>
      <c r="Z1172" s="23" t="str">
        <f>IFERROR(VLOOKUP($D1172&amp;$C1172,生产方式定位!$A$2:$E$38,5,FALSE)+VLOOKUP($E1172&amp;$C1172,生产方式定位!$F$3:$J$38,5,FALSE),"错误")</f>
        <v>错误</v>
      </c>
      <c r="AA1172" s="42" t="str">
        <f t="shared" si="365"/>
        <v/>
      </c>
      <c r="AB1172" s="65" t="str">
        <f t="shared" si="366"/>
        <v/>
      </c>
      <c r="AC1172" s="65" t="str">
        <f t="shared" si="367"/>
        <v/>
      </c>
      <c r="AD1172" s="43" t="str">
        <f t="shared" si="368"/>
        <v/>
      </c>
      <c r="AE1172" s="3" t="e">
        <f t="shared" si="369"/>
        <v>#VALUE!</v>
      </c>
      <c r="AF1172" s="66">
        <f t="shared" si="370"/>
        <v>5</v>
      </c>
      <c r="AG1172" t="str">
        <f t="shared" si="371"/>
        <v/>
      </c>
      <c r="AH1172" t="str">
        <f t="shared" si="373"/>
        <v/>
      </c>
      <c r="AI1172" t="str">
        <f t="shared" si="374"/>
        <v/>
      </c>
      <c r="AJ1172" t="str">
        <f t="shared" si="372"/>
        <v/>
      </c>
      <c r="AK1172" t="str">
        <f t="shared" si="375"/>
        <v/>
      </c>
      <c r="AL1172" t="str">
        <f t="shared" si="376"/>
        <v/>
      </c>
      <c r="AM1172" t="str">
        <f t="shared" si="377"/>
        <v/>
      </c>
      <c r="AN1172" t="str">
        <f t="shared" si="378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79"/>
        <v>0</v>
      </c>
      <c r="AZ1172">
        <f t="shared" si="380"/>
        <v>0</v>
      </c>
      <c r="BA1172">
        <f t="shared" si="381"/>
        <v>0</v>
      </c>
    </row>
    <row r="1173" customHeight="1" spans="1:53">
      <c r="A1173" s="23" t="s">
        <v>432</v>
      </c>
      <c r="C1173" s="23">
        <v>1</v>
      </c>
      <c r="D1173" s="39" t="s">
        <v>175</v>
      </c>
      <c r="E1173" s="39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42" t="str">
        <f t="shared" si="365"/>
        <v/>
      </c>
      <c r="AB1173" s="65" t="str">
        <f t="shared" si="366"/>
        <v/>
      </c>
      <c r="AC1173" s="65" t="str">
        <f t="shared" si="367"/>
        <v/>
      </c>
      <c r="AD1173" s="43" t="str">
        <f t="shared" si="368"/>
        <v/>
      </c>
      <c r="AE1173" s="3" t="str">
        <f t="shared" si="369"/>
        <v/>
      </c>
      <c r="AF1173" s="67">
        <f t="shared" si="370"/>
        <v>1</v>
      </c>
      <c r="AG1173" t="str">
        <f t="shared" si="371"/>
        <v/>
      </c>
      <c r="AH1173" t="str">
        <f t="shared" si="373"/>
        <v/>
      </c>
      <c r="AI1173" t="str">
        <f t="shared" si="374"/>
        <v/>
      </c>
      <c r="AJ1173" t="str">
        <f t="shared" si="372"/>
        <v/>
      </c>
      <c r="AK1173" t="str">
        <f t="shared" si="375"/>
        <v/>
      </c>
      <c r="AL1173" t="str">
        <f t="shared" si="376"/>
        <v/>
      </c>
      <c r="AM1173" t="str">
        <f t="shared" si="377"/>
        <v/>
      </c>
      <c r="AN1173" t="str">
        <f t="shared" si="378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79"/>
        <v>0</v>
      </c>
      <c r="AZ1173">
        <f t="shared" si="380"/>
        <v>0</v>
      </c>
      <c r="BA1173">
        <f t="shared" si="381"/>
        <v>0</v>
      </c>
    </row>
    <row r="1174" customHeight="1" spans="1:53">
      <c r="A1174" s="23" t="s">
        <v>432</v>
      </c>
      <c r="C1174" s="23">
        <v>2</v>
      </c>
      <c r="D1174" s="39" t="s">
        <v>175</v>
      </c>
      <c r="E1174" s="39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42" t="str">
        <f t="shared" si="365"/>
        <v/>
      </c>
      <c r="AB1174" s="65" t="str">
        <f t="shared" si="366"/>
        <v/>
      </c>
      <c r="AC1174" s="65" t="str">
        <f t="shared" si="367"/>
        <v/>
      </c>
      <c r="AD1174" s="43" t="str">
        <f t="shared" si="368"/>
        <v/>
      </c>
      <c r="AE1174" s="3" t="str">
        <f t="shared" si="369"/>
        <v/>
      </c>
      <c r="AF1174" s="67">
        <f t="shared" si="370"/>
        <v>2</v>
      </c>
      <c r="AG1174" t="str">
        <f t="shared" si="371"/>
        <v/>
      </c>
      <c r="AH1174" t="str">
        <f t="shared" si="373"/>
        <v/>
      </c>
      <c r="AI1174" t="str">
        <f t="shared" si="374"/>
        <v/>
      </c>
      <c r="AJ1174" t="str">
        <f t="shared" si="372"/>
        <v/>
      </c>
      <c r="AK1174" t="str">
        <f t="shared" si="375"/>
        <v/>
      </c>
      <c r="AL1174" t="str">
        <f t="shared" si="376"/>
        <v/>
      </c>
      <c r="AM1174" t="str">
        <f t="shared" si="377"/>
        <v/>
      </c>
      <c r="AN1174" t="str">
        <f t="shared" si="378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79"/>
        <v>0</v>
      </c>
      <c r="AZ1174">
        <f t="shared" si="380"/>
        <v>0</v>
      </c>
      <c r="BA1174">
        <f t="shared" si="381"/>
        <v>0</v>
      </c>
    </row>
    <row r="1175" customHeight="1" spans="1:53">
      <c r="A1175" s="23" t="s">
        <v>432</v>
      </c>
      <c r="C1175" s="23">
        <v>3</v>
      </c>
      <c r="D1175" s="39" t="s">
        <v>175</v>
      </c>
      <c r="E1175" s="39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42" t="str">
        <f t="shared" si="365"/>
        <v/>
      </c>
      <c r="AB1175" s="65" t="str">
        <f t="shared" si="366"/>
        <v/>
      </c>
      <c r="AC1175" s="65" t="str">
        <f t="shared" si="367"/>
        <v/>
      </c>
      <c r="AD1175" s="43" t="str">
        <f t="shared" si="368"/>
        <v/>
      </c>
      <c r="AE1175" s="3" t="str">
        <f t="shared" si="369"/>
        <v/>
      </c>
      <c r="AF1175" s="67">
        <f t="shared" si="370"/>
        <v>3</v>
      </c>
      <c r="AG1175" t="str">
        <f t="shared" si="371"/>
        <v/>
      </c>
      <c r="AH1175" t="str">
        <f t="shared" si="373"/>
        <v/>
      </c>
      <c r="AI1175" t="str">
        <f t="shared" si="374"/>
        <v/>
      </c>
      <c r="AJ1175" t="str">
        <f t="shared" si="372"/>
        <v/>
      </c>
      <c r="AK1175" t="str">
        <f t="shared" si="375"/>
        <v/>
      </c>
      <c r="AL1175" t="str">
        <f t="shared" si="376"/>
        <v/>
      </c>
      <c r="AM1175" t="str">
        <f t="shared" si="377"/>
        <v/>
      </c>
      <c r="AN1175" t="str">
        <f t="shared" si="378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79"/>
        <v>0</v>
      </c>
      <c r="AZ1175">
        <f t="shared" si="380"/>
        <v>0</v>
      </c>
      <c r="BA1175">
        <f t="shared" si="381"/>
        <v>0</v>
      </c>
    </row>
    <row r="1176" customHeight="1" spans="1:53">
      <c r="A1176" s="23" t="s">
        <v>432</v>
      </c>
      <c r="C1176" s="23">
        <v>4</v>
      </c>
      <c r="D1176" s="39" t="s">
        <v>175</v>
      </c>
      <c r="E1176" s="39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42" t="str">
        <f t="shared" si="365"/>
        <v/>
      </c>
      <c r="AB1176" s="65" t="str">
        <f t="shared" si="366"/>
        <v/>
      </c>
      <c r="AC1176" s="65" t="str">
        <f t="shared" si="367"/>
        <v/>
      </c>
      <c r="AD1176" s="43" t="str">
        <f t="shared" si="368"/>
        <v/>
      </c>
      <c r="AE1176" s="3" t="str">
        <f t="shared" si="369"/>
        <v/>
      </c>
      <c r="AF1176" s="67">
        <f t="shared" si="370"/>
        <v>4</v>
      </c>
      <c r="AG1176" t="str">
        <f t="shared" si="371"/>
        <v/>
      </c>
      <c r="AH1176" t="str">
        <f t="shared" si="373"/>
        <v/>
      </c>
      <c r="AI1176" t="str">
        <f t="shared" si="374"/>
        <v/>
      </c>
      <c r="AJ1176" t="str">
        <f t="shared" si="372"/>
        <v/>
      </c>
      <c r="AK1176" t="str">
        <f t="shared" si="375"/>
        <v/>
      </c>
      <c r="AL1176" t="str">
        <f t="shared" si="376"/>
        <v/>
      </c>
      <c r="AM1176" t="str">
        <f t="shared" si="377"/>
        <v/>
      </c>
      <c r="AN1176" t="str">
        <f t="shared" si="378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79"/>
        <v>0</v>
      </c>
      <c r="AZ1176">
        <f t="shared" si="380"/>
        <v>0</v>
      </c>
      <c r="BA1176">
        <f t="shared" si="381"/>
        <v>0</v>
      </c>
    </row>
    <row r="1177" customHeight="1" spans="1:53">
      <c r="A1177" s="23" t="s">
        <v>432</v>
      </c>
      <c r="C1177" s="23">
        <v>5</v>
      </c>
      <c r="D1177" s="39" t="s">
        <v>175</v>
      </c>
      <c r="E1177" s="39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42" t="str">
        <f t="shared" si="365"/>
        <v/>
      </c>
      <c r="AB1177" s="65" t="str">
        <f t="shared" si="366"/>
        <v/>
      </c>
      <c r="AC1177" s="65" t="str">
        <f t="shared" si="367"/>
        <v/>
      </c>
      <c r="AD1177" s="43" t="str">
        <f t="shared" si="368"/>
        <v/>
      </c>
      <c r="AE1177" s="3" t="str">
        <f t="shared" si="369"/>
        <v/>
      </c>
      <c r="AF1177" s="67">
        <f t="shared" si="370"/>
        <v>5</v>
      </c>
      <c r="AG1177" t="str">
        <f t="shared" si="371"/>
        <v/>
      </c>
      <c r="AH1177" t="str">
        <f t="shared" si="373"/>
        <v/>
      </c>
      <c r="AI1177" t="str">
        <f t="shared" si="374"/>
        <v/>
      </c>
      <c r="AJ1177" t="str">
        <f t="shared" si="372"/>
        <v/>
      </c>
      <c r="AK1177" t="str">
        <f t="shared" si="375"/>
        <v/>
      </c>
      <c r="AL1177" t="str">
        <f t="shared" si="376"/>
        <v/>
      </c>
      <c r="AM1177" t="str">
        <f t="shared" si="377"/>
        <v/>
      </c>
      <c r="AN1177" t="str">
        <f t="shared" si="378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79"/>
        <v>0</v>
      </c>
      <c r="AZ1177">
        <f t="shared" si="380"/>
        <v>0</v>
      </c>
      <c r="BA1177">
        <f t="shared" si="381"/>
        <v>0</v>
      </c>
    </row>
    <row r="1178" customHeight="1" spans="1:53">
      <c r="A1178" s="23" t="s">
        <v>432</v>
      </c>
      <c r="C1178" s="23">
        <v>6</v>
      </c>
      <c r="D1178" s="39" t="s">
        <v>175</v>
      </c>
      <c r="E1178" s="39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42" t="str">
        <f t="shared" si="365"/>
        <v/>
      </c>
      <c r="AB1178" s="65" t="str">
        <f t="shared" si="366"/>
        <v/>
      </c>
      <c r="AC1178" s="65" t="str">
        <f t="shared" si="367"/>
        <v/>
      </c>
      <c r="AD1178" s="43" t="str">
        <f t="shared" si="368"/>
        <v/>
      </c>
      <c r="AE1178" s="3" t="str">
        <f t="shared" si="369"/>
        <v/>
      </c>
      <c r="AF1178" s="66">
        <f t="shared" si="370"/>
        <v>6</v>
      </c>
      <c r="AG1178" t="str">
        <f t="shared" si="371"/>
        <v/>
      </c>
      <c r="AH1178" t="str">
        <f t="shared" si="373"/>
        <v/>
      </c>
      <c r="AI1178" t="str">
        <f t="shared" si="374"/>
        <v/>
      </c>
      <c r="AJ1178" t="str">
        <f t="shared" si="372"/>
        <v/>
      </c>
      <c r="AK1178" t="str">
        <f t="shared" si="375"/>
        <v/>
      </c>
      <c r="AL1178" t="str">
        <f t="shared" si="376"/>
        <v/>
      </c>
      <c r="AM1178" t="str">
        <f t="shared" si="377"/>
        <v/>
      </c>
      <c r="AN1178" t="str">
        <f t="shared" si="378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79"/>
        <v>0</v>
      </c>
      <c r="AZ1178">
        <f t="shared" si="380"/>
        <v>0</v>
      </c>
      <c r="BA1178">
        <f t="shared" si="381"/>
        <v>0</v>
      </c>
    </row>
    <row r="1179" customHeight="1" spans="1:53">
      <c r="A1179" s="23" t="s">
        <v>432</v>
      </c>
      <c r="C1179" s="23">
        <v>7</v>
      </c>
      <c r="D1179" s="39" t="s">
        <v>175</v>
      </c>
      <c r="E1179" s="39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42" t="str">
        <f t="shared" ref="AA1179:AA1242" si="382">IF(AG1179="","",AG1179)&amp;IF(AH1179="","",","&amp;AH1179)&amp;IF(AR1179=0,"",",运力*"&amp;AR1179)&amp;IF(AS1179=0,"",",交易*"&amp;AS1179)</f>
        <v/>
      </c>
      <c r="AB1179" s="65" t="str">
        <f t="shared" ref="AB1179:AB1242" si="383">IF(AJ1179="","",AJ1179)&amp;IF(AK1179="","",","&amp;AK1179)&amp;IF(AL1179="","",","&amp;AL1179)</f>
        <v/>
      </c>
      <c r="AC1179" s="65" t="str">
        <f t="shared" ref="AC1179:AC1242" si="384">IF(AM1179="","",AM1179)&amp;IF(AN1179="","",","&amp;AN1179)</f>
        <v/>
      </c>
      <c r="AD1179" s="43" t="str">
        <f t="shared" ref="AD1179:AD1242" si="385">IFERROR(ROUND(((Z1179/N1179)-1)*100,0)&amp;"%","")</f>
        <v/>
      </c>
      <c r="AE1179" s="3" t="str">
        <f t="shared" ref="AE1179:AE1242" si="386">IF(Z1179-U1179-N1179=0,"",Z1179-U1179-N1179)</f>
        <v/>
      </c>
      <c r="AF1179" s="66">
        <f t="shared" ref="AF1179:AF1242" si="387">C1179</f>
        <v>7</v>
      </c>
      <c r="AG1179" t="str">
        <f t="shared" si="371"/>
        <v/>
      </c>
      <c r="AH1179" t="str">
        <f t="shared" si="373"/>
        <v/>
      </c>
      <c r="AI1179" t="str">
        <f t="shared" si="374"/>
        <v/>
      </c>
      <c r="AJ1179" t="str">
        <f t="shared" si="372"/>
        <v/>
      </c>
      <c r="AK1179" t="str">
        <f t="shared" si="375"/>
        <v/>
      </c>
      <c r="AL1179" t="str">
        <f t="shared" si="376"/>
        <v/>
      </c>
      <c r="AM1179" t="str">
        <f t="shared" si="377"/>
        <v/>
      </c>
      <c r="AN1179" t="str">
        <f t="shared" si="378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79"/>
        <v>0</v>
      </c>
      <c r="AZ1179">
        <f t="shared" si="380"/>
        <v>0</v>
      </c>
      <c r="BA1179">
        <f t="shared" si="381"/>
        <v>0</v>
      </c>
    </row>
    <row r="1180" customHeight="1" spans="1:53">
      <c r="A1180" s="23" t="s">
        <v>432</v>
      </c>
      <c r="C1180" s="23">
        <v>8</v>
      </c>
      <c r="D1180" s="39" t="s">
        <v>175</v>
      </c>
      <c r="E1180" s="39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42" t="str">
        <f t="shared" si="382"/>
        <v/>
      </c>
      <c r="AB1180" s="65" t="str">
        <f t="shared" si="383"/>
        <v/>
      </c>
      <c r="AC1180" s="65" t="str">
        <f t="shared" si="384"/>
        <v/>
      </c>
      <c r="AD1180" s="43" t="str">
        <f t="shared" si="385"/>
        <v/>
      </c>
      <c r="AE1180" s="3" t="str">
        <f t="shared" si="386"/>
        <v/>
      </c>
      <c r="AF1180" s="66">
        <f t="shared" si="387"/>
        <v>8</v>
      </c>
      <c r="AG1180" t="str">
        <f t="shared" si="371"/>
        <v/>
      </c>
      <c r="AH1180" t="str">
        <f t="shared" si="373"/>
        <v/>
      </c>
      <c r="AI1180" t="str">
        <f t="shared" si="374"/>
        <v/>
      </c>
      <c r="AJ1180" t="str">
        <f t="shared" si="372"/>
        <v/>
      </c>
      <c r="AK1180" t="str">
        <f t="shared" si="375"/>
        <v/>
      </c>
      <c r="AL1180" t="str">
        <f t="shared" si="376"/>
        <v/>
      </c>
      <c r="AM1180" t="str">
        <f t="shared" si="377"/>
        <v/>
      </c>
      <c r="AN1180" t="str">
        <f t="shared" si="378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79"/>
        <v>0</v>
      </c>
      <c r="AZ1180">
        <f t="shared" si="380"/>
        <v>0</v>
      </c>
      <c r="BA1180">
        <f t="shared" si="381"/>
        <v>0</v>
      </c>
    </row>
    <row r="1181" customHeight="1" spans="1:53">
      <c r="A1181" s="25" t="s">
        <v>434</v>
      </c>
      <c r="C1181" s="25">
        <v>1</v>
      </c>
      <c r="D1181" s="39" t="s">
        <v>172</v>
      </c>
      <c r="E1181" s="39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42" t="str">
        <f t="shared" si="382"/>
        <v/>
      </c>
      <c r="AB1181" s="65" t="str">
        <f t="shared" si="383"/>
        <v/>
      </c>
      <c r="AC1181" s="65" t="str">
        <f t="shared" si="384"/>
        <v/>
      </c>
      <c r="AD1181" s="43" t="str">
        <f t="shared" si="385"/>
        <v>73%</v>
      </c>
      <c r="AE1181" s="3">
        <f t="shared" si="386"/>
        <v>120</v>
      </c>
      <c r="AF1181" s="66">
        <f t="shared" si="387"/>
        <v>1</v>
      </c>
      <c r="AG1181" t="str">
        <f t="shared" si="371"/>
        <v/>
      </c>
      <c r="AH1181" t="str">
        <f t="shared" si="373"/>
        <v/>
      </c>
      <c r="AI1181" t="str">
        <f t="shared" si="374"/>
        <v/>
      </c>
      <c r="AJ1181" t="str">
        <f t="shared" si="372"/>
        <v/>
      </c>
      <c r="AK1181" t="str">
        <f t="shared" si="375"/>
        <v/>
      </c>
      <c r="AL1181" t="str">
        <f t="shared" si="376"/>
        <v/>
      </c>
      <c r="AM1181" t="str">
        <f t="shared" si="377"/>
        <v/>
      </c>
      <c r="AN1181" t="str">
        <f t="shared" si="378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79"/>
        <v>0</v>
      </c>
      <c r="AZ1181">
        <f t="shared" si="380"/>
        <v>0</v>
      </c>
      <c r="BA1181">
        <f t="shared" si="381"/>
        <v>0</v>
      </c>
    </row>
    <row r="1182" customHeight="1" spans="1:53">
      <c r="A1182" s="25" t="s">
        <v>434</v>
      </c>
      <c r="C1182" s="25">
        <v>2</v>
      </c>
      <c r="D1182" s="39" t="s">
        <v>172</v>
      </c>
      <c r="E1182" s="39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42" t="str">
        <f t="shared" si="382"/>
        <v/>
      </c>
      <c r="AB1182" s="65" t="str">
        <f t="shared" si="383"/>
        <v/>
      </c>
      <c r="AC1182" s="65" t="str">
        <f t="shared" si="384"/>
        <v/>
      </c>
      <c r="AD1182" s="43" t="str">
        <f t="shared" si="385"/>
        <v>37%</v>
      </c>
      <c r="AE1182" s="3">
        <f t="shared" si="386"/>
        <v>310</v>
      </c>
      <c r="AF1182" s="66">
        <f t="shared" si="387"/>
        <v>2</v>
      </c>
      <c r="AG1182" t="str">
        <f t="shared" si="371"/>
        <v/>
      </c>
      <c r="AH1182" t="str">
        <f t="shared" si="373"/>
        <v/>
      </c>
      <c r="AI1182" t="str">
        <f t="shared" si="374"/>
        <v/>
      </c>
      <c r="AJ1182" t="str">
        <f t="shared" si="372"/>
        <v/>
      </c>
      <c r="AK1182" t="str">
        <f t="shared" si="375"/>
        <v/>
      </c>
      <c r="AL1182" t="str">
        <f t="shared" si="376"/>
        <v/>
      </c>
      <c r="AM1182" t="str">
        <f t="shared" si="377"/>
        <v/>
      </c>
      <c r="AN1182" t="str">
        <f t="shared" si="378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79"/>
        <v>0</v>
      </c>
      <c r="AZ1182">
        <f t="shared" si="380"/>
        <v>0</v>
      </c>
      <c r="BA1182">
        <f t="shared" si="381"/>
        <v>0</v>
      </c>
    </row>
    <row r="1183" customHeight="1" spans="1:53">
      <c r="A1183" s="25" t="s">
        <v>434</v>
      </c>
      <c r="C1183" s="25">
        <v>3</v>
      </c>
      <c r="D1183" s="39" t="s">
        <v>172</v>
      </c>
      <c r="E1183" s="39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42" t="str">
        <f t="shared" si="382"/>
        <v/>
      </c>
      <c r="AB1183" s="65" t="str">
        <f t="shared" si="383"/>
        <v/>
      </c>
      <c r="AC1183" s="65" t="str">
        <f t="shared" si="384"/>
        <v/>
      </c>
      <c r="AD1183" s="43" t="str">
        <f t="shared" si="385"/>
        <v>34%</v>
      </c>
      <c r="AE1183" s="3">
        <f t="shared" si="386"/>
        <v>425</v>
      </c>
      <c r="AF1183" s="67">
        <f t="shared" si="387"/>
        <v>3</v>
      </c>
      <c r="AG1183" t="str">
        <f t="shared" si="371"/>
        <v/>
      </c>
      <c r="AH1183" t="str">
        <f t="shared" si="373"/>
        <v/>
      </c>
      <c r="AI1183" t="str">
        <f t="shared" si="374"/>
        <v/>
      </c>
      <c r="AJ1183" t="str">
        <f t="shared" si="372"/>
        <v/>
      </c>
      <c r="AK1183" t="str">
        <f t="shared" si="375"/>
        <v/>
      </c>
      <c r="AL1183" t="str">
        <f t="shared" si="376"/>
        <v/>
      </c>
      <c r="AM1183" t="str">
        <f t="shared" si="377"/>
        <v/>
      </c>
      <c r="AN1183" t="str">
        <f t="shared" si="378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79"/>
        <v>0</v>
      </c>
      <c r="AZ1183">
        <f t="shared" si="380"/>
        <v>0</v>
      </c>
      <c r="BA1183">
        <f t="shared" si="381"/>
        <v>0</v>
      </c>
    </row>
    <row r="1184" customHeight="1" spans="1:53">
      <c r="A1184" s="25" t="s">
        <v>434</v>
      </c>
      <c r="C1184" s="25">
        <v>4</v>
      </c>
      <c r="D1184" s="39" t="s">
        <v>172</v>
      </c>
      <c r="E1184" s="39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42" t="str">
        <f t="shared" si="382"/>
        <v/>
      </c>
      <c r="AB1184" s="65" t="str">
        <f t="shared" si="383"/>
        <v/>
      </c>
      <c r="AC1184" s="65" t="str">
        <f t="shared" si="384"/>
        <v/>
      </c>
      <c r="AD1184" s="43" t="str">
        <f t="shared" si="385"/>
        <v>33%</v>
      </c>
      <c r="AE1184" s="3">
        <f t="shared" si="386"/>
        <v>540</v>
      </c>
      <c r="AF1184" s="67">
        <f t="shared" si="387"/>
        <v>4</v>
      </c>
      <c r="AG1184" t="str">
        <f t="shared" si="371"/>
        <v/>
      </c>
      <c r="AH1184" t="str">
        <f t="shared" si="373"/>
        <v/>
      </c>
      <c r="AI1184" t="str">
        <f t="shared" si="374"/>
        <v/>
      </c>
      <c r="AJ1184" t="str">
        <f t="shared" si="372"/>
        <v/>
      </c>
      <c r="AK1184" t="str">
        <f t="shared" si="375"/>
        <v/>
      </c>
      <c r="AL1184" t="str">
        <f t="shared" si="376"/>
        <v/>
      </c>
      <c r="AM1184" t="str">
        <f t="shared" si="377"/>
        <v/>
      </c>
      <c r="AN1184" t="str">
        <f t="shared" si="378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79"/>
        <v>0</v>
      </c>
      <c r="AZ1184">
        <f t="shared" si="380"/>
        <v>0</v>
      </c>
      <c r="BA1184">
        <f t="shared" si="381"/>
        <v>0</v>
      </c>
    </row>
    <row r="1185" customHeight="1" spans="1:53">
      <c r="A1185" s="25" t="s">
        <v>434</v>
      </c>
      <c r="C1185" s="25">
        <v>5</v>
      </c>
      <c r="D1185" s="39" t="s">
        <v>172</v>
      </c>
      <c r="E1185" s="39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42" t="str">
        <f t="shared" si="382"/>
        <v/>
      </c>
      <c r="AB1185" s="65" t="str">
        <f t="shared" si="383"/>
        <v/>
      </c>
      <c r="AC1185" s="65" t="str">
        <f t="shared" si="384"/>
        <v/>
      </c>
      <c r="AD1185" s="43" t="str">
        <f t="shared" si="385"/>
        <v>32%</v>
      </c>
      <c r="AE1185" s="3">
        <f t="shared" si="386"/>
        <v>655</v>
      </c>
      <c r="AF1185" s="67">
        <f t="shared" si="387"/>
        <v>5</v>
      </c>
      <c r="AG1185" t="str">
        <f t="shared" si="371"/>
        <v/>
      </c>
      <c r="AH1185" t="str">
        <f t="shared" si="373"/>
        <v/>
      </c>
      <c r="AI1185" t="str">
        <f t="shared" si="374"/>
        <v/>
      </c>
      <c r="AJ1185" t="str">
        <f t="shared" si="372"/>
        <v/>
      </c>
      <c r="AK1185" t="str">
        <f t="shared" si="375"/>
        <v/>
      </c>
      <c r="AL1185" t="str">
        <f t="shared" si="376"/>
        <v/>
      </c>
      <c r="AM1185" t="str">
        <f t="shared" si="377"/>
        <v/>
      </c>
      <c r="AN1185" t="str">
        <f t="shared" si="378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79"/>
        <v>0</v>
      </c>
      <c r="AZ1185">
        <f t="shared" si="380"/>
        <v>0</v>
      </c>
      <c r="BA1185">
        <f t="shared" si="381"/>
        <v>0</v>
      </c>
    </row>
    <row r="1186" customHeight="1" spans="1:53">
      <c r="A1186" s="23" t="s">
        <v>435</v>
      </c>
      <c r="C1186" s="23">
        <v>1</v>
      </c>
      <c r="D1186" s="39" t="s">
        <v>175</v>
      </c>
      <c r="E1186" s="39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42" t="str">
        <f t="shared" si="382"/>
        <v/>
      </c>
      <c r="AB1186" s="65" t="str">
        <f t="shared" si="383"/>
        <v/>
      </c>
      <c r="AC1186" s="65" t="str">
        <f t="shared" si="384"/>
        <v/>
      </c>
      <c r="AD1186" s="43" t="str">
        <f t="shared" si="385"/>
        <v/>
      </c>
      <c r="AE1186" s="3" t="str">
        <f t="shared" si="386"/>
        <v/>
      </c>
      <c r="AF1186" s="67">
        <f t="shared" si="387"/>
        <v>1</v>
      </c>
      <c r="AG1186" t="str">
        <f t="shared" si="371"/>
        <v/>
      </c>
      <c r="AH1186" t="str">
        <f t="shared" si="373"/>
        <v/>
      </c>
      <c r="AI1186" t="str">
        <f t="shared" si="374"/>
        <v/>
      </c>
      <c r="AJ1186" t="str">
        <f t="shared" si="372"/>
        <v/>
      </c>
      <c r="AK1186" t="str">
        <f t="shared" si="375"/>
        <v/>
      </c>
      <c r="AL1186" t="str">
        <f t="shared" si="376"/>
        <v/>
      </c>
      <c r="AM1186" t="str">
        <f t="shared" si="377"/>
        <v/>
      </c>
      <c r="AN1186" t="str">
        <f t="shared" si="378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79"/>
        <v>0</v>
      </c>
      <c r="AZ1186">
        <f t="shared" si="380"/>
        <v>0</v>
      </c>
      <c r="BA1186">
        <f t="shared" si="381"/>
        <v>0</v>
      </c>
    </row>
    <row r="1187" customHeight="1" spans="1:53">
      <c r="A1187" s="23" t="s">
        <v>435</v>
      </c>
      <c r="C1187" s="23">
        <v>2</v>
      </c>
      <c r="D1187" s="39" t="s">
        <v>175</v>
      </c>
      <c r="E1187" s="39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42" t="str">
        <f t="shared" si="382"/>
        <v>工具*6</v>
      </c>
      <c r="AB1187" s="65" t="str">
        <f t="shared" si="383"/>
        <v/>
      </c>
      <c r="AC1187" s="65" t="str">
        <f t="shared" si="384"/>
        <v/>
      </c>
      <c r="AD1187" s="43" t="str">
        <f t="shared" si="385"/>
        <v>-100%</v>
      </c>
      <c r="AE1187" s="3">
        <f t="shared" si="386"/>
        <v>-235</v>
      </c>
      <c r="AF1187" s="67">
        <f t="shared" si="387"/>
        <v>2</v>
      </c>
      <c r="AG1187" t="str">
        <f t="shared" si="371"/>
        <v>工具*6</v>
      </c>
      <c r="AH1187" t="str">
        <f t="shared" si="373"/>
        <v/>
      </c>
      <c r="AI1187" t="str">
        <f t="shared" si="374"/>
        <v/>
      </c>
      <c r="AJ1187" t="str">
        <f t="shared" si="372"/>
        <v/>
      </c>
      <c r="AK1187" t="str">
        <f t="shared" si="375"/>
        <v/>
      </c>
      <c r="AL1187" t="str">
        <f t="shared" si="376"/>
        <v/>
      </c>
      <c r="AM1187" t="str">
        <f t="shared" si="377"/>
        <v/>
      </c>
      <c r="AN1187" t="str">
        <f t="shared" si="378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79"/>
        <v>10</v>
      </c>
      <c r="AZ1187">
        <f t="shared" si="380"/>
        <v>0</v>
      </c>
      <c r="BA1187">
        <f t="shared" si="381"/>
        <v>0</v>
      </c>
    </row>
    <row r="1188" customHeight="1" spans="1:53">
      <c r="A1188" s="23" t="s">
        <v>435</v>
      </c>
      <c r="C1188" s="23">
        <v>3</v>
      </c>
      <c r="D1188" s="39" t="s">
        <v>175</v>
      </c>
      <c r="E1188" s="39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42" t="str">
        <f t="shared" si="382"/>
        <v>工具*8</v>
      </c>
      <c r="AB1188" s="65" t="str">
        <f t="shared" si="383"/>
        <v/>
      </c>
      <c r="AC1188" s="65" t="str">
        <f t="shared" si="384"/>
        <v/>
      </c>
      <c r="AD1188" s="43" t="str">
        <f t="shared" si="385"/>
        <v>-100%</v>
      </c>
      <c r="AE1188" s="3">
        <f t="shared" si="386"/>
        <v>-320</v>
      </c>
      <c r="AF1188" s="67">
        <f t="shared" si="387"/>
        <v>3</v>
      </c>
      <c r="AG1188" t="str">
        <f t="shared" si="371"/>
        <v>工具*8</v>
      </c>
      <c r="AH1188" t="str">
        <f t="shared" si="373"/>
        <v/>
      </c>
      <c r="AI1188" t="str">
        <f t="shared" si="374"/>
        <v/>
      </c>
      <c r="AJ1188" t="str">
        <f t="shared" si="372"/>
        <v/>
      </c>
      <c r="AK1188" t="str">
        <f t="shared" si="375"/>
        <v/>
      </c>
      <c r="AL1188" t="str">
        <f t="shared" si="376"/>
        <v/>
      </c>
      <c r="AM1188" t="str">
        <f t="shared" si="377"/>
        <v/>
      </c>
      <c r="AN1188" t="str">
        <f t="shared" si="378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79"/>
        <v>10</v>
      </c>
      <c r="AZ1188">
        <f t="shared" si="380"/>
        <v>0</v>
      </c>
      <c r="BA1188">
        <f t="shared" si="381"/>
        <v>0</v>
      </c>
    </row>
    <row r="1189" customHeight="1" spans="1:53">
      <c r="A1189" s="23" t="s">
        <v>435</v>
      </c>
      <c r="C1189" s="23">
        <v>4</v>
      </c>
      <c r="D1189" s="39" t="s">
        <v>175</v>
      </c>
      <c r="E1189" s="39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42" t="str">
        <f t="shared" si="382"/>
        <v>科学引擎*2,煤*8</v>
      </c>
      <c r="AB1189" s="65" t="str">
        <f t="shared" si="383"/>
        <v/>
      </c>
      <c r="AC1189" s="65" t="str">
        <f t="shared" si="384"/>
        <v/>
      </c>
      <c r="AD1189" s="43" t="str">
        <f t="shared" si="385"/>
        <v>-100%</v>
      </c>
      <c r="AE1189" s="3">
        <f t="shared" si="386"/>
        <v>-405</v>
      </c>
      <c r="AF1189" s="67">
        <f t="shared" si="387"/>
        <v>4</v>
      </c>
      <c r="AG1189" t="str">
        <f t="shared" si="371"/>
        <v>科学引擎*2</v>
      </c>
      <c r="AH1189" t="str">
        <f t="shared" si="373"/>
        <v>煤*8</v>
      </c>
      <c r="AI1189" t="str">
        <f t="shared" si="374"/>
        <v/>
      </c>
      <c r="AJ1189" t="str">
        <f t="shared" si="372"/>
        <v/>
      </c>
      <c r="AK1189" t="str">
        <f t="shared" si="375"/>
        <v/>
      </c>
      <c r="AL1189" t="str">
        <f t="shared" si="376"/>
        <v/>
      </c>
      <c r="AM1189" t="str">
        <f t="shared" si="377"/>
        <v/>
      </c>
      <c r="AN1189" t="str">
        <f t="shared" si="378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79"/>
        <v>15</v>
      </c>
      <c r="AZ1189">
        <f t="shared" si="380"/>
        <v>0</v>
      </c>
      <c r="BA1189">
        <f t="shared" si="381"/>
        <v>0</v>
      </c>
    </row>
    <row r="1190" customHeight="1" spans="1:53">
      <c r="A1190" s="23" t="s">
        <v>435</v>
      </c>
      <c r="C1190" s="23">
        <v>5</v>
      </c>
      <c r="D1190" s="39" t="s">
        <v>175</v>
      </c>
      <c r="E1190" s="39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42" t="str">
        <f t="shared" si="382"/>
        <v>魔导引擎*2,煤*10</v>
      </c>
      <c r="AB1190" s="65" t="str">
        <f t="shared" si="383"/>
        <v/>
      </c>
      <c r="AC1190" s="65" t="str">
        <f t="shared" si="384"/>
        <v/>
      </c>
      <c r="AD1190" s="43" t="str">
        <f t="shared" si="385"/>
        <v>-100%</v>
      </c>
      <c r="AE1190" s="3">
        <f t="shared" si="386"/>
        <v>-490</v>
      </c>
      <c r="AF1190" s="67">
        <f t="shared" si="387"/>
        <v>5</v>
      </c>
      <c r="AG1190" t="str">
        <f t="shared" si="371"/>
        <v>魔导引擎*2</v>
      </c>
      <c r="AH1190" t="str">
        <f t="shared" si="373"/>
        <v>煤*10</v>
      </c>
      <c r="AI1190" t="str">
        <f t="shared" si="374"/>
        <v/>
      </c>
      <c r="AJ1190" t="str">
        <f t="shared" si="372"/>
        <v/>
      </c>
      <c r="AK1190" t="str">
        <f t="shared" si="375"/>
        <v/>
      </c>
      <c r="AL1190" t="str">
        <f t="shared" si="376"/>
        <v/>
      </c>
      <c r="AM1190" t="str">
        <f t="shared" si="377"/>
        <v/>
      </c>
      <c r="AN1190" t="str">
        <f t="shared" si="378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79"/>
        <v>15</v>
      </c>
      <c r="AZ1190">
        <f t="shared" si="380"/>
        <v>0</v>
      </c>
      <c r="BA1190">
        <f t="shared" si="381"/>
        <v>0</v>
      </c>
    </row>
    <row r="1191" customHeight="1" spans="1:53">
      <c r="A1191" s="25" t="s">
        <v>436</v>
      </c>
      <c r="C1191" s="25">
        <v>1</v>
      </c>
      <c r="D1191" s="39" t="s">
        <v>172</v>
      </c>
      <c r="E1191" s="39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42" t="str">
        <f t="shared" si="382"/>
        <v/>
      </c>
      <c r="AB1191" s="65" t="str">
        <f t="shared" si="383"/>
        <v/>
      </c>
      <c r="AC1191" s="65" t="str">
        <f t="shared" si="384"/>
        <v/>
      </c>
      <c r="AD1191" s="43" t="str">
        <f t="shared" si="385"/>
        <v>73%</v>
      </c>
      <c r="AE1191" s="3">
        <f t="shared" si="386"/>
        <v>120</v>
      </c>
      <c r="AF1191" s="66">
        <f t="shared" si="387"/>
        <v>1</v>
      </c>
      <c r="AG1191" t="str">
        <f t="shared" si="371"/>
        <v/>
      </c>
      <c r="AH1191" t="str">
        <f t="shared" si="373"/>
        <v/>
      </c>
      <c r="AI1191" t="str">
        <f t="shared" si="374"/>
        <v/>
      </c>
      <c r="AJ1191" t="str">
        <f t="shared" si="372"/>
        <v/>
      </c>
      <c r="AK1191" t="str">
        <f t="shared" si="375"/>
        <v/>
      </c>
      <c r="AL1191" t="str">
        <f t="shared" si="376"/>
        <v/>
      </c>
      <c r="AM1191" t="str">
        <f t="shared" si="377"/>
        <v/>
      </c>
      <c r="AN1191" t="str">
        <f t="shared" si="378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79"/>
        <v>0</v>
      </c>
      <c r="AZ1191">
        <f t="shared" si="380"/>
        <v>0</v>
      </c>
      <c r="BA1191">
        <f t="shared" si="381"/>
        <v>0</v>
      </c>
    </row>
    <row r="1192" customHeight="1" spans="1:53">
      <c r="A1192" s="25" t="s">
        <v>436</v>
      </c>
      <c r="C1192" s="25">
        <v>2</v>
      </c>
      <c r="D1192" s="39" t="s">
        <v>172</v>
      </c>
      <c r="E1192" s="39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42" t="str">
        <f t="shared" si="382"/>
        <v>魔偶*6,灵能水晶*10</v>
      </c>
      <c r="AB1192" s="65" t="str">
        <f t="shared" si="383"/>
        <v/>
      </c>
      <c r="AC1192" s="65" t="str">
        <f t="shared" si="384"/>
        <v/>
      </c>
      <c r="AD1192" s="43" t="str">
        <f t="shared" si="385"/>
        <v>-2%</v>
      </c>
      <c r="AE1192" s="3">
        <f t="shared" si="386"/>
        <v>-135</v>
      </c>
      <c r="AF1192" s="66">
        <f t="shared" si="387"/>
        <v>2</v>
      </c>
      <c r="AG1192" t="str">
        <f t="shared" si="371"/>
        <v>魔偶*6</v>
      </c>
      <c r="AH1192" t="str">
        <f t="shared" si="373"/>
        <v>灵能水晶*10</v>
      </c>
      <c r="AI1192" t="str">
        <f t="shared" si="374"/>
        <v/>
      </c>
      <c r="AJ1192" t="str">
        <f t="shared" si="372"/>
        <v/>
      </c>
      <c r="AK1192" t="str">
        <f t="shared" si="375"/>
        <v/>
      </c>
      <c r="AL1192" t="str">
        <f t="shared" si="376"/>
        <v/>
      </c>
      <c r="AM1192" t="str">
        <f t="shared" si="377"/>
        <v/>
      </c>
      <c r="AN1192" t="str">
        <f t="shared" si="378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79"/>
        <v>15</v>
      </c>
      <c r="AZ1192">
        <f t="shared" si="380"/>
        <v>0</v>
      </c>
      <c r="BA1192">
        <f t="shared" si="381"/>
        <v>0</v>
      </c>
    </row>
    <row r="1193" customHeight="1" spans="1:53">
      <c r="A1193" s="25" t="s">
        <v>436</v>
      </c>
      <c r="C1193" s="25">
        <v>3</v>
      </c>
      <c r="D1193" s="39" t="s">
        <v>172</v>
      </c>
      <c r="E1193" s="39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42" t="str">
        <f t="shared" si="382"/>
        <v>魔偶*9,灵能水晶*15</v>
      </c>
      <c r="AB1193" s="65" t="str">
        <f t="shared" si="383"/>
        <v/>
      </c>
      <c r="AC1193" s="65" t="str">
        <f t="shared" si="384"/>
        <v/>
      </c>
      <c r="AD1193" s="43" t="str">
        <f t="shared" si="385"/>
        <v>-3%</v>
      </c>
      <c r="AE1193" s="3">
        <f t="shared" si="386"/>
        <v>-170</v>
      </c>
      <c r="AF1193" s="66">
        <f t="shared" si="387"/>
        <v>3</v>
      </c>
      <c r="AG1193" t="str">
        <f t="shared" si="371"/>
        <v>魔偶*9</v>
      </c>
      <c r="AH1193" t="str">
        <f t="shared" si="373"/>
        <v>灵能水晶*15</v>
      </c>
      <c r="AI1193" t="str">
        <f t="shared" si="374"/>
        <v/>
      </c>
      <c r="AJ1193" t="str">
        <f t="shared" si="372"/>
        <v/>
      </c>
      <c r="AK1193" t="str">
        <f t="shared" si="375"/>
        <v/>
      </c>
      <c r="AL1193" t="str">
        <f t="shared" si="376"/>
        <v/>
      </c>
      <c r="AM1193" t="str">
        <f t="shared" si="377"/>
        <v/>
      </c>
      <c r="AN1193" t="str">
        <f t="shared" si="378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79"/>
        <v>15</v>
      </c>
      <c r="AZ1193">
        <f t="shared" si="380"/>
        <v>0</v>
      </c>
      <c r="BA1193">
        <f t="shared" si="381"/>
        <v>0</v>
      </c>
    </row>
    <row r="1194" customHeight="1" spans="1:53">
      <c r="A1194" s="25" t="s">
        <v>436</v>
      </c>
      <c r="C1194" s="25">
        <v>4</v>
      </c>
      <c r="D1194" s="39" t="s">
        <v>172</v>
      </c>
      <c r="E1194" s="39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42" t="str">
        <f t="shared" si="382"/>
        <v>魔偶*12,灵能水晶*19</v>
      </c>
      <c r="AB1194" s="65" t="str">
        <f t="shared" si="383"/>
        <v/>
      </c>
      <c r="AC1194" s="65" t="str">
        <f t="shared" si="384"/>
        <v/>
      </c>
      <c r="AD1194" s="43" t="str">
        <f t="shared" si="385"/>
        <v>-3%</v>
      </c>
      <c r="AE1194" s="3">
        <f t="shared" si="386"/>
        <v>-205</v>
      </c>
      <c r="AF1194" s="66">
        <f t="shared" si="387"/>
        <v>4</v>
      </c>
      <c r="AG1194" t="str">
        <f t="shared" si="371"/>
        <v>魔偶*12</v>
      </c>
      <c r="AH1194" t="str">
        <f t="shared" si="373"/>
        <v>灵能水晶*19</v>
      </c>
      <c r="AI1194" t="str">
        <f t="shared" si="374"/>
        <v/>
      </c>
      <c r="AJ1194" t="str">
        <f t="shared" si="372"/>
        <v/>
      </c>
      <c r="AK1194" t="str">
        <f t="shared" si="375"/>
        <v/>
      </c>
      <c r="AL1194" t="str">
        <f t="shared" si="376"/>
        <v/>
      </c>
      <c r="AM1194" t="str">
        <f t="shared" si="377"/>
        <v/>
      </c>
      <c r="AN1194" t="str">
        <f t="shared" si="378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79"/>
        <v>15</v>
      </c>
      <c r="AZ1194">
        <f t="shared" si="380"/>
        <v>0</v>
      </c>
      <c r="BA1194">
        <f t="shared" si="381"/>
        <v>0</v>
      </c>
    </row>
    <row r="1195" customHeight="1" spans="1:53">
      <c r="A1195" s="25" t="s">
        <v>436</v>
      </c>
      <c r="C1195" s="25">
        <v>5</v>
      </c>
      <c r="D1195" s="39" t="s">
        <v>172</v>
      </c>
      <c r="E1195" s="39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42" t="str">
        <f t="shared" si="382"/>
        <v>魔偶*14,灵能水晶*24</v>
      </c>
      <c r="AB1195" s="65" t="str">
        <f t="shared" si="383"/>
        <v/>
      </c>
      <c r="AC1195" s="65" t="str">
        <f t="shared" si="384"/>
        <v/>
      </c>
      <c r="AD1195" s="43" t="str">
        <f t="shared" si="385"/>
        <v>-4%</v>
      </c>
      <c r="AE1195" s="3">
        <f t="shared" si="386"/>
        <v>-240</v>
      </c>
      <c r="AF1195" s="66">
        <f t="shared" si="387"/>
        <v>5</v>
      </c>
      <c r="AG1195" t="str">
        <f t="shared" si="371"/>
        <v>魔偶*14</v>
      </c>
      <c r="AH1195" t="str">
        <f t="shared" si="373"/>
        <v>灵能水晶*24</v>
      </c>
      <c r="AI1195" t="str">
        <f t="shared" si="374"/>
        <v/>
      </c>
      <c r="AJ1195" t="str">
        <f t="shared" si="372"/>
        <v/>
      </c>
      <c r="AK1195" t="str">
        <f t="shared" si="375"/>
        <v/>
      </c>
      <c r="AL1195" t="str">
        <f t="shared" si="376"/>
        <v/>
      </c>
      <c r="AM1195" t="str">
        <f t="shared" si="377"/>
        <v/>
      </c>
      <c r="AN1195" t="str">
        <f t="shared" si="378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79"/>
        <v>15</v>
      </c>
      <c r="AZ1195">
        <f t="shared" si="380"/>
        <v>0</v>
      </c>
      <c r="BA1195">
        <f t="shared" si="381"/>
        <v>0</v>
      </c>
    </row>
    <row r="1196" customHeight="1" spans="1:53">
      <c r="A1196" s="23" t="s">
        <v>437</v>
      </c>
      <c r="B1196" s="71" t="s">
        <v>519</v>
      </c>
      <c r="C1196" s="23">
        <v>1</v>
      </c>
      <c r="D1196" s="39" t="s">
        <v>175</v>
      </c>
      <c r="E1196" s="39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42" t="str">
        <f t="shared" si="382"/>
        <v/>
      </c>
      <c r="AB1196" s="65" t="str">
        <f t="shared" si="383"/>
        <v/>
      </c>
      <c r="AC1196" s="65" t="str">
        <f t="shared" si="384"/>
        <v/>
      </c>
      <c r="AD1196" s="43" t="str">
        <f t="shared" si="385"/>
        <v/>
      </c>
      <c r="AE1196" s="3" t="str">
        <f t="shared" si="386"/>
        <v/>
      </c>
      <c r="AF1196" s="67">
        <f t="shared" si="387"/>
        <v>1</v>
      </c>
      <c r="AG1196" t="str">
        <f t="shared" si="371"/>
        <v/>
      </c>
      <c r="AH1196" t="str">
        <f t="shared" si="373"/>
        <v/>
      </c>
      <c r="AI1196" t="str">
        <f t="shared" si="374"/>
        <v/>
      </c>
      <c r="AJ1196" t="str">
        <f t="shared" si="372"/>
        <v/>
      </c>
      <c r="AK1196" t="str">
        <f t="shared" si="375"/>
        <v/>
      </c>
      <c r="AL1196" t="str">
        <f t="shared" si="376"/>
        <v/>
      </c>
      <c r="AM1196" t="str">
        <f t="shared" si="377"/>
        <v/>
      </c>
      <c r="AN1196" t="str">
        <f t="shared" si="378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79"/>
        <v>0</v>
      </c>
      <c r="AZ1196">
        <f t="shared" si="380"/>
        <v>0</v>
      </c>
      <c r="BA1196">
        <f t="shared" si="381"/>
        <v>0</v>
      </c>
    </row>
    <row r="1197" customHeight="1" spans="1:53">
      <c r="A1197" s="23" t="s">
        <v>437</v>
      </c>
      <c r="B1197" s="71" t="s">
        <v>520</v>
      </c>
      <c r="C1197" s="23">
        <v>2</v>
      </c>
      <c r="D1197" s="39" t="s">
        <v>175</v>
      </c>
      <c r="E1197" s="39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42" t="str">
        <f t="shared" si="382"/>
        <v/>
      </c>
      <c r="AB1197" s="65" t="str">
        <f t="shared" si="383"/>
        <v/>
      </c>
      <c r="AC1197" s="65" t="str">
        <f t="shared" si="384"/>
        <v/>
      </c>
      <c r="AD1197" s="43" t="str">
        <f t="shared" si="385"/>
        <v/>
      </c>
      <c r="AE1197" s="3" t="str">
        <f t="shared" si="386"/>
        <v/>
      </c>
      <c r="AF1197" s="67">
        <f t="shared" si="387"/>
        <v>2</v>
      </c>
      <c r="AG1197" t="str">
        <f t="shared" ref="AG1197:AG1249" si="388">IF(AO1197="","",F1197&amp;"*"&amp;AO1197)</f>
        <v/>
      </c>
      <c r="AH1197" t="str">
        <f t="shared" si="373"/>
        <v/>
      </c>
      <c r="AI1197" t="str">
        <f t="shared" si="374"/>
        <v/>
      </c>
      <c r="AJ1197" t="str">
        <f t="shared" si="372"/>
        <v/>
      </c>
      <c r="AK1197" t="str">
        <f t="shared" si="375"/>
        <v/>
      </c>
      <c r="AL1197" t="str">
        <f t="shared" si="376"/>
        <v/>
      </c>
      <c r="AM1197" t="str">
        <f t="shared" si="377"/>
        <v/>
      </c>
      <c r="AN1197" t="str">
        <f t="shared" si="378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79"/>
        <v>0</v>
      </c>
      <c r="AZ1197">
        <f t="shared" si="380"/>
        <v>0</v>
      </c>
      <c r="BA1197">
        <f t="shared" si="381"/>
        <v>0</v>
      </c>
    </row>
    <row r="1198" customHeight="1" spans="1:53">
      <c r="A1198" s="23" t="s">
        <v>437</v>
      </c>
      <c r="B1198" s="71" t="s">
        <v>521</v>
      </c>
      <c r="C1198" s="23">
        <v>3</v>
      </c>
      <c r="D1198" s="39" t="s">
        <v>175</v>
      </c>
      <c r="E1198" s="39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42" t="str">
        <f t="shared" si="382"/>
        <v/>
      </c>
      <c r="AB1198" s="65" t="str">
        <f t="shared" si="383"/>
        <v/>
      </c>
      <c r="AC1198" s="65" t="str">
        <f t="shared" si="384"/>
        <v/>
      </c>
      <c r="AD1198" s="43" t="str">
        <f t="shared" si="385"/>
        <v/>
      </c>
      <c r="AE1198" s="3" t="str">
        <f t="shared" si="386"/>
        <v/>
      </c>
      <c r="AF1198" s="67">
        <f t="shared" si="387"/>
        <v>3</v>
      </c>
      <c r="AG1198" t="str">
        <f t="shared" si="388"/>
        <v/>
      </c>
      <c r="AH1198" t="str">
        <f t="shared" si="373"/>
        <v/>
      </c>
      <c r="AI1198" t="str">
        <f t="shared" si="374"/>
        <v/>
      </c>
      <c r="AJ1198" t="str">
        <f t="shared" ref="AJ1198:AJ1249" si="389">IF(AT1198="","",O1198&amp;"*"&amp;AT1198)</f>
        <v/>
      </c>
      <c r="AK1198" t="str">
        <f t="shared" si="375"/>
        <v/>
      </c>
      <c r="AL1198" t="str">
        <f t="shared" si="376"/>
        <v/>
      </c>
      <c r="AM1198" t="str">
        <f t="shared" si="377"/>
        <v/>
      </c>
      <c r="AN1198" t="str">
        <f t="shared" si="378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79"/>
        <v>0</v>
      </c>
      <c r="AZ1198">
        <f t="shared" si="380"/>
        <v>0</v>
      </c>
      <c r="BA1198">
        <f t="shared" si="381"/>
        <v>0</v>
      </c>
    </row>
    <row r="1199" customHeight="1" spans="1:53">
      <c r="A1199" s="23" t="s">
        <v>437</v>
      </c>
      <c r="B1199" s="71" t="s">
        <v>522</v>
      </c>
      <c r="C1199" s="23">
        <v>4</v>
      </c>
      <c r="D1199" s="39" t="s">
        <v>175</v>
      </c>
      <c r="E1199" s="39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42" t="str">
        <f t="shared" si="382"/>
        <v/>
      </c>
      <c r="AB1199" s="65" t="str">
        <f t="shared" si="383"/>
        <v/>
      </c>
      <c r="AC1199" s="65" t="str">
        <f t="shared" si="384"/>
        <v/>
      </c>
      <c r="AD1199" s="43" t="str">
        <f t="shared" si="385"/>
        <v/>
      </c>
      <c r="AE1199" s="3" t="str">
        <f t="shared" si="386"/>
        <v/>
      </c>
      <c r="AF1199" s="67">
        <f t="shared" si="387"/>
        <v>4</v>
      </c>
      <c r="AG1199" t="str">
        <f t="shared" si="388"/>
        <v/>
      </c>
      <c r="AH1199" t="str">
        <f t="shared" si="373"/>
        <v/>
      </c>
      <c r="AI1199" t="str">
        <f t="shared" si="374"/>
        <v/>
      </c>
      <c r="AJ1199" t="str">
        <f t="shared" si="389"/>
        <v/>
      </c>
      <c r="AK1199" t="str">
        <f t="shared" si="375"/>
        <v/>
      </c>
      <c r="AL1199" t="str">
        <f t="shared" si="376"/>
        <v/>
      </c>
      <c r="AM1199" t="str">
        <f t="shared" si="377"/>
        <v/>
      </c>
      <c r="AN1199" t="str">
        <f t="shared" si="378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79"/>
        <v>0</v>
      </c>
      <c r="AZ1199">
        <f t="shared" si="380"/>
        <v>0</v>
      </c>
      <c r="BA1199">
        <f t="shared" si="381"/>
        <v>0</v>
      </c>
    </row>
    <row r="1200" customHeight="1" spans="1:53">
      <c r="A1200" s="23" t="s">
        <v>437</v>
      </c>
      <c r="B1200" s="71" t="s">
        <v>523</v>
      </c>
      <c r="C1200" s="23">
        <v>5</v>
      </c>
      <c r="D1200" s="39" t="s">
        <v>175</v>
      </c>
      <c r="E1200" s="39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42" t="str">
        <f t="shared" si="382"/>
        <v/>
      </c>
      <c r="AB1200" s="65" t="str">
        <f t="shared" si="383"/>
        <v/>
      </c>
      <c r="AC1200" s="65" t="str">
        <f t="shared" si="384"/>
        <v/>
      </c>
      <c r="AD1200" s="43" t="str">
        <f t="shared" si="385"/>
        <v/>
      </c>
      <c r="AE1200" s="3" t="str">
        <f t="shared" si="386"/>
        <v/>
      </c>
      <c r="AF1200" s="67">
        <f t="shared" si="387"/>
        <v>5</v>
      </c>
      <c r="AG1200" t="str">
        <f t="shared" si="388"/>
        <v/>
      </c>
      <c r="AH1200" t="str">
        <f t="shared" si="373"/>
        <v/>
      </c>
      <c r="AI1200" t="str">
        <f t="shared" si="374"/>
        <v/>
      </c>
      <c r="AJ1200" t="str">
        <f t="shared" si="389"/>
        <v/>
      </c>
      <c r="AK1200" t="str">
        <f t="shared" si="375"/>
        <v/>
      </c>
      <c r="AL1200" t="str">
        <f t="shared" si="376"/>
        <v/>
      </c>
      <c r="AM1200" t="str">
        <f t="shared" si="377"/>
        <v/>
      </c>
      <c r="AN1200" t="str">
        <f t="shared" si="378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79"/>
        <v>0</v>
      </c>
      <c r="AZ1200">
        <f t="shared" si="380"/>
        <v>0</v>
      </c>
      <c r="BA1200">
        <f t="shared" si="381"/>
        <v>0</v>
      </c>
    </row>
    <row r="1201" customHeight="1" spans="1:53">
      <c r="A1201" s="23" t="s">
        <v>437</v>
      </c>
      <c r="B1201" s="71" t="s">
        <v>524</v>
      </c>
      <c r="C1201" s="23">
        <v>6</v>
      </c>
      <c r="D1201" s="39" t="s">
        <v>175</v>
      </c>
      <c r="E1201" s="39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42" t="str">
        <f t="shared" si="382"/>
        <v/>
      </c>
      <c r="AB1201" s="65" t="str">
        <f t="shared" si="383"/>
        <v/>
      </c>
      <c r="AC1201" s="65" t="str">
        <f t="shared" si="384"/>
        <v/>
      </c>
      <c r="AD1201" s="43" t="str">
        <f t="shared" si="385"/>
        <v/>
      </c>
      <c r="AE1201" s="3" t="str">
        <f t="shared" si="386"/>
        <v/>
      </c>
      <c r="AF1201" s="66">
        <f t="shared" si="387"/>
        <v>6</v>
      </c>
      <c r="AG1201" t="str">
        <f t="shared" si="388"/>
        <v/>
      </c>
      <c r="AH1201" t="str">
        <f t="shared" si="373"/>
        <v/>
      </c>
      <c r="AI1201" t="str">
        <f t="shared" si="374"/>
        <v/>
      </c>
      <c r="AJ1201" t="str">
        <f t="shared" si="389"/>
        <v/>
      </c>
      <c r="AK1201" t="str">
        <f t="shared" si="375"/>
        <v/>
      </c>
      <c r="AL1201" t="str">
        <f t="shared" si="376"/>
        <v/>
      </c>
      <c r="AM1201" t="str">
        <f t="shared" si="377"/>
        <v/>
      </c>
      <c r="AN1201" t="str">
        <f t="shared" si="378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79"/>
        <v>0</v>
      </c>
      <c r="AZ1201">
        <f t="shared" si="380"/>
        <v>0</v>
      </c>
      <c r="BA1201">
        <f t="shared" si="381"/>
        <v>0</v>
      </c>
    </row>
    <row r="1202" customHeight="1" spans="1:53">
      <c r="A1202" s="23" t="s">
        <v>437</v>
      </c>
      <c r="B1202" s="71" t="s">
        <v>525</v>
      </c>
      <c r="C1202" s="23">
        <v>7</v>
      </c>
      <c r="D1202" s="39" t="s">
        <v>175</v>
      </c>
      <c r="E1202" s="39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42" t="str">
        <f t="shared" si="382"/>
        <v/>
      </c>
      <c r="AB1202" s="65" t="str">
        <f t="shared" si="383"/>
        <v/>
      </c>
      <c r="AC1202" s="65" t="str">
        <f t="shared" si="384"/>
        <v/>
      </c>
      <c r="AD1202" s="43" t="str">
        <f t="shared" si="385"/>
        <v/>
      </c>
      <c r="AE1202" s="3" t="str">
        <f t="shared" si="386"/>
        <v/>
      </c>
      <c r="AF1202" s="66">
        <f t="shared" si="387"/>
        <v>7</v>
      </c>
      <c r="AG1202" t="str">
        <f t="shared" si="388"/>
        <v/>
      </c>
      <c r="AH1202" t="str">
        <f t="shared" si="373"/>
        <v/>
      </c>
      <c r="AI1202" t="str">
        <f t="shared" si="374"/>
        <v/>
      </c>
      <c r="AJ1202" t="str">
        <f t="shared" si="389"/>
        <v/>
      </c>
      <c r="AK1202" t="str">
        <f t="shared" si="375"/>
        <v/>
      </c>
      <c r="AL1202" t="str">
        <f t="shared" si="376"/>
        <v/>
      </c>
      <c r="AM1202" t="str">
        <f t="shared" si="377"/>
        <v/>
      </c>
      <c r="AN1202" t="str">
        <f t="shared" si="378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79"/>
        <v>0</v>
      </c>
      <c r="AZ1202">
        <f t="shared" si="380"/>
        <v>0</v>
      </c>
      <c r="BA1202">
        <f t="shared" si="381"/>
        <v>0</v>
      </c>
    </row>
    <row r="1203" customHeight="1" spans="1:53">
      <c r="A1203" s="23" t="s">
        <v>437</v>
      </c>
      <c r="B1203" s="71" t="s">
        <v>526</v>
      </c>
      <c r="C1203" s="23">
        <v>8</v>
      </c>
      <c r="D1203" s="39" t="s">
        <v>175</v>
      </c>
      <c r="E1203" s="39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42" t="str">
        <f t="shared" si="382"/>
        <v/>
      </c>
      <c r="AB1203" s="65" t="str">
        <f t="shared" si="383"/>
        <v/>
      </c>
      <c r="AC1203" s="65" t="str">
        <f t="shared" si="384"/>
        <v/>
      </c>
      <c r="AD1203" s="43" t="str">
        <f t="shared" si="385"/>
        <v/>
      </c>
      <c r="AE1203" s="3" t="str">
        <f t="shared" si="386"/>
        <v/>
      </c>
      <c r="AF1203" s="66">
        <f t="shared" si="387"/>
        <v>8</v>
      </c>
      <c r="AG1203" t="str">
        <f t="shared" si="388"/>
        <v/>
      </c>
      <c r="AH1203" t="str">
        <f t="shared" si="373"/>
        <v/>
      </c>
      <c r="AI1203" t="str">
        <f t="shared" si="374"/>
        <v/>
      </c>
      <c r="AJ1203" t="str">
        <f t="shared" si="389"/>
        <v/>
      </c>
      <c r="AK1203" t="str">
        <f t="shared" si="375"/>
        <v/>
      </c>
      <c r="AL1203" t="str">
        <f t="shared" si="376"/>
        <v/>
      </c>
      <c r="AM1203" t="str">
        <f t="shared" si="377"/>
        <v/>
      </c>
      <c r="AN1203" t="str">
        <f t="shared" si="378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79"/>
        <v>0</v>
      </c>
      <c r="AZ1203">
        <f t="shared" si="380"/>
        <v>0</v>
      </c>
      <c r="BA1203">
        <f t="shared" si="381"/>
        <v>0</v>
      </c>
    </row>
    <row r="1204" customHeight="1" spans="1:53">
      <c r="A1204" s="25" t="s">
        <v>439</v>
      </c>
      <c r="C1204" s="25">
        <v>1</v>
      </c>
      <c r="D1204" s="39" t="s">
        <v>172</v>
      </c>
      <c r="E1204" s="39" t="s">
        <v>173</v>
      </c>
      <c r="N1204" s="23">
        <f>IFERROR(VLOOKUP($D1204&amp;$C1204,生产方式定位!$A$2:$E$38,2,FALSE)+VLOOKUP($E1204&amp;$C1204,生产方式定位!$F$3:$J$38,2,FALSE),0)</f>
        <v>300</v>
      </c>
      <c r="U1204" s="23">
        <f>IFERROR(VLOOKUP($D1204&amp;$C1204,生产方式定位!$A$2:$E$38,3,FALSE)+VLOOKUP($E1204&amp;$C1204,生产方式定位!$F$3:$J$38,3,FALSE),0)</f>
        <v>100</v>
      </c>
      <c r="Z1204" s="23">
        <f>IFERROR(VLOOKUP($D1204&amp;$C1204,生产方式定位!$A$2:$E$38,5,FALSE)+VLOOKUP($E1204&amp;$C1204,生产方式定位!$F$3:$J$38,5,FALSE),"错误")</f>
        <v>520</v>
      </c>
      <c r="AA1204" s="42" t="str">
        <f t="shared" si="382"/>
        <v/>
      </c>
      <c r="AB1204" s="65" t="str">
        <f t="shared" si="383"/>
        <v/>
      </c>
      <c r="AC1204" s="65" t="str">
        <f t="shared" si="384"/>
        <v/>
      </c>
      <c r="AD1204" s="43" t="str">
        <f t="shared" si="385"/>
        <v>73%</v>
      </c>
      <c r="AE1204" s="3">
        <f t="shared" si="386"/>
        <v>120</v>
      </c>
      <c r="AF1204" s="66">
        <f t="shared" si="387"/>
        <v>1</v>
      </c>
      <c r="AG1204" t="str">
        <f t="shared" si="388"/>
        <v/>
      </c>
      <c r="AH1204" t="str">
        <f t="shared" si="373"/>
        <v/>
      </c>
      <c r="AI1204" t="str">
        <f t="shared" si="374"/>
        <v/>
      </c>
      <c r="AJ1204" t="str">
        <f t="shared" si="389"/>
        <v/>
      </c>
      <c r="AK1204" t="str">
        <f t="shared" si="375"/>
        <v/>
      </c>
      <c r="AL1204" t="str">
        <f t="shared" si="376"/>
        <v/>
      </c>
      <c r="AM1204" t="str">
        <f t="shared" si="377"/>
        <v/>
      </c>
      <c r="AN1204" t="str">
        <f t="shared" si="378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79"/>
        <v>0</v>
      </c>
      <c r="AZ1204">
        <f t="shared" si="380"/>
        <v>0</v>
      </c>
      <c r="BA1204">
        <f t="shared" si="381"/>
        <v>0</v>
      </c>
    </row>
    <row r="1205" customHeight="1" spans="1:53">
      <c r="A1205" s="25" t="s">
        <v>439</v>
      </c>
      <c r="C1205" s="25">
        <v>2</v>
      </c>
      <c r="D1205" s="39" t="s">
        <v>172</v>
      </c>
      <c r="E1205" s="39" t="s">
        <v>173</v>
      </c>
      <c r="N1205" s="23">
        <f>IFERROR(VLOOKUP($D1205&amp;$C1205,生产方式定位!$A$2:$E$38,2,FALSE)+VLOOKUP($E1205&amp;$C1205,生产方式定位!$F$3:$J$38,2,FALSE),0)</f>
        <v>1100</v>
      </c>
      <c r="U1205" s="23">
        <f>IFERROR(VLOOKUP($D1205&amp;$C1205,生产方式定位!$A$2:$E$38,3,FALSE)+VLOOKUP($E1205&amp;$C1205,生产方式定位!$F$3:$J$38,3,FALSE),0)</f>
        <v>100</v>
      </c>
      <c r="Z1205" s="23">
        <f>IFERROR(VLOOKUP($D1205&amp;$C1205,生产方式定位!$A$2:$E$38,5,FALSE)+VLOOKUP($E1205&amp;$C1205,生产方式定位!$F$3:$J$38,5,FALSE),"错误")</f>
        <v>1510</v>
      </c>
      <c r="AA1205" s="42" t="str">
        <f t="shared" si="382"/>
        <v/>
      </c>
      <c r="AB1205" s="65" t="str">
        <f t="shared" si="383"/>
        <v/>
      </c>
      <c r="AC1205" s="65" t="str">
        <f t="shared" si="384"/>
        <v/>
      </c>
      <c r="AD1205" s="43" t="str">
        <f t="shared" si="385"/>
        <v>37%</v>
      </c>
      <c r="AE1205" s="3">
        <f t="shared" si="386"/>
        <v>310</v>
      </c>
      <c r="AF1205" s="66">
        <f t="shared" si="387"/>
        <v>2</v>
      </c>
      <c r="AG1205" t="str">
        <f t="shared" si="388"/>
        <v/>
      </c>
      <c r="AH1205" t="str">
        <f t="shared" si="373"/>
        <v/>
      </c>
      <c r="AI1205" t="str">
        <f t="shared" si="374"/>
        <v/>
      </c>
      <c r="AJ1205" t="str">
        <f t="shared" si="389"/>
        <v/>
      </c>
      <c r="AK1205" t="str">
        <f t="shared" si="375"/>
        <v/>
      </c>
      <c r="AL1205" t="str">
        <f t="shared" si="376"/>
        <v/>
      </c>
      <c r="AM1205" t="str">
        <f t="shared" si="377"/>
        <v/>
      </c>
      <c r="AN1205" t="str">
        <f t="shared" si="378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79"/>
        <v>0</v>
      </c>
      <c r="AZ1205">
        <f t="shared" si="380"/>
        <v>0</v>
      </c>
      <c r="BA1205">
        <f t="shared" si="381"/>
        <v>0</v>
      </c>
    </row>
    <row r="1206" customHeight="1" spans="1:53">
      <c r="A1206" s="25" t="s">
        <v>439</v>
      </c>
      <c r="C1206" s="25">
        <v>3</v>
      </c>
      <c r="D1206" s="39" t="s">
        <v>172</v>
      </c>
      <c r="E1206" s="39" t="s">
        <v>173</v>
      </c>
      <c r="N1206" s="23">
        <f>IFERROR(VLOOKUP($D1206&amp;$C1206,生产方式定位!$A$2:$E$38,2,FALSE)+VLOOKUP($E1206&amp;$C1206,生产方式定位!$F$3:$J$38,2,FALSE),0)</f>
        <v>1525</v>
      </c>
      <c r="U1206" s="23">
        <f>IFERROR(VLOOKUP($D1206&amp;$C1206,生产方式定位!$A$2:$E$38,3,FALSE)+VLOOKUP($E1206&amp;$C1206,生产方式定位!$F$3:$J$38,3,FALSE),0)</f>
        <v>100</v>
      </c>
      <c r="Z1206" s="23">
        <f>IFERROR(VLOOKUP($D1206&amp;$C1206,生产方式定位!$A$2:$E$38,5,FALSE)+VLOOKUP($E1206&amp;$C1206,生产方式定位!$F$3:$J$38,5,FALSE),"错误")</f>
        <v>2050</v>
      </c>
      <c r="AA1206" s="42" t="str">
        <f t="shared" si="382"/>
        <v/>
      </c>
      <c r="AB1206" s="65" t="str">
        <f t="shared" si="383"/>
        <v/>
      </c>
      <c r="AC1206" s="65" t="str">
        <f t="shared" si="384"/>
        <v/>
      </c>
      <c r="AD1206" s="43" t="str">
        <f t="shared" si="385"/>
        <v>34%</v>
      </c>
      <c r="AE1206" s="3">
        <f t="shared" si="386"/>
        <v>425</v>
      </c>
      <c r="AF1206" s="67">
        <f t="shared" si="387"/>
        <v>3</v>
      </c>
      <c r="AG1206" t="str">
        <f t="shared" si="388"/>
        <v/>
      </c>
      <c r="AH1206" t="str">
        <f t="shared" si="373"/>
        <v/>
      </c>
      <c r="AI1206" t="str">
        <f t="shared" si="374"/>
        <v/>
      </c>
      <c r="AJ1206" t="str">
        <f t="shared" si="389"/>
        <v/>
      </c>
      <c r="AK1206" t="str">
        <f t="shared" si="375"/>
        <v/>
      </c>
      <c r="AL1206" t="str">
        <f t="shared" si="376"/>
        <v/>
      </c>
      <c r="AM1206" t="str">
        <f t="shared" si="377"/>
        <v/>
      </c>
      <c r="AN1206" t="str">
        <f t="shared" si="378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79"/>
        <v>0</v>
      </c>
      <c r="AZ1206">
        <f t="shared" si="380"/>
        <v>0</v>
      </c>
      <c r="BA1206">
        <f t="shared" si="381"/>
        <v>0</v>
      </c>
    </row>
    <row r="1207" customHeight="1" spans="1:53">
      <c r="A1207" s="25" t="s">
        <v>439</v>
      </c>
      <c r="C1207" s="25">
        <v>4</v>
      </c>
      <c r="D1207" s="39" t="s">
        <v>172</v>
      </c>
      <c r="E1207" s="39" t="s">
        <v>173</v>
      </c>
      <c r="N1207" s="23">
        <f>IFERROR(VLOOKUP($D1207&amp;$C1207,生产方式定位!$A$2:$E$38,2,FALSE)+VLOOKUP($E1207&amp;$C1207,生产方式定位!$F$3:$J$38,2,FALSE),0)</f>
        <v>1950</v>
      </c>
      <c r="U1207" s="23">
        <f>IFERROR(VLOOKUP($D1207&amp;$C1207,生产方式定位!$A$2:$E$38,3,FALSE)+VLOOKUP($E1207&amp;$C1207,生产方式定位!$F$3:$J$38,3,FALSE),0)</f>
        <v>100</v>
      </c>
      <c r="Z1207" s="23">
        <f>IFERROR(VLOOKUP($D1207&amp;$C1207,生产方式定位!$A$2:$E$38,5,FALSE)+VLOOKUP($E1207&amp;$C1207,生产方式定位!$F$3:$J$38,5,FALSE),"错误")</f>
        <v>2590</v>
      </c>
      <c r="AA1207" s="42" t="str">
        <f t="shared" si="382"/>
        <v/>
      </c>
      <c r="AB1207" s="65" t="str">
        <f t="shared" si="383"/>
        <v/>
      </c>
      <c r="AC1207" s="65" t="str">
        <f t="shared" si="384"/>
        <v/>
      </c>
      <c r="AD1207" s="43" t="str">
        <f t="shared" si="385"/>
        <v>33%</v>
      </c>
      <c r="AE1207" s="3">
        <f t="shared" si="386"/>
        <v>540</v>
      </c>
      <c r="AF1207" s="67">
        <f t="shared" si="387"/>
        <v>4</v>
      </c>
      <c r="AG1207" t="str">
        <f t="shared" si="388"/>
        <v/>
      </c>
      <c r="AH1207" t="str">
        <f t="shared" si="373"/>
        <v/>
      </c>
      <c r="AI1207" t="str">
        <f t="shared" si="374"/>
        <v/>
      </c>
      <c r="AJ1207" t="str">
        <f t="shared" si="389"/>
        <v/>
      </c>
      <c r="AK1207" t="str">
        <f t="shared" si="375"/>
        <v/>
      </c>
      <c r="AL1207" t="str">
        <f t="shared" si="376"/>
        <v/>
      </c>
      <c r="AM1207" t="str">
        <f t="shared" si="377"/>
        <v/>
      </c>
      <c r="AN1207" t="str">
        <f t="shared" si="378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79"/>
        <v>0</v>
      </c>
      <c r="AZ1207">
        <f t="shared" si="380"/>
        <v>0</v>
      </c>
      <c r="BA1207">
        <f t="shared" si="381"/>
        <v>0</v>
      </c>
    </row>
    <row r="1208" customHeight="1" spans="1:53">
      <c r="A1208" s="25" t="s">
        <v>439</v>
      </c>
      <c r="C1208" s="25">
        <v>5</v>
      </c>
      <c r="D1208" s="39" t="s">
        <v>172</v>
      </c>
      <c r="E1208" s="39" t="s">
        <v>173</v>
      </c>
      <c r="N1208" s="23">
        <f>IFERROR(VLOOKUP($D1208&amp;$C1208,生产方式定位!$A$2:$E$38,2,FALSE)+VLOOKUP($E1208&amp;$C1208,生产方式定位!$F$3:$J$38,2,FALSE),0)</f>
        <v>2375</v>
      </c>
      <c r="U1208" s="23">
        <f>IFERROR(VLOOKUP($D1208&amp;$C1208,生产方式定位!$A$2:$E$38,3,FALSE)+VLOOKUP($E1208&amp;$C1208,生产方式定位!$F$3:$J$38,3,FALSE),0)</f>
        <v>100</v>
      </c>
      <c r="Z1208" s="23">
        <f>IFERROR(VLOOKUP($D1208&amp;$C1208,生产方式定位!$A$2:$E$38,5,FALSE)+VLOOKUP($E1208&amp;$C1208,生产方式定位!$F$3:$J$38,5,FALSE),"错误")</f>
        <v>3130</v>
      </c>
      <c r="AA1208" s="42" t="str">
        <f t="shared" si="382"/>
        <v/>
      </c>
      <c r="AB1208" s="65" t="str">
        <f t="shared" si="383"/>
        <v/>
      </c>
      <c r="AC1208" s="65" t="str">
        <f t="shared" si="384"/>
        <v/>
      </c>
      <c r="AD1208" s="43" t="str">
        <f t="shared" si="385"/>
        <v>32%</v>
      </c>
      <c r="AE1208" s="3">
        <f t="shared" si="386"/>
        <v>655</v>
      </c>
      <c r="AF1208" s="67">
        <f t="shared" si="387"/>
        <v>5</v>
      </c>
      <c r="AG1208" t="str">
        <f t="shared" si="388"/>
        <v/>
      </c>
      <c r="AH1208" t="str">
        <f t="shared" si="373"/>
        <v/>
      </c>
      <c r="AI1208" t="str">
        <f t="shared" si="374"/>
        <v/>
      </c>
      <c r="AJ1208" t="str">
        <f t="shared" si="389"/>
        <v/>
      </c>
      <c r="AK1208" t="str">
        <f t="shared" si="375"/>
        <v/>
      </c>
      <c r="AL1208" t="str">
        <f t="shared" si="376"/>
        <v/>
      </c>
      <c r="AM1208" t="str">
        <f t="shared" si="377"/>
        <v/>
      </c>
      <c r="AN1208" t="str">
        <f t="shared" si="378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79"/>
        <v>0</v>
      </c>
      <c r="AZ1208">
        <f t="shared" si="380"/>
        <v>0</v>
      </c>
      <c r="BA1208">
        <f t="shared" si="381"/>
        <v>0</v>
      </c>
    </row>
    <row r="1209" customHeight="1" spans="1:53">
      <c r="A1209" s="23" t="s">
        <v>440</v>
      </c>
      <c r="C1209" s="23">
        <v>1</v>
      </c>
      <c r="D1209" s="39" t="s">
        <v>175</v>
      </c>
      <c r="E1209" s="39" t="s">
        <v>176</v>
      </c>
      <c r="N1209" s="25">
        <f>IFERROR(VLOOKUP($D1209&amp;$C1209,生产方式定位!$A$2:$E$38,2,FALSE)+VLOOKUP($E1209&amp;$C1209,生产方式定位!$F$3:$J$38,2,FALSE),0)</f>
        <v>0</v>
      </c>
      <c r="U1209" s="25">
        <f>IFERROR(VLOOKUP($D1209&amp;$C1209,生产方式定位!$A$2:$E$38,3,FALSE)+VLOOKUP($E1209&amp;$C1209,生产方式定位!$F$3:$J$38,3,FALSE),0)</f>
        <v>0</v>
      </c>
      <c r="Z1209" s="25">
        <f>IFERROR(VLOOKUP($D1209&amp;$C1209,生产方式定位!$A$2:$E$38,5,FALSE)+VLOOKUP($E1209&amp;$C1209,生产方式定位!$F$3:$J$38,5,FALSE),"错误")</f>
        <v>0</v>
      </c>
      <c r="AA1209" s="42" t="str">
        <f t="shared" si="382"/>
        <v/>
      </c>
      <c r="AB1209" s="65" t="str">
        <f t="shared" si="383"/>
        <v/>
      </c>
      <c r="AC1209" s="65" t="str">
        <f t="shared" si="384"/>
        <v/>
      </c>
      <c r="AD1209" s="43" t="str">
        <f t="shared" si="385"/>
        <v/>
      </c>
      <c r="AE1209" s="3" t="str">
        <f t="shared" si="386"/>
        <v/>
      </c>
      <c r="AF1209" s="67">
        <f t="shared" si="387"/>
        <v>1</v>
      </c>
      <c r="AG1209" t="str">
        <f t="shared" si="388"/>
        <v/>
      </c>
      <c r="AH1209" t="str">
        <f t="shared" si="373"/>
        <v/>
      </c>
      <c r="AI1209" t="str">
        <f t="shared" si="374"/>
        <v/>
      </c>
      <c r="AJ1209" t="str">
        <f t="shared" si="389"/>
        <v/>
      </c>
      <c r="AK1209" t="str">
        <f t="shared" si="375"/>
        <v/>
      </c>
      <c r="AL1209" t="str">
        <f t="shared" si="376"/>
        <v/>
      </c>
      <c r="AM1209" t="str">
        <f t="shared" si="377"/>
        <v/>
      </c>
      <c r="AN1209" t="str">
        <f t="shared" si="378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79"/>
        <v>0</v>
      </c>
      <c r="AZ1209">
        <f t="shared" si="380"/>
        <v>0</v>
      </c>
      <c r="BA1209">
        <f t="shared" si="381"/>
        <v>0</v>
      </c>
    </row>
    <row r="1210" customHeight="1" spans="1:53">
      <c r="A1210" s="23" t="s">
        <v>440</v>
      </c>
      <c r="C1210" s="23">
        <v>2</v>
      </c>
      <c r="D1210" s="39" t="s">
        <v>175</v>
      </c>
      <c r="E1210" s="39" t="s">
        <v>176</v>
      </c>
      <c r="F1210" s="3" t="s">
        <v>41</v>
      </c>
      <c r="G1210" s="3">
        <v>10</v>
      </c>
      <c r="N1210" s="25">
        <f>IFERROR(VLOOKUP($D1210&amp;$C1210,生产方式定位!$A$2:$E$38,2,FALSE)+VLOOKUP($E1210&amp;$C1210,生产方式定位!$F$3:$J$38,2,FALSE),0)</f>
        <v>225</v>
      </c>
      <c r="U1210" s="25">
        <f>IFERROR(VLOOKUP($D1210&amp;$C1210,生产方式定位!$A$2:$E$38,3,FALSE)+VLOOKUP($E1210&amp;$C1210,生产方式定位!$F$3:$J$38,3,FALSE),0)</f>
        <v>10</v>
      </c>
      <c r="Z1210" s="25">
        <f>IFERROR(VLOOKUP($D1210&amp;$C1210,生产方式定位!$A$2:$E$38,5,FALSE)+VLOOKUP($E1210&amp;$C1210,生产方式定位!$F$3:$J$38,5,FALSE),"错误")</f>
        <v>0</v>
      </c>
      <c r="AA1210" s="42" t="str">
        <f t="shared" si="382"/>
        <v>工具*6</v>
      </c>
      <c r="AB1210" s="65" t="str">
        <f t="shared" si="383"/>
        <v/>
      </c>
      <c r="AC1210" s="65" t="str">
        <f t="shared" si="384"/>
        <v/>
      </c>
      <c r="AD1210" s="43" t="str">
        <f t="shared" si="385"/>
        <v>-100%</v>
      </c>
      <c r="AE1210" s="3">
        <f t="shared" si="386"/>
        <v>-235</v>
      </c>
      <c r="AF1210" s="67">
        <f t="shared" si="387"/>
        <v>2</v>
      </c>
      <c r="AG1210" t="str">
        <f t="shared" si="388"/>
        <v>工具*6</v>
      </c>
      <c r="AH1210" t="str">
        <f t="shared" si="373"/>
        <v/>
      </c>
      <c r="AI1210" t="str">
        <f t="shared" si="374"/>
        <v/>
      </c>
      <c r="AJ1210" t="str">
        <f t="shared" si="389"/>
        <v/>
      </c>
      <c r="AK1210" t="str">
        <f t="shared" si="375"/>
        <v/>
      </c>
      <c r="AL1210" t="str">
        <f t="shared" si="376"/>
        <v/>
      </c>
      <c r="AM1210" t="str">
        <f t="shared" si="377"/>
        <v/>
      </c>
      <c r="AN1210" t="str">
        <f t="shared" si="378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79"/>
        <v>10</v>
      </c>
      <c r="AZ1210">
        <f t="shared" si="380"/>
        <v>0</v>
      </c>
      <c r="BA1210">
        <f t="shared" si="381"/>
        <v>0</v>
      </c>
    </row>
    <row r="1211" customHeight="1" spans="1:53">
      <c r="A1211" s="23" t="s">
        <v>440</v>
      </c>
      <c r="C1211" s="23">
        <v>3</v>
      </c>
      <c r="D1211" s="39" t="s">
        <v>175</v>
      </c>
      <c r="E1211" s="39" t="s">
        <v>176</v>
      </c>
      <c r="F1211" s="3" t="s">
        <v>41</v>
      </c>
      <c r="G1211" s="3">
        <v>10</v>
      </c>
      <c r="N1211" s="25">
        <f>IFERROR(VLOOKUP($D1211&amp;$C1211,生产方式定位!$A$2:$E$38,2,FALSE)+VLOOKUP($E1211&amp;$C1211,生产方式定位!$F$3:$J$38,2,FALSE),0)</f>
        <v>300</v>
      </c>
      <c r="U1211" s="25">
        <f>IFERROR(VLOOKUP($D1211&amp;$C1211,生产方式定位!$A$2:$E$38,3,FALSE)+VLOOKUP($E1211&amp;$C1211,生产方式定位!$F$3:$J$38,3,FALSE),0)</f>
        <v>20</v>
      </c>
      <c r="Z1211" s="25">
        <f>IFERROR(VLOOKUP($D1211&amp;$C1211,生产方式定位!$A$2:$E$38,5,FALSE)+VLOOKUP($E1211&amp;$C1211,生产方式定位!$F$3:$J$38,5,FALSE),"错误")</f>
        <v>0</v>
      </c>
      <c r="AA1211" s="42" t="str">
        <f t="shared" si="382"/>
        <v>工具*8</v>
      </c>
      <c r="AB1211" s="65" t="str">
        <f t="shared" si="383"/>
        <v/>
      </c>
      <c r="AC1211" s="65" t="str">
        <f t="shared" si="384"/>
        <v/>
      </c>
      <c r="AD1211" s="43" t="str">
        <f t="shared" si="385"/>
        <v>-100%</v>
      </c>
      <c r="AE1211" s="3">
        <f t="shared" si="386"/>
        <v>-320</v>
      </c>
      <c r="AF1211" s="67">
        <f t="shared" si="387"/>
        <v>3</v>
      </c>
      <c r="AG1211" t="str">
        <f t="shared" si="388"/>
        <v>工具*8</v>
      </c>
      <c r="AH1211" t="str">
        <f t="shared" si="373"/>
        <v/>
      </c>
      <c r="AI1211" t="str">
        <f t="shared" si="374"/>
        <v/>
      </c>
      <c r="AJ1211" t="str">
        <f t="shared" si="389"/>
        <v/>
      </c>
      <c r="AK1211" t="str">
        <f t="shared" si="375"/>
        <v/>
      </c>
      <c r="AL1211" t="str">
        <f t="shared" si="376"/>
        <v/>
      </c>
      <c r="AM1211" t="str">
        <f t="shared" si="377"/>
        <v/>
      </c>
      <c r="AN1211" t="str">
        <f t="shared" si="378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79"/>
        <v>10</v>
      </c>
      <c r="AZ1211">
        <f t="shared" si="380"/>
        <v>0</v>
      </c>
      <c r="BA1211">
        <f t="shared" si="381"/>
        <v>0</v>
      </c>
    </row>
    <row r="1212" customHeight="1" spans="1:53">
      <c r="A1212" s="23" t="s">
        <v>440</v>
      </c>
      <c r="C1212" s="23">
        <v>4</v>
      </c>
      <c r="D1212" s="39" t="s">
        <v>175</v>
      </c>
      <c r="E1212" s="39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5">
        <f>IFERROR(VLOOKUP($D1212&amp;$C1212,生产方式定位!$A$2:$E$38,2,FALSE)+VLOOKUP($E1212&amp;$C1212,生产方式定位!$F$3:$J$38,2,FALSE),0)</f>
        <v>375</v>
      </c>
      <c r="U1212" s="25">
        <f>IFERROR(VLOOKUP($D1212&amp;$C1212,生产方式定位!$A$2:$E$38,3,FALSE)+VLOOKUP($E1212&amp;$C1212,生产方式定位!$F$3:$J$38,3,FALSE),0)</f>
        <v>30</v>
      </c>
      <c r="Z1212" s="25">
        <f>IFERROR(VLOOKUP($D1212&amp;$C1212,生产方式定位!$A$2:$E$38,5,FALSE)+VLOOKUP($E1212&amp;$C1212,生产方式定位!$F$3:$J$38,5,FALSE),"错误")</f>
        <v>0</v>
      </c>
      <c r="AA1212" s="42" t="str">
        <f t="shared" si="382"/>
        <v>科学引擎*2,煤*8</v>
      </c>
      <c r="AB1212" s="65" t="str">
        <f t="shared" si="383"/>
        <v/>
      </c>
      <c r="AC1212" s="65" t="str">
        <f t="shared" si="384"/>
        <v/>
      </c>
      <c r="AD1212" s="43" t="str">
        <f t="shared" si="385"/>
        <v>-100%</v>
      </c>
      <c r="AE1212" s="3">
        <f t="shared" si="386"/>
        <v>-405</v>
      </c>
      <c r="AF1212" s="67">
        <f t="shared" si="387"/>
        <v>4</v>
      </c>
      <c r="AG1212" t="str">
        <f t="shared" si="388"/>
        <v>科学引擎*2</v>
      </c>
      <c r="AH1212" t="str">
        <f t="shared" si="373"/>
        <v>煤*8</v>
      </c>
      <c r="AI1212" t="str">
        <f t="shared" si="374"/>
        <v/>
      </c>
      <c r="AJ1212" t="str">
        <f t="shared" si="389"/>
        <v/>
      </c>
      <c r="AK1212" t="str">
        <f t="shared" si="375"/>
        <v/>
      </c>
      <c r="AL1212" t="str">
        <f t="shared" si="376"/>
        <v/>
      </c>
      <c r="AM1212" t="str">
        <f t="shared" si="377"/>
        <v/>
      </c>
      <c r="AN1212" t="str">
        <f t="shared" si="378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79"/>
        <v>15</v>
      </c>
      <c r="AZ1212">
        <f t="shared" si="380"/>
        <v>0</v>
      </c>
      <c r="BA1212">
        <f t="shared" si="381"/>
        <v>0</v>
      </c>
    </row>
    <row r="1213" customHeight="1" spans="1:53">
      <c r="A1213" s="23" t="s">
        <v>440</v>
      </c>
      <c r="C1213" s="23">
        <v>5</v>
      </c>
      <c r="D1213" s="39" t="s">
        <v>175</v>
      </c>
      <c r="E1213" s="39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5">
        <f>IFERROR(VLOOKUP($D1213&amp;$C1213,生产方式定位!$A$2:$E$38,2,FALSE)+VLOOKUP($E1213&amp;$C1213,生产方式定位!$F$3:$J$38,2,FALSE),0)</f>
        <v>450</v>
      </c>
      <c r="U1213" s="25">
        <f>IFERROR(VLOOKUP($D1213&amp;$C1213,生产方式定位!$A$2:$E$38,3,FALSE)+VLOOKUP($E1213&amp;$C1213,生产方式定位!$F$3:$J$38,3,FALSE),0)</f>
        <v>40</v>
      </c>
      <c r="Z1213" s="25">
        <f>IFERROR(VLOOKUP($D1213&amp;$C1213,生产方式定位!$A$2:$E$38,5,FALSE)+VLOOKUP($E1213&amp;$C1213,生产方式定位!$F$3:$J$38,5,FALSE),"错误")</f>
        <v>0</v>
      </c>
      <c r="AA1213" s="42" t="str">
        <f t="shared" si="382"/>
        <v>魔导引擎*2,煤*10</v>
      </c>
      <c r="AB1213" s="65" t="str">
        <f t="shared" si="383"/>
        <v/>
      </c>
      <c r="AC1213" s="65" t="str">
        <f t="shared" si="384"/>
        <v/>
      </c>
      <c r="AD1213" s="43" t="str">
        <f t="shared" si="385"/>
        <v>-100%</v>
      </c>
      <c r="AE1213" s="3">
        <f t="shared" si="386"/>
        <v>-490</v>
      </c>
      <c r="AF1213" s="67">
        <f t="shared" si="387"/>
        <v>5</v>
      </c>
      <c r="AG1213" t="str">
        <f t="shared" si="388"/>
        <v>魔导引擎*2</v>
      </c>
      <c r="AH1213" t="str">
        <f t="shared" si="373"/>
        <v>煤*10</v>
      </c>
      <c r="AI1213" t="str">
        <f t="shared" si="374"/>
        <v/>
      </c>
      <c r="AJ1213" t="str">
        <f t="shared" si="389"/>
        <v/>
      </c>
      <c r="AK1213" t="str">
        <f t="shared" si="375"/>
        <v/>
      </c>
      <c r="AL1213" t="str">
        <f t="shared" si="376"/>
        <v/>
      </c>
      <c r="AM1213" t="str">
        <f t="shared" si="377"/>
        <v/>
      </c>
      <c r="AN1213" t="str">
        <f t="shared" si="378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79"/>
        <v>15</v>
      </c>
      <c r="AZ1213">
        <f t="shared" si="380"/>
        <v>0</v>
      </c>
      <c r="BA1213">
        <f t="shared" si="381"/>
        <v>0</v>
      </c>
    </row>
    <row r="1214" customHeight="1" spans="1:53">
      <c r="A1214" s="25" t="s">
        <v>441</v>
      </c>
      <c r="C1214" s="25">
        <v>1</v>
      </c>
      <c r="D1214" s="39" t="s">
        <v>172</v>
      </c>
      <c r="E1214" s="39" t="s">
        <v>178</v>
      </c>
      <c r="N1214" s="23">
        <f>IFERROR(VLOOKUP($D1214&amp;$C1214,生产方式定位!$A$2:$E$38,2,FALSE)+VLOOKUP($E1214&amp;$C1214,生产方式定位!$F$3:$J$38,2,FALSE),0)</f>
        <v>300</v>
      </c>
      <c r="U1214" s="23">
        <f>IFERROR(VLOOKUP($D1214&amp;$C1214,生产方式定位!$A$2:$E$38,3,FALSE)+VLOOKUP($E1214&amp;$C1214,生产方式定位!$F$3:$J$38,3,FALSE),0)</f>
        <v>100</v>
      </c>
      <c r="Z1214" s="23">
        <f>IFERROR(VLOOKUP($D1214&amp;$C1214,生产方式定位!$A$2:$E$38,5,FALSE)+VLOOKUP($E1214&amp;$C1214,生产方式定位!$F$3:$J$38,5,FALSE),"错误")</f>
        <v>520</v>
      </c>
      <c r="AA1214" s="42" t="str">
        <f t="shared" si="382"/>
        <v/>
      </c>
      <c r="AB1214" s="65" t="str">
        <f t="shared" si="383"/>
        <v/>
      </c>
      <c r="AC1214" s="65" t="str">
        <f t="shared" si="384"/>
        <v/>
      </c>
      <c r="AD1214" s="43" t="str">
        <f t="shared" si="385"/>
        <v>73%</v>
      </c>
      <c r="AE1214" s="3">
        <f t="shared" si="386"/>
        <v>120</v>
      </c>
      <c r="AF1214" s="66">
        <f t="shared" si="387"/>
        <v>1</v>
      </c>
      <c r="AG1214" t="str">
        <f t="shared" si="388"/>
        <v/>
      </c>
      <c r="AH1214" t="str">
        <f t="shared" si="373"/>
        <v/>
      </c>
      <c r="AI1214" t="str">
        <f t="shared" si="374"/>
        <v/>
      </c>
      <c r="AJ1214" t="str">
        <f t="shared" si="389"/>
        <v/>
      </c>
      <c r="AK1214" t="str">
        <f t="shared" si="375"/>
        <v/>
      </c>
      <c r="AL1214" t="str">
        <f t="shared" si="376"/>
        <v/>
      </c>
      <c r="AM1214" t="str">
        <f t="shared" si="377"/>
        <v/>
      </c>
      <c r="AN1214" t="str">
        <f t="shared" si="378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79"/>
        <v>0</v>
      </c>
      <c r="AZ1214">
        <f t="shared" si="380"/>
        <v>0</v>
      </c>
      <c r="BA1214">
        <f t="shared" si="381"/>
        <v>0</v>
      </c>
    </row>
    <row r="1215" customHeight="1" spans="1:53">
      <c r="A1215" s="25" t="s">
        <v>441</v>
      </c>
      <c r="C1215" s="25">
        <v>2</v>
      </c>
      <c r="D1215" s="39" t="s">
        <v>172</v>
      </c>
      <c r="E1215" s="39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3">
        <f>IFERROR(VLOOKUP($D1215&amp;$C1215,生产方式定位!$A$2:$E$38,2,FALSE)+VLOOKUP($E1215&amp;$C1215,生产方式定位!$F$3:$J$38,2,FALSE),0)</f>
        <v>930</v>
      </c>
      <c r="U1215" s="23">
        <f>IFERROR(VLOOKUP($D1215&amp;$C1215,生产方式定位!$A$2:$E$38,3,FALSE)+VLOOKUP($E1215&amp;$C1215,生产方式定位!$F$3:$J$38,3,FALSE),0)</f>
        <v>115</v>
      </c>
      <c r="Z1215" s="23">
        <f>IFERROR(VLOOKUP($D1215&amp;$C1215,生产方式定位!$A$2:$E$38,5,FALSE)+VLOOKUP($E1215&amp;$C1215,生产方式定位!$F$3:$J$38,5,FALSE),"错误")</f>
        <v>910</v>
      </c>
      <c r="AA1215" s="42" t="str">
        <f t="shared" si="382"/>
        <v>魔偶*6,灵能水晶*10</v>
      </c>
      <c r="AB1215" s="65" t="str">
        <f t="shared" si="383"/>
        <v/>
      </c>
      <c r="AC1215" s="65" t="str">
        <f t="shared" si="384"/>
        <v/>
      </c>
      <c r="AD1215" s="43" t="str">
        <f t="shared" si="385"/>
        <v>-2%</v>
      </c>
      <c r="AE1215" s="3">
        <f t="shared" si="386"/>
        <v>-135</v>
      </c>
      <c r="AF1215" s="66">
        <f t="shared" si="387"/>
        <v>2</v>
      </c>
      <c r="AG1215" t="str">
        <f t="shared" si="388"/>
        <v>魔偶*6</v>
      </c>
      <c r="AH1215" t="str">
        <f t="shared" si="373"/>
        <v>灵能水晶*10</v>
      </c>
      <c r="AI1215" t="str">
        <f t="shared" si="374"/>
        <v/>
      </c>
      <c r="AJ1215" t="str">
        <f t="shared" si="389"/>
        <v/>
      </c>
      <c r="AK1215" t="str">
        <f t="shared" si="375"/>
        <v/>
      </c>
      <c r="AL1215" t="str">
        <f t="shared" si="376"/>
        <v/>
      </c>
      <c r="AM1215" t="str">
        <f t="shared" si="377"/>
        <v/>
      </c>
      <c r="AN1215" t="str">
        <f t="shared" si="378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79"/>
        <v>15</v>
      </c>
      <c r="AZ1215">
        <f t="shared" si="380"/>
        <v>0</v>
      </c>
      <c r="BA1215">
        <f t="shared" si="381"/>
        <v>0</v>
      </c>
    </row>
    <row r="1216" customHeight="1" spans="1:53">
      <c r="A1216" s="25" t="s">
        <v>441</v>
      </c>
      <c r="C1216" s="25">
        <v>3</v>
      </c>
      <c r="D1216" s="39" t="s">
        <v>172</v>
      </c>
      <c r="E1216" s="39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3">
        <f>IFERROR(VLOOKUP($D1216&amp;$C1216,生产方式定位!$A$2:$E$38,2,FALSE)+VLOOKUP($E1216&amp;$C1216,生产方式定位!$F$3:$J$38,2,FALSE),0)</f>
        <v>1340</v>
      </c>
      <c r="U1216" s="23">
        <f>IFERROR(VLOOKUP($D1216&amp;$C1216,生产方式定位!$A$2:$E$38,3,FALSE)+VLOOKUP($E1216&amp;$C1216,生产方式定位!$F$3:$J$38,3,FALSE),0)</f>
        <v>130</v>
      </c>
      <c r="Z1216" s="23">
        <f>IFERROR(VLOOKUP($D1216&amp;$C1216,生产方式定位!$A$2:$E$38,5,FALSE)+VLOOKUP($E1216&amp;$C1216,生产方式定位!$F$3:$J$38,5,FALSE),"错误")</f>
        <v>1300</v>
      </c>
      <c r="AA1216" s="42" t="str">
        <f t="shared" si="382"/>
        <v>魔偶*9,灵能水晶*15</v>
      </c>
      <c r="AB1216" s="65" t="str">
        <f t="shared" si="383"/>
        <v/>
      </c>
      <c r="AC1216" s="65" t="str">
        <f t="shared" si="384"/>
        <v/>
      </c>
      <c r="AD1216" s="43" t="str">
        <f t="shared" si="385"/>
        <v>-3%</v>
      </c>
      <c r="AE1216" s="3">
        <f t="shared" si="386"/>
        <v>-170</v>
      </c>
      <c r="AF1216" s="66">
        <f t="shared" si="387"/>
        <v>3</v>
      </c>
      <c r="AG1216" t="str">
        <f t="shared" si="388"/>
        <v>魔偶*9</v>
      </c>
      <c r="AH1216" t="str">
        <f t="shared" si="373"/>
        <v>灵能水晶*15</v>
      </c>
      <c r="AI1216" t="str">
        <f t="shared" si="374"/>
        <v/>
      </c>
      <c r="AJ1216" t="str">
        <f t="shared" si="389"/>
        <v/>
      </c>
      <c r="AK1216" t="str">
        <f t="shared" si="375"/>
        <v/>
      </c>
      <c r="AL1216" t="str">
        <f t="shared" si="376"/>
        <v/>
      </c>
      <c r="AM1216" t="str">
        <f t="shared" si="377"/>
        <v/>
      </c>
      <c r="AN1216" t="str">
        <f t="shared" si="378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79"/>
        <v>15</v>
      </c>
      <c r="AZ1216">
        <f t="shared" si="380"/>
        <v>0</v>
      </c>
      <c r="BA1216">
        <f t="shared" si="381"/>
        <v>0</v>
      </c>
    </row>
    <row r="1217" customHeight="1" spans="1:53">
      <c r="A1217" s="25" t="s">
        <v>441</v>
      </c>
      <c r="C1217" s="25">
        <v>4</v>
      </c>
      <c r="D1217" s="39" t="s">
        <v>172</v>
      </c>
      <c r="E1217" s="39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3">
        <f>IFERROR(VLOOKUP($D1217&amp;$C1217,生产方式定位!$A$2:$E$38,2,FALSE)+VLOOKUP($E1217&amp;$C1217,生产方式定位!$F$3:$J$38,2,FALSE),0)</f>
        <v>1750</v>
      </c>
      <c r="U1217" s="23">
        <f>IFERROR(VLOOKUP($D1217&amp;$C1217,生产方式定位!$A$2:$E$38,3,FALSE)+VLOOKUP($E1217&amp;$C1217,生产方式定位!$F$3:$J$38,3,FALSE),0)</f>
        <v>145</v>
      </c>
      <c r="Z1217" s="23">
        <f>IFERROR(VLOOKUP($D1217&amp;$C1217,生产方式定位!$A$2:$E$38,5,FALSE)+VLOOKUP($E1217&amp;$C1217,生产方式定位!$F$3:$J$38,5,FALSE),"错误")</f>
        <v>1690</v>
      </c>
      <c r="AA1217" s="42" t="str">
        <f t="shared" si="382"/>
        <v>魔偶*12,灵能水晶*19</v>
      </c>
      <c r="AB1217" s="65" t="str">
        <f t="shared" si="383"/>
        <v/>
      </c>
      <c r="AC1217" s="65" t="str">
        <f t="shared" si="384"/>
        <v/>
      </c>
      <c r="AD1217" s="43" t="str">
        <f t="shared" si="385"/>
        <v>-3%</v>
      </c>
      <c r="AE1217" s="3">
        <f t="shared" si="386"/>
        <v>-205</v>
      </c>
      <c r="AF1217" s="66">
        <f t="shared" si="387"/>
        <v>4</v>
      </c>
      <c r="AG1217" t="str">
        <f t="shared" si="388"/>
        <v>魔偶*12</v>
      </c>
      <c r="AH1217" t="str">
        <f t="shared" si="373"/>
        <v>灵能水晶*19</v>
      </c>
      <c r="AI1217" t="str">
        <f t="shared" si="374"/>
        <v/>
      </c>
      <c r="AJ1217" t="str">
        <f t="shared" si="389"/>
        <v/>
      </c>
      <c r="AK1217" t="str">
        <f t="shared" si="375"/>
        <v/>
      </c>
      <c r="AL1217" t="str">
        <f t="shared" si="376"/>
        <v/>
      </c>
      <c r="AM1217" t="str">
        <f t="shared" si="377"/>
        <v/>
      </c>
      <c r="AN1217" t="str">
        <f t="shared" si="378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79"/>
        <v>15</v>
      </c>
      <c r="AZ1217">
        <f t="shared" si="380"/>
        <v>0</v>
      </c>
      <c r="BA1217">
        <f t="shared" si="381"/>
        <v>0</v>
      </c>
    </row>
    <row r="1218" customHeight="1" spans="1:53">
      <c r="A1218" s="25" t="s">
        <v>441</v>
      </c>
      <c r="C1218" s="25">
        <v>5</v>
      </c>
      <c r="D1218" s="39" t="s">
        <v>172</v>
      </c>
      <c r="E1218" s="39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3">
        <f>IFERROR(VLOOKUP($D1218&amp;$C1218,生产方式定位!$A$2:$E$38,2,FALSE)+VLOOKUP($E1218&amp;$C1218,生产方式定位!$F$3:$J$38,2,FALSE),0)</f>
        <v>2160</v>
      </c>
      <c r="U1218" s="23">
        <f>IFERROR(VLOOKUP($D1218&amp;$C1218,生产方式定位!$A$2:$E$38,3,FALSE)+VLOOKUP($E1218&amp;$C1218,生产方式定位!$F$3:$J$38,3,FALSE),0)</f>
        <v>160</v>
      </c>
      <c r="Z1218" s="23">
        <f>IFERROR(VLOOKUP($D1218&amp;$C1218,生产方式定位!$A$2:$E$38,5,FALSE)+VLOOKUP($E1218&amp;$C1218,生产方式定位!$F$3:$J$38,5,FALSE),"错误")</f>
        <v>2080</v>
      </c>
      <c r="AA1218" s="42" t="str">
        <f t="shared" si="382"/>
        <v>魔偶*14,灵能水晶*24</v>
      </c>
      <c r="AB1218" s="65" t="str">
        <f t="shared" si="383"/>
        <v/>
      </c>
      <c r="AC1218" s="65" t="str">
        <f t="shared" si="384"/>
        <v/>
      </c>
      <c r="AD1218" s="43" t="str">
        <f t="shared" si="385"/>
        <v>-4%</v>
      </c>
      <c r="AE1218" s="3">
        <f t="shared" si="386"/>
        <v>-240</v>
      </c>
      <c r="AF1218" s="66">
        <f t="shared" si="387"/>
        <v>5</v>
      </c>
      <c r="AG1218" t="str">
        <f t="shared" si="388"/>
        <v>魔偶*14</v>
      </c>
      <c r="AH1218" t="str">
        <f t="shared" si="373"/>
        <v>灵能水晶*24</v>
      </c>
      <c r="AI1218" t="str">
        <f t="shared" si="374"/>
        <v/>
      </c>
      <c r="AJ1218" t="str">
        <f t="shared" si="389"/>
        <v/>
      </c>
      <c r="AK1218" t="str">
        <f t="shared" si="375"/>
        <v/>
      </c>
      <c r="AL1218" t="str">
        <f t="shared" si="376"/>
        <v/>
      </c>
      <c r="AM1218" t="str">
        <f t="shared" si="377"/>
        <v/>
      </c>
      <c r="AN1218" t="str">
        <f t="shared" si="378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79"/>
        <v>15</v>
      </c>
      <c r="AZ1218">
        <f t="shared" si="380"/>
        <v>0</v>
      </c>
      <c r="BA1218">
        <f t="shared" si="381"/>
        <v>0</v>
      </c>
    </row>
    <row r="1219" customHeight="1" spans="1:53">
      <c r="A1219" s="23" t="s">
        <v>442</v>
      </c>
      <c r="B1219" s="71" t="s">
        <v>519</v>
      </c>
      <c r="C1219" s="23">
        <v>1</v>
      </c>
      <c r="D1219" s="39" t="s">
        <v>175</v>
      </c>
      <c r="E1219" s="39" t="s">
        <v>180</v>
      </c>
      <c r="N1219" s="25">
        <f>IFERROR(VLOOKUP($D1219&amp;$C1219,生产方式定位!$A$2:$E$38,2,FALSE)+VLOOKUP($E1219&amp;$C1219,生产方式定位!$F$3:$J$38,2,FALSE),0)</f>
        <v>0</v>
      </c>
      <c r="U1219" s="25">
        <f>IFERROR(VLOOKUP($D1219&amp;$C1219,生产方式定位!$A$2:$E$38,3,FALSE)+VLOOKUP($E1219&amp;$C1219,生产方式定位!$F$3:$J$38,3,FALSE),0)</f>
        <v>25</v>
      </c>
      <c r="Z1219" s="25">
        <f>IFERROR(VLOOKUP($D1219&amp;$C1219,生产方式定位!$A$2:$E$38,5,FALSE)+VLOOKUP($E1219&amp;$C1219,生产方式定位!$F$3:$J$38,5,FALSE),"错误")</f>
        <v>25</v>
      </c>
      <c r="AA1219" s="42" t="str">
        <f t="shared" si="382"/>
        <v/>
      </c>
      <c r="AB1219" s="65" t="str">
        <f t="shared" si="383"/>
        <v/>
      </c>
      <c r="AC1219" s="65" t="str">
        <f t="shared" si="384"/>
        <v/>
      </c>
      <c r="AD1219" s="43" t="str">
        <f t="shared" si="385"/>
        <v/>
      </c>
      <c r="AE1219" s="3" t="str">
        <f t="shared" si="386"/>
        <v/>
      </c>
      <c r="AF1219" s="67">
        <f t="shared" si="387"/>
        <v>1</v>
      </c>
      <c r="AG1219" t="str">
        <f t="shared" si="388"/>
        <v/>
      </c>
      <c r="AH1219" t="str">
        <f t="shared" si="373"/>
        <v/>
      </c>
      <c r="AI1219" t="str">
        <f t="shared" si="374"/>
        <v/>
      </c>
      <c r="AJ1219" t="str">
        <f t="shared" si="389"/>
        <v/>
      </c>
      <c r="AK1219" t="str">
        <f t="shared" si="375"/>
        <v/>
      </c>
      <c r="AL1219" t="str">
        <f t="shared" si="376"/>
        <v/>
      </c>
      <c r="AM1219" t="str">
        <f t="shared" si="377"/>
        <v/>
      </c>
      <c r="AN1219" t="str">
        <f t="shared" si="378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79"/>
        <v>0</v>
      </c>
      <c r="AZ1219">
        <f t="shared" si="380"/>
        <v>0</v>
      </c>
      <c r="BA1219">
        <f t="shared" si="381"/>
        <v>0</v>
      </c>
    </row>
    <row r="1220" customHeight="1" spans="1:53">
      <c r="A1220" s="23" t="s">
        <v>442</v>
      </c>
      <c r="B1220" s="71" t="s">
        <v>520</v>
      </c>
      <c r="C1220" s="23">
        <v>2</v>
      </c>
      <c r="D1220" s="39" t="s">
        <v>175</v>
      </c>
      <c r="E1220" s="39" t="s">
        <v>180</v>
      </c>
      <c r="N1220" s="25">
        <f>IFERROR(VLOOKUP($D1220&amp;$C1220,生产方式定位!$A$2:$E$38,2,FALSE)+VLOOKUP($E1220&amp;$C1220,生产方式定位!$F$3:$J$38,2,FALSE),0)</f>
        <v>0</v>
      </c>
      <c r="U1220" s="25">
        <f>IFERROR(VLOOKUP($D1220&amp;$C1220,生产方式定位!$A$2:$E$38,3,FALSE)+VLOOKUP($E1220&amp;$C1220,生产方式定位!$F$3:$J$38,3,FALSE),0)</f>
        <v>35</v>
      </c>
      <c r="Z1220" s="25">
        <f>IFERROR(VLOOKUP($D1220&amp;$C1220,生产方式定位!$A$2:$E$38,5,FALSE)+VLOOKUP($E1220&amp;$C1220,生产方式定位!$F$3:$J$38,5,FALSE),"错误")</f>
        <v>35</v>
      </c>
      <c r="AA1220" s="42" t="str">
        <f t="shared" si="382"/>
        <v/>
      </c>
      <c r="AB1220" s="65" t="str">
        <f t="shared" si="383"/>
        <v/>
      </c>
      <c r="AC1220" s="65" t="str">
        <f t="shared" si="384"/>
        <v/>
      </c>
      <c r="AD1220" s="43" t="str">
        <f t="shared" si="385"/>
        <v/>
      </c>
      <c r="AE1220" s="3" t="str">
        <f t="shared" si="386"/>
        <v/>
      </c>
      <c r="AF1220" s="67">
        <f t="shared" si="387"/>
        <v>2</v>
      </c>
      <c r="AG1220" t="str">
        <f t="shared" si="388"/>
        <v/>
      </c>
      <c r="AH1220" t="str">
        <f t="shared" si="373"/>
        <v/>
      </c>
      <c r="AI1220" t="str">
        <f t="shared" si="374"/>
        <v/>
      </c>
      <c r="AJ1220" t="str">
        <f t="shared" si="389"/>
        <v/>
      </c>
      <c r="AK1220" t="str">
        <f t="shared" si="375"/>
        <v/>
      </c>
      <c r="AL1220" t="str">
        <f t="shared" si="376"/>
        <v/>
      </c>
      <c r="AM1220" t="str">
        <f t="shared" si="377"/>
        <v/>
      </c>
      <c r="AN1220" t="str">
        <f t="shared" si="378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79"/>
        <v>0</v>
      </c>
      <c r="AZ1220">
        <f t="shared" si="380"/>
        <v>0</v>
      </c>
      <c r="BA1220">
        <f t="shared" si="381"/>
        <v>0</v>
      </c>
    </row>
    <row r="1221" customHeight="1" spans="1:53">
      <c r="A1221" s="23" t="s">
        <v>442</v>
      </c>
      <c r="B1221" s="71" t="s">
        <v>521</v>
      </c>
      <c r="C1221" s="23">
        <v>3</v>
      </c>
      <c r="D1221" s="39" t="s">
        <v>175</v>
      </c>
      <c r="E1221" s="39" t="s">
        <v>180</v>
      </c>
      <c r="N1221" s="25">
        <f>IFERROR(VLOOKUP($D1221&amp;$C1221,生产方式定位!$A$2:$E$38,2,FALSE)+VLOOKUP($E1221&amp;$C1221,生产方式定位!$F$3:$J$38,2,FALSE),0)</f>
        <v>0</v>
      </c>
      <c r="U1221" s="25">
        <f>IFERROR(VLOOKUP($D1221&amp;$C1221,生产方式定位!$A$2:$E$38,3,FALSE)+VLOOKUP($E1221&amp;$C1221,生产方式定位!$F$3:$J$38,3,FALSE),0)</f>
        <v>70</v>
      </c>
      <c r="Z1221" s="25">
        <f>IFERROR(VLOOKUP($D1221&amp;$C1221,生产方式定位!$A$2:$E$38,5,FALSE)+VLOOKUP($E1221&amp;$C1221,生产方式定位!$F$3:$J$38,5,FALSE),"错误")</f>
        <v>70</v>
      </c>
      <c r="AA1221" s="42" t="str">
        <f t="shared" si="382"/>
        <v/>
      </c>
      <c r="AB1221" s="65" t="str">
        <f t="shared" si="383"/>
        <v/>
      </c>
      <c r="AC1221" s="65" t="str">
        <f t="shared" si="384"/>
        <v/>
      </c>
      <c r="AD1221" s="43" t="str">
        <f t="shared" si="385"/>
        <v/>
      </c>
      <c r="AE1221" s="3" t="str">
        <f t="shared" si="386"/>
        <v/>
      </c>
      <c r="AF1221" s="67">
        <f t="shared" si="387"/>
        <v>3</v>
      </c>
      <c r="AG1221" t="str">
        <f t="shared" si="388"/>
        <v/>
      </c>
      <c r="AH1221" t="str">
        <f t="shared" si="373"/>
        <v/>
      </c>
      <c r="AI1221" t="str">
        <f t="shared" si="374"/>
        <v/>
      </c>
      <c r="AJ1221" t="str">
        <f t="shared" si="389"/>
        <v/>
      </c>
      <c r="AK1221" t="str">
        <f t="shared" si="375"/>
        <v/>
      </c>
      <c r="AL1221" t="str">
        <f t="shared" si="376"/>
        <v/>
      </c>
      <c r="AM1221" t="str">
        <f t="shared" si="377"/>
        <v/>
      </c>
      <c r="AN1221" t="str">
        <f t="shared" si="378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79"/>
        <v>0</v>
      </c>
      <c r="AZ1221">
        <f t="shared" si="380"/>
        <v>0</v>
      </c>
      <c r="BA1221">
        <f t="shared" si="381"/>
        <v>0</v>
      </c>
    </row>
    <row r="1222" customHeight="1" spans="1:53">
      <c r="A1222" s="23" t="s">
        <v>442</v>
      </c>
      <c r="B1222" s="71" t="s">
        <v>522</v>
      </c>
      <c r="C1222" s="23">
        <v>4</v>
      </c>
      <c r="D1222" s="39" t="s">
        <v>175</v>
      </c>
      <c r="E1222" s="39" t="s">
        <v>180</v>
      </c>
      <c r="N1222" s="25">
        <f>IFERROR(VLOOKUP($D1222&amp;$C1222,生产方式定位!$A$2:$E$38,2,FALSE)+VLOOKUP($E1222&amp;$C1222,生产方式定位!$F$3:$J$38,2,FALSE),0)</f>
        <v>0</v>
      </c>
      <c r="U1222" s="25">
        <f>IFERROR(VLOOKUP($D1222&amp;$C1222,生产方式定位!$A$2:$E$38,3,FALSE)+VLOOKUP($E1222&amp;$C1222,生产方式定位!$F$3:$J$38,3,FALSE),0)</f>
        <v>35</v>
      </c>
      <c r="Z1222" s="25">
        <f>IFERROR(VLOOKUP($D1222&amp;$C1222,生产方式定位!$A$2:$E$38,5,FALSE)+VLOOKUP($E1222&amp;$C1222,生产方式定位!$F$3:$J$38,5,FALSE),"错误")</f>
        <v>35</v>
      </c>
      <c r="AA1222" s="42" t="str">
        <f t="shared" si="382"/>
        <v/>
      </c>
      <c r="AB1222" s="65" t="str">
        <f t="shared" si="383"/>
        <v/>
      </c>
      <c r="AC1222" s="65" t="str">
        <f t="shared" si="384"/>
        <v/>
      </c>
      <c r="AD1222" s="43" t="str">
        <f t="shared" si="385"/>
        <v/>
      </c>
      <c r="AE1222" s="3" t="str">
        <f t="shared" si="386"/>
        <v/>
      </c>
      <c r="AF1222" s="67">
        <f t="shared" si="387"/>
        <v>4</v>
      </c>
      <c r="AG1222" t="str">
        <f t="shared" si="388"/>
        <v/>
      </c>
      <c r="AH1222" t="str">
        <f t="shared" si="373"/>
        <v/>
      </c>
      <c r="AI1222" t="str">
        <f t="shared" si="374"/>
        <v/>
      </c>
      <c r="AJ1222" t="str">
        <f t="shared" si="389"/>
        <v/>
      </c>
      <c r="AK1222" t="str">
        <f t="shared" si="375"/>
        <v/>
      </c>
      <c r="AL1222" t="str">
        <f t="shared" si="376"/>
        <v/>
      </c>
      <c r="AM1222" t="str">
        <f t="shared" si="377"/>
        <v/>
      </c>
      <c r="AN1222" t="str">
        <f t="shared" si="378"/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si="379"/>
        <v>0</v>
      </c>
      <c r="AZ1222">
        <f t="shared" si="380"/>
        <v>0</v>
      </c>
      <c r="BA1222">
        <f t="shared" si="381"/>
        <v>0</v>
      </c>
    </row>
    <row r="1223" customHeight="1" spans="1:53">
      <c r="A1223" s="23" t="s">
        <v>442</v>
      </c>
      <c r="B1223" s="71" t="s">
        <v>523</v>
      </c>
      <c r="C1223" s="23">
        <v>5</v>
      </c>
      <c r="D1223" s="39" t="s">
        <v>175</v>
      </c>
      <c r="E1223" s="39" t="s">
        <v>180</v>
      </c>
      <c r="N1223" s="25">
        <f>IFERROR(VLOOKUP($D1223&amp;$C1223,生产方式定位!$A$2:$E$38,2,FALSE)+VLOOKUP($E1223&amp;$C1223,生产方式定位!$F$3:$J$38,2,FALSE),0)</f>
        <v>0</v>
      </c>
      <c r="U1223" s="25">
        <f>IFERROR(VLOOKUP($D1223&amp;$C1223,生产方式定位!$A$2:$E$38,3,FALSE)+VLOOKUP($E1223&amp;$C1223,生产方式定位!$F$3:$J$38,3,FALSE),0)</f>
        <v>40</v>
      </c>
      <c r="Z1223" s="25">
        <f>IFERROR(VLOOKUP($D1223&amp;$C1223,生产方式定位!$A$2:$E$38,5,FALSE)+VLOOKUP($E1223&amp;$C1223,生产方式定位!$F$3:$J$38,5,FALSE),"错误")</f>
        <v>40</v>
      </c>
      <c r="AA1223" s="42" t="str">
        <f t="shared" si="382"/>
        <v/>
      </c>
      <c r="AB1223" s="65" t="str">
        <f t="shared" si="383"/>
        <v/>
      </c>
      <c r="AC1223" s="65" t="str">
        <f t="shared" si="384"/>
        <v/>
      </c>
      <c r="AD1223" s="43" t="str">
        <f t="shared" si="385"/>
        <v/>
      </c>
      <c r="AE1223" s="3" t="str">
        <f t="shared" si="386"/>
        <v/>
      </c>
      <c r="AF1223" s="67">
        <f t="shared" si="387"/>
        <v>5</v>
      </c>
      <c r="AG1223" t="str">
        <f t="shared" si="388"/>
        <v/>
      </c>
      <c r="AH1223" t="str">
        <f t="shared" si="373"/>
        <v/>
      </c>
      <c r="AI1223" t="str">
        <f t="shared" si="374"/>
        <v/>
      </c>
      <c r="AJ1223" t="str">
        <f t="shared" si="389"/>
        <v/>
      </c>
      <c r="AK1223" t="str">
        <f t="shared" si="375"/>
        <v/>
      </c>
      <c r="AL1223" t="str">
        <f t="shared" si="376"/>
        <v/>
      </c>
      <c r="AM1223" t="str">
        <f t="shared" si="377"/>
        <v/>
      </c>
      <c r="AN1223" t="str">
        <f t="shared" si="378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79"/>
        <v>0</v>
      </c>
      <c r="AZ1223">
        <f t="shared" si="380"/>
        <v>0</v>
      </c>
      <c r="BA1223">
        <f t="shared" si="381"/>
        <v>0</v>
      </c>
    </row>
    <row r="1224" customHeight="1" spans="1:53">
      <c r="A1224" s="23" t="s">
        <v>442</v>
      </c>
      <c r="B1224" s="71" t="s">
        <v>524</v>
      </c>
      <c r="C1224" s="23">
        <v>6</v>
      </c>
      <c r="D1224" s="39" t="s">
        <v>175</v>
      </c>
      <c r="E1224" s="39" t="s">
        <v>180</v>
      </c>
      <c r="N1224" s="25">
        <f>IFERROR(VLOOKUP($D1224&amp;$C1224,生产方式定位!$A$2:$E$38,2,FALSE)+VLOOKUP($E1224&amp;$C1224,生产方式定位!$F$3:$J$38,2,FALSE),0)</f>
        <v>0</v>
      </c>
      <c r="U1224" s="25">
        <f>IFERROR(VLOOKUP($D1224&amp;$C1224,生产方式定位!$A$2:$E$38,3,FALSE)+VLOOKUP($E1224&amp;$C1224,生产方式定位!$F$3:$J$38,3,FALSE),0)</f>
        <v>20</v>
      </c>
      <c r="Z1224" s="25">
        <f>IFERROR(VLOOKUP($D1224&amp;$C1224,生产方式定位!$A$2:$E$38,5,FALSE)+VLOOKUP($E1224&amp;$C1224,生产方式定位!$F$3:$J$38,5,FALSE),"错误")</f>
        <v>20</v>
      </c>
      <c r="AA1224" s="42" t="str">
        <f t="shared" si="382"/>
        <v/>
      </c>
      <c r="AB1224" s="65" t="str">
        <f t="shared" si="383"/>
        <v/>
      </c>
      <c r="AC1224" s="65" t="str">
        <f t="shared" si="384"/>
        <v/>
      </c>
      <c r="AD1224" s="43" t="str">
        <f t="shared" si="385"/>
        <v/>
      </c>
      <c r="AE1224" s="3" t="str">
        <f t="shared" si="386"/>
        <v/>
      </c>
      <c r="AF1224" s="66">
        <f t="shared" si="387"/>
        <v>6</v>
      </c>
      <c r="AG1224" t="str">
        <f t="shared" si="388"/>
        <v/>
      </c>
      <c r="AH1224" t="str">
        <f t="shared" si="373"/>
        <v/>
      </c>
      <c r="AI1224" t="str">
        <f t="shared" si="374"/>
        <v/>
      </c>
      <c r="AJ1224" t="str">
        <f t="shared" si="389"/>
        <v/>
      </c>
      <c r="AK1224" t="str">
        <f t="shared" si="375"/>
        <v/>
      </c>
      <c r="AL1224" t="str">
        <f t="shared" si="376"/>
        <v/>
      </c>
      <c r="AM1224" t="str">
        <f t="shared" si="377"/>
        <v/>
      </c>
      <c r="AN1224" t="str">
        <f t="shared" si="378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79"/>
        <v>0</v>
      </c>
      <c r="AZ1224">
        <f t="shared" si="380"/>
        <v>0</v>
      </c>
      <c r="BA1224">
        <f t="shared" si="381"/>
        <v>0</v>
      </c>
    </row>
    <row r="1225" customHeight="1" spans="1:53">
      <c r="A1225" s="23" t="s">
        <v>442</v>
      </c>
      <c r="B1225" s="71" t="s">
        <v>525</v>
      </c>
      <c r="C1225" s="23">
        <v>7</v>
      </c>
      <c r="D1225" s="39" t="s">
        <v>175</v>
      </c>
      <c r="E1225" s="39" t="s">
        <v>180</v>
      </c>
      <c r="N1225" s="25">
        <f>IFERROR(VLOOKUP($D1225&amp;$C1225,生产方式定位!$A$2:$E$38,2,FALSE)+VLOOKUP($E1225&amp;$C1225,生产方式定位!$F$3:$J$38,2,FALSE),0)</f>
        <v>0</v>
      </c>
      <c r="U1225" s="25">
        <f>IFERROR(VLOOKUP($D1225&amp;$C1225,生产方式定位!$A$2:$E$38,3,FALSE)+VLOOKUP($E1225&amp;$C1225,生产方式定位!$F$3:$J$38,3,FALSE),0)</f>
        <v>20</v>
      </c>
      <c r="Z1225" s="25">
        <f>IFERROR(VLOOKUP($D1225&amp;$C1225,生产方式定位!$A$2:$E$38,5,FALSE)+VLOOKUP($E1225&amp;$C1225,生产方式定位!$F$3:$J$38,5,FALSE),"错误")</f>
        <v>20</v>
      </c>
      <c r="AA1225" s="42" t="str">
        <f t="shared" si="382"/>
        <v/>
      </c>
      <c r="AB1225" s="65" t="str">
        <f t="shared" si="383"/>
        <v/>
      </c>
      <c r="AC1225" s="65" t="str">
        <f t="shared" si="384"/>
        <v/>
      </c>
      <c r="AD1225" s="43" t="str">
        <f t="shared" si="385"/>
        <v/>
      </c>
      <c r="AE1225" s="3" t="str">
        <f t="shared" si="386"/>
        <v/>
      </c>
      <c r="AF1225" s="66">
        <f t="shared" si="387"/>
        <v>7</v>
      </c>
      <c r="AG1225" t="str">
        <f t="shared" si="388"/>
        <v/>
      </c>
      <c r="AH1225" t="str">
        <f t="shared" si="373"/>
        <v/>
      </c>
      <c r="AI1225" t="str">
        <f t="shared" si="374"/>
        <v/>
      </c>
      <c r="AJ1225" t="str">
        <f t="shared" si="389"/>
        <v/>
      </c>
      <c r="AK1225" t="str">
        <f t="shared" si="375"/>
        <v/>
      </c>
      <c r="AL1225" t="str">
        <f t="shared" si="376"/>
        <v/>
      </c>
      <c r="AM1225" t="str">
        <f t="shared" si="377"/>
        <v/>
      </c>
      <c r="AN1225" t="str">
        <f t="shared" si="378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79"/>
        <v>0</v>
      </c>
      <c r="AZ1225">
        <f t="shared" si="380"/>
        <v>0</v>
      </c>
      <c r="BA1225">
        <f t="shared" si="381"/>
        <v>0</v>
      </c>
    </row>
    <row r="1226" customHeight="1" spans="1:53">
      <c r="A1226" s="23" t="s">
        <v>442</v>
      </c>
      <c r="B1226" s="71" t="s">
        <v>526</v>
      </c>
      <c r="C1226" s="23">
        <v>8</v>
      </c>
      <c r="D1226" s="39" t="s">
        <v>175</v>
      </c>
      <c r="E1226" s="39" t="s">
        <v>180</v>
      </c>
      <c r="N1226" s="25">
        <f>IFERROR(VLOOKUP($D1226&amp;$C1226,生产方式定位!$A$2:$E$38,2,FALSE)+VLOOKUP($E1226&amp;$C1226,生产方式定位!$F$3:$J$38,2,FALSE),0)</f>
        <v>0</v>
      </c>
      <c r="U1226" s="25">
        <f>IFERROR(VLOOKUP($D1226&amp;$C1226,生产方式定位!$A$2:$E$38,3,FALSE)+VLOOKUP($E1226&amp;$C1226,生产方式定位!$F$3:$J$38,3,FALSE),0)</f>
        <v>50</v>
      </c>
      <c r="Z1226" s="25">
        <f>IFERROR(VLOOKUP($D1226&amp;$C1226,生产方式定位!$A$2:$E$38,5,FALSE)+VLOOKUP($E1226&amp;$C1226,生产方式定位!$F$3:$J$38,5,FALSE),"错误")</f>
        <v>50</v>
      </c>
      <c r="AA1226" s="42" t="str">
        <f t="shared" si="382"/>
        <v/>
      </c>
      <c r="AB1226" s="65" t="str">
        <f t="shared" si="383"/>
        <v/>
      </c>
      <c r="AC1226" s="65" t="str">
        <f t="shared" si="384"/>
        <v/>
      </c>
      <c r="AD1226" s="43" t="str">
        <f t="shared" si="385"/>
        <v/>
      </c>
      <c r="AE1226" s="3" t="str">
        <f t="shared" si="386"/>
        <v/>
      </c>
      <c r="AF1226" s="66">
        <f t="shared" si="387"/>
        <v>8</v>
      </c>
      <c r="AG1226" t="str">
        <f t="shared" si="388"/>
        <v/>
      </c>
      <c r="AH1226" t="str">
        <f t="shared" si="373"/>
        <v/>
      </c>
      <c r="AI1226" t="str">
        <f t="shared" si="374"/>
        <v/>
      </c>
      <c r="AJ1226" t="str">
        <f t="shared" si="389"/>
        <v/>
      </c>
      <c r="AK1226" t="str">
        <f t="shared" si="375"/>
        <v/>
      </c>
      <c r="AL1226" t="str">
        <f t="shared" si="376"/>
        <v/>
      </c>
      <c r="AM1226" t="str">
        <f t="shared" si="377"/>
        <v/>
      </c>
      <c r="AN1226" t="str">
        <f t="shared" si="378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79"/>
        <v>0</v>
      </c>
      <c r="AZ1226">
        <f t="shared" si="380"/>
        <v>0</v>
      </c>
      <c r="BA1226">
        <f t="shared" si="381"/>
        <v>0</v>
      </c>
    </row>
    <row r="1227" customHeight="1" spans="1:53">
      <c r="A1227" s="25" t="s">
        <v>444</v>
      </c>
      <c r="C1227" s="25">
        <v>1</v>
      </c>
      <c r="D1227" s="39" t="s">
        <v>172</v>
      </c>
      <c r="E1227" s="39" t="s">
        <v>173</v>
      </c>
      <c r="N1227" s="23">
        <f>IFERROR(VLOOKUP($D1227&amp;$C1227,生产方式定位!$A$2:$E$38,2,FALSE)+VLOOKUP($E1227&amp;$C1227,生产方式定位!$F$3:$J$38,2,FALSE),0)</f>
        <v>300</v>
      </c>
      <c r="U1227" s="23">
        <f>IFERROR(VLOOKUP($D1227&amp;$C1227,生产方式定位!$A$2:$E$38,3,FALSE)+VLOOKUP($E1227&amp;$C1227,生产方式定位!$F$3:$J$38,3,FALSE),0)</f>
        <v>100</v>
      </c>
      <c r="Z1227" s="23">
        <f>IFERROR(VLOOKUP($D1227&amp;$C1227,生产方式定位!$A$2:$E$38,5,FALSE)+VLOOKUP($E1227&amp;$C1227,生产方式定位!$F$3:$J$38,5,FALSE),"错误")</f>
        <v>520</v>
      </c>
      <c r="AA1227" s="42" t="str">
        <f t="shared" si="382"/>
        <v/>
      </c>
      <c r="AB1227" s="65" t="str">
        <f t="shared" si="383"/>
        <v/>
      </c>
      <c r="AC1227" s="65" t="str">
        <f t="shared" si="384"/>
        <v/>
      </c>
      <c r="AD1227" s="43" t="str">
        <f t="shared" si="385"/>
        <v>73%</v>
      </c>
      <c r="AE1227" s="3">
        <f t="shared" si="386"/>
        <v>120</v>
      </c>
      <c r="AF1227" s="66">
        <f t="shared" si="387"/>
        <v>1</v>
      </c>
      <c r="AG1227" t="str">
        <f t="shared" si="388"/>
        <v/>
      </c>
      <c r="AH1227" t="str">
        <f t="shared" si="373"/>
        <v/>
      </c>
      <c r="AI1227" t="str">
        <f t="shared" si="374"/>
        <v/>
      </c>
      <c r="AJ1227" t="str">
        <f t="shared" si="389"/>
        <v/>
      </c>
      <c r="AK1227" t="str">
        <f t="shared" si="375"/>
        <v/>
      </c>
      <c r="AL1227" t="str">
        <f t="shared" si="376"/>
        <v/>
      </c>
      <c r="AM1227" t="str">
        <f t="shared" si="377"/>
        <v/>
      </c>
      <c r="AN1227" t="str">
        <f t="shared" si="378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79"/>
        <v>0</v>
      </c>
      <c r="AZ1227">
        <f t="shared" si="380"/>
        <v>0</v>
      </c>
      <c r="BA1227">
        <f t="shared" si="381"/>
        <v>0</v>
      </c>
    </row>
    <row r="1228" customHeight="1" spans="1:53">
      <c r="A1228" s="25" t="s">
        <v>444</v>
      </c>
      <c r="C1228" s="25">
        <v>2</v>
      </c>
      <c r="D1228" s="39" t="s">
        <v>172</v>
      </c>
      <c r="E1228" s="39" t="s">
        <v>173</v>
      </c>
      <c r="N1228" s="23">
        <f>IFERROR(VLOOKUP($D1228&amp;$C1228,生产方式定位!$A$2:$E$38,2,FALSE)+VLOOKUP($E1228&amp;$C1228,生产方式定位!$F$3:$J$38,2,FALSE),0)</f>
        <v>1100</v>
      </c>
      <c r="U1228" s="23">
        <f>IFERROR(VLOOKUP($D1228&amp;$C1228,生产方式定位!$A$2:$E$38,3,FALSE)+VLOOKUP($E1228&amp;$C1228,生产方式定位!$F$3:$J$38,3,FALSE),0)</f>
        <v>100</v>
      </c>
      <c r="Z1228" s="23">
        <f>IFERROR(VLOOKUP($D1228&amp;$C1228,生产方式定位!$A$2:$E$38,5,FALSE)+VLOOKUP($E1228&amp;$C1228,生产方式定位!$F$3:$J$38,5,FALSE),"错误")</f>
        <v>1510</v>
      </c>
      <c r="AA1228" s="42" t="str">
        <f t="shared" si="382"/>
        <v/>
      </c>
      <c r="AB1228" s="65" t="str">
        <f t="shared" si="383"/>
        <v/>
      </c>
      <c r="AC1228" s="65" t="str">
        <f t="shared" si="384"/>
        <v/>
      </c>
      <c r="AD1228" s="43" t="str">
        <f t="shared" si="385"/>
        <v>37%</v>
      </c>
      <c r="AE1228" s="3">
        <f t="shared" si="386"/>
        <v>310</v>
      </c>
      <c r="AF1228" s="66">
        <f t="shared" si="387"/>
        <v>2</v>
      </c>
      <c r="AG1228" t="str">
        <f t="shared" si="388"/>
        <v/>
      </c>
      <c r="AH1228" t="str">
        <f t="shared" si="373"/>
        <v/>
      </c>
      <c r="AI1228" t="str">
        <f t="shared" si="374"/>
        <v/>
      </c>
      <c r="AJ1228" t="str">
        <f t="shared" si="389"/>
        <v/>
      </c>
      <c r="AK1228" t="str">
        <f t="shared" si="375"/>
        <v/>
      </c>
      <c r="AL1228" t="str">
        <f t="shared" si="376"/>
        <v/>
      </c>
      <c r="AM1228" t="str">
        <f t="shared" si="377"/>
        <v/>
      </c>
      <c r="AN1228" t="str">
        <f t="shared" si="378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79"/>
        <v>0</v>
      </c>
      <c r="AZ1228">
        <f t="shared" si="380"/>
        <v>0</v>
      </c>
      <c r="BA1228">
        <f t="shared" si="381"/>
        <v>0</v>
      </c>
    </row>
    <row r="1229" customHeight="1" spans="1:53">
      <c r="A1229" s="25" t="s">
        <v>444</v>
      </c>
      <c r="C1229" s="25">
        <v>3</v>
      </c>
      <c r="D1229" s="39" t="s">
        <v>172</v>
      </c>
      <c r="E1229" s="39" t="s">
        <v>173</v>
      </c>
      <c r="N1229" s="23">
        <f>IFERROR(VLOOKUP($D1229&amp;$C1229,生产方式定位!$A$2:$E$38,2,FALSE)+VLOOKUP($E1229&amp;$C1229,生产方式定位!$F$3:$J$38,2,FALSE),0)</f>
        <v>1525</v>
      </c>
      <c r="U1229" s="23">
        <f>IFERROR(VLOOKUP($D1229&amp;$C1229,生产方式定位!$A$2:$E$38,3,FALSE)+VLOOKUP($E1229&amp;$C1229,生产方式定位!$F$3:$J$38,3,FALSE),0)</f>
        <v>100</v>
      </c>
      <c r="Z1229" s="23">
        <f>IFERROR(VLOOKUP($D1229&amp;$C1229,生产方式定位!$A$2:$E$38,5,FALSE)+VLOOKUP($E1229&amp;$C1229,生产方式定位!$F$3:$J$38,5,FALSE),"错误")</f>
        <v>2050</v>
      </c>
      <c r="AA1229" s="42" t="str">
        <f t="shared" si="382"/>
        <v/>
      </c>
      <c r="AB1229" s="65" t="str">
        <f t="shared" si="383"/>
        <v/>
      </c>
      <c r="AC1229" s="65" t="str">
        <f t="shared" si="384"/>
        <v/>
      </c>
      <c r="AD1229" s="43" t="str">
        <f t="shared" si="385"/>
        <v>34%</v>
      </c>
      <c r="AE1229" s="3">
        <f t="shared" si="386"/>
        <v>425</v>
      </c>
      <c r="AF1229" s="67">
        <f t="shared" si="387"/>
        <v>3</v>
      </c>
      <c r="AG1229" t="str">
        <f t="shared" si="388"/>
        <v/>
      </c>
      <c r="AH1229" t="str">
        <f t="shared" ref="AH1229:AH1249" si="390">IF(AP1229="","",H1229&amp;"*"&amp;AP1229)</f>
        <v/>
      </c>
      <c r="AI1229" t="str">
        <f t="shared" ref="AI1229:AI1249" si="391">IF(AQ1229="","",J1229&amp;"*"&amp;AQ1229)</f>
        <v/>
      </c>
      <c r="AJ1229" t="str">
        <f t="shared" si="389"/>
        <v/>
      </c>
      <c r="AK1229" t="str">
        <f t="shared" ref="AK1229:AK1249" si="392">IF(AU1229="","",Q1229&amp;"*"&amp;AU1229)</f>
        <v/>
      </c>
      <c r="AL1229" t="str">
        <f t="shared" ref="AL1229:AL1249" si="393">IF(AV1229="","",S1229&amp;"*"&amp;AV1229)</f>
        <v/>
      </c>
      <c r="AM1229" t="str">
        <f t="shared" ref="AM1229:AM1249" si="394">IF(AW1229="","",V1229&amp;"*"&amp;AW1229)</f>
        <v/>
      </c>
      <c r="AN1229" t="str">
        <f t="shared" ref="AN1229:AN1249" si="395">IF(AX1229="","",X1229&amp;"*"&amp;AX1229)</f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ref="AY1229:AY1249" si="396">G1229+I1229+L1229+M1229+K1229</f>
        <v>0</v>
      </c>
      <c r="AZ1229">
        <f t="shared" ref="AZ1229:AZ1249" si="397">ABS(P1229)+ABS(R1229)+ABS(T1229)</f>
        <v>0</v>
      </c>
      <c r="BA1229">
        <f t="shared" ref="BA1229:BA1249" si="398">W1229+Y1229</f>
        <v>0</v>
      </c>
    </row>
    <row r="1230" customHeight="1" spans="1:53">
      <c r="A1230" s="25" t="s">
        <v>444</v>
      </c>
      <c r="C1230" s="25">
        <v>4</v>
      </c>
      <c r="D1230" s="39" t="s">
        <v>172</v>
      </c>
      <c r="E1230" s="39" t="s">
        <v>173</v>
      </c>
      <c r="N1230" s="23">
        <f>IFERROR(VLOOKUP($D1230&amp;$C1230,生产方式定位!$A$2:$E$38,2,FALSE)+VLOOKUP($E1230&amp;$C1230,生产方式定位!$F$3:$J$38,2,FALSE),0)</f>
        <v>1950</v>
      </c>
      <c r="U1230" s="23">
        <f>IFERROR(VLOOKUP($D1230&amp;$C1230,生产方式定位!$A$2:$E$38,3,FALSE)+VLOOKUP($E1230&amp;$C1230,生产方式定位!$F$3:$J$38,3,FALSE),0)</f>
        <v>100</v>
      </c>
      <c r="Z1230" s="23">
        <f>IFERROR(VLOOKUP($D1230&amp;$C1230,生产方式定位!$A$2:$E$38,5,FALSE)+VLOOKUP($E1230&amp;$C1230,生产方式定位!$F$3:$J$38,5,FALSE),"错误")</f>
        <v>2590</v>
      </c>
      <c r="AA1230" s="42" t="str">
        <f t="shared" si="382"/>
        <v/>
      </c>
      <c r="AB1230" s="65" t="str">
        <f t="shared" si="383"/>
        <v/>
      </c>
      <c r="AC1230" s="65" t="str">
        <f t="shared" si="384"/>
        <v/>
      </c>
      <c r="AD1230" s="43" t="str">
        <f t="shared" si="385"/>
        <v>33%</v>
      </c>
      <c r="AE1230" s="3">
        <f t="shared" si="386"/>
        <v>540</v>
      </c>
      <c r="AF1230" s="67">
        <f t="shared" si="387"/>
        <v>4</v>
      </c>
      <c r="AG1230" t="str">
        <f t="shared" si="388"/>
        <v/>
      </c>
      <c r="AH1230" t="str">
        <f t="shared" si="390"/>
        <v/>
      </c>
      <c r="AI1230" t="str">
        <f t="shared" si="391"/>
        <v/>
      </c>
      <c r="AJ1230" t="str">
        <f t="shared" si="389"/>
        <v/>
      </c>
      <c r="AK1230" t="str">
        <f t="shared" si="392"/>
        <v/>
      </c>
      <c r="AL1230" t="str">
        <f t="shared" si="393"/>
        <v/>
      </c>
      <c r="AM1230" t="str">
        <f t="shared" si="394"/>
        <v/>
      </c>
      <c r="AN1230" t="str">
        <f t="shared" si="395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96"/>
        <v>0</v>
      </c>
      <c r="AZ1230">
        <f t="shared" si="397"/>
        <v>0</v>
      </c>
      <c r="BA1230">
        <f t="shared" si="398"/>
        <v>0</v>
      </c>
    </row>
    <row r="1231" customHeight="1" spans="1:53">
      <c r="A1231" s="25" t="s">
        <v>444</v>
      </c>
      <c r="C1231" s="25">
        <v>5</v>
      </c>
      <c r="D1231" s="39" t="s">
        <v>172</v>
      </c>
      <c r="E1231" s="39" t="s">
        <v>173</v>
      </c>
      <c r="N1231" s="23">
        <f>IFERROR(VLOOKUP($D1231&amp;$C1231,生产方式定位!$A$2:$E$38,2,FALSE)+VLOOKUP($E1231&amp;$C1231,生产方式定位!$F$3:$J$38,2,FALSE),0)</f>
        <v>2375</v>
      </c>
      <c r="U1231" s="23">
        <f>IFERROR(VLOOKUP($D1231&amp;$C1231,生产方式定位!$A$2:$E$38,3,FALSE)+VLOOKUP($E1231&amp;$C1231,生产方式定位!$F$3:$J$38,3,FALSE),0)</f>
        <v>100</v>
      </c>
      <c r="Z1231" s="23">
        <f>IFERROR(VLOOKUP($D1231&amp;$C1231,生产方式定位!$A$2:$E$38,5,FALSE)+VLOOKUP($E1231&amp;$C1231,生产方式定位!$F$3:$J$38,5,FALSE),"错误")</f>
        <v>3130</v>
      </c>
      <c r="AA1231" s="42" t="str">
        <f t="shared" si="382"/>
        <v/>
      </c>
      <c r="AB1231" s="65" t="str">
        <f t="shared" si="383"/>
        <v/>
      </c>
      <c r="AC1231" s="65" t="str">
        <f t="shared" si="384"/>
        <v/>
      </c>
      <c r="AD1231" s="43" t="str">
        <f t="shared" si="385"/>
        <v>32%</v>
      </c>
      <c r="AE1231" s="3">
        <f t="shared" si="386"/>
        <v>655</v>
      </c>
      <c r="AF1231" s="67">
        <f t="shared" si="387"/>
        <v>5</v>
      </c>
      <c r="AG1231" t="str">
        <f t="shared" si="388"/>
        <v/>
      </c>
      <c r="AH1231" t="str">
        <f t="shared" si="390"/>
        <v/>
      </c>
      <c r="AI1231" t="str">
        <f t="shared" si="391"/>
        <v/>
      </c>
      <c r="AJ1231" t="str">
        <f t="shared" si="389"/>
        <v/>
      </c>
      <c r="AK1231" t="str">
        <f t="shared" si="392"/>
        <v/>
      </c>
      <c r="AL1231" t="str">
        <f t="shared" si="393"/>
        <v/>
      </c>
      <c r="AM1231" t="str">
        <f t="shared" si="394"/>
        <v/>
      </c>
      <c r="AN1231" t="str">
        <f t="shared" si="395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96"/>
        <v>0</v>
      </c>
      <c r="AZ1231">
        <f t="shared" si="397"/>
        <v>0</v>
      </c>
      <c r="BA1231">
        <f t="shared" si="398"/>
        <v>0</v>
      </c>
    </row>
    <row r="1232" customHeight="1" spans="1:53">
      <c r="A1232" s="23" t="s">
        <v>445</v>
      </c>
      <c r="C1232" s="23">
        <v>1</v>
      </c>
      <c r="D1232" s="39" t="s">
        <v>175</v>
      </c>
      <c r="E1232" s="39" t="s">
        <v>176</v>
      </c>
      <c r="N1232" s="25">
        <f>IFERROR(VLOOKUP($D1232&amp;$C1232,生产方式定位!$A$2:$E$38,2,FALSE)+VLOOKUP($E1232&amp;$C1232,生产方式定位!$F$3:$J$38,2,FALSE),0)</f>
        <v>0</v>
      </c>
      <c r="U1232" s="25">
        <f>IFERROR(VLOOKUP($D1232&amp;$C1232,生产方式定位!$A$2:$E$38,3,FALSE)+VLOOKUP($E1232&amp;$C1232,生产方式定位!$F$3:$J$38,3,FALSE),0)</f>
        <v>0</v>
      </c>
      <c r="Z1232" s="25">
        <f>IFERROR(VLOOKUP($D1232&amp;$C1232,生产方式定位!$A$2:$E$38,5,FALSE)+VLOOKUP($E1232&amp;$C1232,生产方式定位!$F$3:$J$38,5,FALSE),"错误")</f>
        <v>0</v>
      </c>
      <c r="AA1232" s="42" t="str">
        <f t="shared" si="382"/>
        <v/>
      </c>
      <c r="AB1232" s="65" t="str">
        <f t="shared" si="383"/>
        <v/>
      </c>
      <c r="AC1232" s="65" t="str">
        <f t="shared" si="384"/>
        <v/>
      </c>
      <c r="AD1232" s="43" t="str">
        <f t="shared" si="385"/>
        <v/>
      </c>
      <c r="AE1232" s="3" t="str">
        <f t="shared" si="386"/>
        <v/>
      </c>
      <c r="AF1232" s="67">
        <f t="shared" si="387"/>
        <v>1</v>
      </c>
      <c r="AG1232" t="str">
        <f t="shared" si="388"/>
        <v/>
      </c>
      <c r="AH1232" t="str">
        <f t="shared" si="390"/>
        <v/>
      </c>
      <c r="AI1232" t="str">
        <f t="shared" si="391"/>
        <v/>
      </c>
      <c r="AJ1232" t="str">
        <f t="shared" si="389"/>
        <v/>
      </c>
      <c r="AK1232" t="str">
        <f t="shared" si="392"/>
        <v/>
      </c>
      <c r="AL1232" t="str">
        <f t="shared" si="393"/>
        <v/>
      </c>
      <c r="AM1232" t="str">
        <f t="shared" si="394"/>
        <v/>
      </c>
      <c r="AN1232" t="str">
        <f t="shared" si="395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96"/>
        <v>0</v>
      </c>
      <c r="AZ1232">
        <f t="shared" si="397"/>
        <v>0</v>
      </c>
      <c r="BA1232">
        <f t="shared" si="398"/>
        <v>0</v>
      </c>
    </row>
    <row r="1233" customHeight="1" spans="1:53">
      <c r="A1233" s="23" t="s">
        <v>445</v>
      </c>
      <c r="C1233" s="23">
        <v>2</v>
      </c>
      <c r="D1233" s="39" t="s">
        <v>175</v>
      </c>
      <c r="E1233" s="39" t="s">
        <v>176</v>
      </c>
      <c r="F1233" s="3" t="s">
        <v>41</v>
      </c>
      <c r="G1233" s="3">
        <v>10</v>
      </c>
      <c r="N1233" s="25">
        <f>IFERROR(VLOOKUP($D1233&amp;$C1233,生产方式定位!$A$2:$E$38,2,FALSE)+VLOOKUP($E1233&amp;$C1233,生产方式定位!$F$3:$J$38,2,FALSE),0)</f>
        <v>225</v>
      </c>
      <c r="U1233" s="25">
        <f>IFERROR(VLOOKUP($D1233&amp;$C1233,生产方式定位!$A$2:$E$38,3,FALSE)+VLOOKUP($E1233&amp;$C1233,生产方式定位!$F$3:$J$38,3,FALSE),0)</f>
        <v>10</v>
      </c>
      <c r="Z1233" s="25">
        <f>IFERROR(VLOOKUP($D1233&amp;$C1233,生产方式定位!$A$2:$E$38,5,FALSE)+VLOOKUP($E1233&amp;$C1233,生产方式定位!$F$3:$J$38,5,FALSE),"错误")</f>
        <v>0</v>
      </c>
      <c r="AA1233" s="42" t="str">
        <f t="shared" si="382"/>
        <v>工具*6</v>
      </c>
      <c r="AB1233" s="65" t="str">
        <f t="shared" si="383"/>
        <v/>
      </c>
      <c r="AC1233" s="65" t="str">
        <f t="shared" si="384"/>
        <v/>
      </c>
      <c r="AD1233" s="43" t="str">
        <f t="shared" si="385"/>
        <v>-100%</v>
      </c>
      <c r="AE1233" s="3">
        <f t="shared" si="386"/>
        <v>-235</v>
      </c>
      <c r="AF1233" s="67">
        <f t="shared" si="387"/>
        <v>2</v>
      </c>
      <c r="AG1233" t="str">
        <f t="shared" si="388"/>
        <v>工具*6</v>
      </c>
      <c r="AH1233" t="str">
        <f t="shared" si="390"/>
        <v/>
      </c>
      <c r="AI1233" t="str">
        <f t="shared" si="391"/>
        <v/>
      </c>
      <c r="AJ1233" t="str">
        <f t="shared" si="389"/>
        <v/>
      </c>
      <c r="AK1233" t="str">
        <f t="shared" si="392"/>
        <v/>
      </c>
      <c r="AL1233" t="str">
        <f t="shared" si="393"/>
        <v/>
      </c>
      <c r="AM1233" t="str">
        <f t="shared" si="394"/>
        <v/>
      </c>
      <c r="AN1233" t="str">
        <f t="shared" si="395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96"/>
        <v>10</v>
      </c>
      <c r="AZ1233">
        <f t="shared" si="397"/>
        <v>0</v>
      </c>
      <c r="BA1233">
        <f t="shared" si="398"/>
        <v>0</v>
      </c>
    </row>
    <row r="1234" customHeight="1" spans="1:53">
      <c r="A1234" s="23" t="s">
        <v>445</v>
      </c>
      <c r="C1234" s="23">
        <v>3</v>
      </c>
      <c r="D1234" s="39" t="s">
        <v>175</v>
      </c>
      <c r="E1234" s="39" t="s">
        <v>176</v>
      </c>
      <c r="F1234" s="3" t="s">
        <v>41</v>
      </c>
      <c r="G1234" s="3">
        <v>10</v>
      </c>
      <c r="N1234" s="25">
        <f>IFERROR(VLOOKUP($D1234&amp;$C1234,生产方式定位!$A$2:$E$38,2,FALSE)+VLOOKUP($E1234&amp;$C1234,生产方式定位!$F$3:$J$38,2,FALSE),0)</f>
        <v>300</v>
      </c>
      <c r="U1234" s="25">
        <f>IFERROR(VLOOKUP($D1234&amp;$C1234,生产方式定位!$A$2:$E$38,3,FALSE)+VLOOKUP($E1234&amp;$C1234,生产方式定位!$F$3:$J$38,3,FALSE),0)</f>
        <v>20</v>
      </c>
      <c r="Z1234" s="25">
        <f>IFERROR(VLOOKUP($D1234&amp;$C1234,生产方式定位!$A$2:$E$38,5,FALSE)+VLOOKUP($E1234&amp;$C1234,生产方式定位!$F$3:$J$38,5,FALSE),"错误")</f>
        <v>0</v>
      </c>
      <c r="AA1234" s="42" t="str">
        <f t="shared" si="382"/>
        <v>工具*8</v>
      </c>
      <c r="AB1234" s="65" t="str">
        <f t="shared" si="383"/>
        <v/>
      </c>
      <c r="AC1234" s="65" t="str">
        <f t="shared" si="384"/>
        <v/>
      </c>
      <c r="AD1234" s="43" t="str">
        <f t="shared" si="385"/>
        <v>-100%</v>
      </c>
      <c r="AE1234" s="3">
        <f t="shared" si="386"/>
        <v>-320</v>
      </c>
      <c r="AF1234" s="67">
        <f t="shared" si="387"/>
        <v>3</v>
      </c>
      <c r="AG1234" t="str">
        <f t="shared" si="388"/>
        <v>工具*8</v>
      </c>
      <c r="AH1234" t="str">
        <f t="shared" si="390"/>
        <v/>
      </c>
      <c r="AI1234" t="str">
        <f t="shared" si="391"/>
        <v/>
      </c>
      <c r="AJ1234" t="str">
        <f t="shared" si="389"/>
        <v/>
      </c>
      <c r="AK1234" t="str">
        <f t="shared" si="392"/>
        <v/>
      </c>
      <c r="AL1234" t="str">
        <f t="shared" si="393"/>
        <v/>
      </c>
      <c r="AM1234" t="str">
        <f t="shared" si="394"/>
        <v/>
      </c>
      <c r="AN1234" t="str">
        <f t="shared" si="395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96"/>
        <v>10</v>
      </c>
      <c r="AZ1234">
        <f t="shared" si="397"/>
        <v>0</v>
      </c>
      <c r="BA1234">
        <f t="shared" si="398"/>
        <v>0</v>
      </c>
    </row>
    <row r="1235" customHeight="1" spans="1:53">
      <c r="A1235" s="23" t="s">
        <v>445</v>
      </c>
      <c r="C1235" s="23">
        <v>4</v>
      </c>
      <c r="D1235" s="39" t="s">
        <v>175</v>
      </c>
      <c r="E1235" s="39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25">
        <f>IFERROR(VLOOKUP($D1235&amp;$C1235,生产方式定位!$A$2:$E$38,2,FALSE)+VLOOKUP($E1235&amp;$C1235,生产方式定位!$F$3:$J$38,2,FALSE),0)</f>
        <v>375</v>
      </c>
      <c r="U1235" s="25">
        <f>IFERROR(VLOOKUP($D1235&amp;$C1235,生产方式定位!$A$2:$E$38,3,FALSE)+VLOOKUP($E1235&amp;$C1235,生产方式定位!$F$3:$J$38,3,FALSE),0)</f>
        <v>30</v>
      </c>
      <c r="Z1235" s="25">
        <f>IFERROR(VLOOKUP($D1235&amp;$C1235,生产方式定位!$A$2:$E$38,5,FALSE)+VLOOKUP($E1235&amp;$C1235,生产方式定位!$F$3:$J$38,5,FALSE),"错误")</f>
        <v>0</v>
      </c>
      <c r="AA1235" s="42" t="str">
        <f t="shared" si="382"/>
        <v>科学引擎*2,煤*8</v>
      </c>
      <c r="AB1235" s="65" t="str">
        <f t="shared" si="383"/>
        <v/>
      </c>
      <c r="AC1235" s="65" t="str">
        <f t="shared" si="384"/>
        <v/>
      </c>
      <c r="AD1235" s="43" t="str">
        <f t="shared" si="385"/>
        <v>-100%</v>
      </c>
      <c r="AE1235" s="3">
        <f t="shared" si="386"/>
        <v>-405</v>
      </c>
      <c r="AF1235" s="67">
        <f t="shared" si="387"/>
        <v>4</v>
      </c>
      <c r="AG1235" t="str">
        <f t="shared" si="388"/>
        <v>科学引擎*2</v>
      </c>
      <c r="AH1235" t="str">
        <f t="shared" si="390"/>
        <v>煤*8</v>
      </c>
      <c r="AI1235" t="str">
        <f t="shared" si="391"/>
        <v/>
      </c>
      <c r="AJ1235" t="str">
        <f t="shared" si="389"/>
        <v/>
      </c>
      <c r="AK1235" t="str">
        <f t="shared" si="392"/>
        <v/>
      </c>
      <c r="AL1235" t="str">
        <f t="shared" si="393"/>
        <v/>
      </c>
      <c r="AM1235" t="str">
        <f t="shared" si="394"/>
        <v/>
      </c>
      <c r="AN1235" t="str">
        <f t="shared" si="395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96"/>
        <v>15</v>
      </c>
      <c r="AZ1235">
        <f t="shared" si="397"/>
        <v>0</v>
      </c>
      <c r="BA1235">
        <f t="shared" si="398"/>
        <v>0</v>
      </c>
    </row>
    <row r="1236" customHeight="1" spans="1:53">
      <c r="A1236" s="23" t="s">
        <v>445</v>
      </c>
      <c r="C1236" s="23">
        <v>5</v>
      </c>
      <c r="D1236" s="39" t="s">
        <v>175</v>
      </c>
      <c r="E1236" s="39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25">
        <f>IFERROR(VLOOKUP($D1236&amp;$C1236,生产方式定位!$A$2:$E$38,2,FALSE)+VLOOKUP($E1236&amp;$C1236,生产方式定位!$F$3:$J$38,2,FALSE),0)</f>
        <v>450</v>
      </c>
      <c r="U1236" s="25">
        <f>IFERROR(VLOOKUP($D1236&amp;$C1236,生产方式定位!$A$2:$E$38,3,FALSE)+VLOOKUP($E1236&amp;$C1236,生产方式定位!$F$3:$J$38,3,FALSE),0)</f>
        <v>40</v>
      </c>
      <c r="Z1236" s="25">
        <f>IFERROR(VLOOKUP($D1236&amp;$C1236,生产方式定位!$A$2:$E$38,5,FALSE)+VLOOKUP($E1236&amp;$C1236,生产方式定位!$F$3:$J$38,5,FALSE),"错误")</f>
        <v>0</v>
      </c>
      <c r="AA1236" s="42" t="str">
        <f t="shared" si="382"/>
        <v>魔导引擎*2,煤*10</v>
      </c>
      <c r="AB1236" s="65" t="str">
        <f t="shared" si="383"/>
        <v/>
      </c>
      <c r="AC1236" s="65" t="str">
        <f t="shared" si="384"/>
        <v/>
      </c>
      <c r="AD1236" s="43" t="str">
        <f t="shared" si="385"/>
        <v>-100%</v>
      </c>
      <c r="AE1236" s="3">
        <f t="shared" si="386"/>
        <v>-490</v>
      </c>
      <c r="AF1236" s="67">
        <f t="shared" si="387"/>
        <v>5</v>
      </c>
      <c r="AG1236" t="str">
        <f t="shared" si="388"/>
        <v>魔导引擎*2</v>
      </c>
      <c r="AH1236" t="str">
        <f t="shared" si="390"/>
        <v>煤*10</v>
      </c>
      <c r="AI1236" t="str">
        <f t="shared" si="391"/>
        <v/>
      </c>
      <c r="AJ1236" t="str">
        <f t="shared" si="389"/>
        <v/>
      </c>
      <c r="AK1236" t="str">
        <f t="shared" si="392"/>
        <v/>
      </c>
      <c r="AL1236" t="str">
        <f t="shared" si="393"/>
        <v/>
      </c>
      <c r="AM1236" t="str">
        <f t="shared" si="394"/>
        <v/>
      </c>
      <c r="AN1236" t="str">
        <f t="shared" si="395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96"/>
        <v>15</v>
      </c>
      <c r="AZ1236">
        <f t="shared" si="397"/>
        <v>0</v>
      </c>
      <c r="BA1236">
        <f t="shared" si="398"/>
        <v>0</v>
      </c>
    </row>
    <row r="1237" customHeight="1" spans="1:53">
      <c r="A1237" s="25" t="s">
        <v>446</v>
      </c>
      <c r="C1237" s="25">
        <v>1</v>
      </c>
      <c r="D1237" s="39" t="s">
        <v>172</v>
      </c>
      <c r="E1237" s="39" t="s">
        <v>178</v>
      </c>
      <c r="N1237" s="23">
        <f>IFERROR(VLOOKUP($D1237&amp;$C1237,生产方式定位!$A$2:$E$38,2,FALSE)+VLOOKUP($E1237&amp;$C1237,生产方式定位!$F$3:$J$38,2,FALSE),0)</f>
        <v>300</v>
      </c>
      <c r="U1237" s="23">
        <f>IFERROR(VLOOKUP($D1237&amp;$C1237,生产方式定位!$A$2:$E$38,3,FALSE)+VLOOKUP($E1237&amp;$C1237,生产方式定位!$F$3:$J$38,3,FALSE),0)</f>
        <v>100</v>
      </c>
      <c r="Z1237" s="23">
        <f>IFERROR(VLOOKUP($D1237&amp;$C1237,生产方式定位!$A$2:$E$38,5,FALSE)+VLOOKUP($E1237&amp;$C1237,生产方式定位!$F$3:$J$38,5,FALSE),"错误")</f>
        <v>520</v>
      </c>
      <c r="AA1237" s="42" t="str">
        <f t="shared" si="382"/>
        <v/>
      </c>
      <c r="AB1237" s="65" t="str">
        <f t="shared" si="383"/>
        <v/>
      </c>
      <c r="AC1237" s="65" t="str">
        <f t="shared" si="384"/>
        <v/>
      </c>
      <c r="AD1237" s="43" t="str">
        <f t="shared" si="385"/>
        <v>73%</v>
      </c>
      <c r="AE1237" s="3">
        <f t="shared" si="386"/>
        <v>120</v>
      </c>
      <c r="AF1237" s="66">
        <f t="shared" si="387"/>
        <v>1</v>
      </c>
      <c r="AG1237" t="str">
        <f t="shared" si="388"/>
        <v/>
      </c>
      <c r="AH1237" t="str">
        <f t="shared" si="390"/>
        <v/>
      </c>
      <c r="AI1237" t="str">
        <f t="shared" si="391"/>
        <v/>
      </c>
      <c r="AJ1237" t="str">
        <f t="shared" si="389"/>
        <v/>
      </c>
      <c r="AK1237" t="str">
        <f t="shared" si="392"/>
        <v/>
      </c>
      <c r="AL1237" t="str">
        <f t="shared" si="393"/>
        <v/>
      </c>
      <c r="AM1237" t="str">
        <f t="shared" si="394"/>
        <v/>
      </c>
      <c r="AN1237" t="str">
        <f t="shared" si="395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96"/>
        <v>0</v>
      </c>
      <c r="AZ1237">
        <f t="shared" si="397"/>
        <v>0</v>
      </c>
      <c r="BA1237">
        <f t="shared" si="398"/>
        <v>0</v>
      </c>
    </row>
    <row r="1238" customHeight="1" spans="1:53">
      <c r="A1238" s="25" t="s">
        <v>446</v>
      </c>
      <c r="C1238" s="25">
        <v>2</v>
      </c>
      <c r="D1238" s="39" t="s">
        <v>172</v>
      </c>
      <c r="E1238" s="39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3">
        <f>IFERROR(VLOOKUP($D1238&amp;$C1238,生产方式定位!$A$2:$E$38,2,FALSE)+VLOOKUP($E1238&amp;$C1238,生产方式定位!$F$3:$J$38,2,FALSE),0)</f>
        <v>930</v>
      </c>
      <c r="U1238" s="23">
        <f>IFERROR(VLOOKUP($D1238&amp;$C1238,生产方式定位!$A$2:$E$38,3,FALSE)+VLOOKUP($E1238&amp;$C1238,生产方式定位!$F$3:$J$38,3,FALSE),0)</f>
        <v>115</v>
      </c>
      <c r="Z1238" s="23">
        <f>IFERROR(VLOOKUP($D1238&amp;$C1238,生产方式定位!$A$2:$E$38,5,FALSE)+VLOOKUP($E1238&amp;$C1238,生产方式定位!$F$3:$J$38,5,FALSE),"错误")</f>
        <v>910</v>
      </c>
      <c r="AA1238" s="42" t="str">
        <f t="shared" si="382"/>
        <v>魔偶*6,灵能水晶*10</v>
      </c>
      <c r="AB1238" s="65" t="str">
        <f t="shared" si="383"/>
        <v/>
      </c>
      <c r="AC1238" s="65" t="str">
        <f t="shared" si="384"/>
        <v/>
      </c>
      <c r="AD1238" s="43" t="str">
        <f t="shared" si="385"/>
        <v>-2%</v>
      </c>
      <c r="AE1238" s="3">
        <f t="shared" si="386"/>
        <v>-135</v>
      </c>
      <c r="AF1238" s="66">
        <f t="shared" si="387"/>
        <v>2</v>
      </c>
      <c r="AG1238" t="str">
        <f t="shared" si="388"/>
        <v>魔偶*6</v>
      </c>
      <c r="AH1238" t="str">
        <f t="shared" si="390"/>
        <v>灵能水晶*10</v>
      </c>
      <c r="AI1238" t="str">
        <f t="shared" si="391"/>
        <v/>
      </c>
      <c r="AJ1238" t="str">
        <f t="shared" si="389"/>
        <v/>
      </c>
      <c r="AK1238" t="str">
        <f t="shared" si="392"/>
        <v/>
      </c>
      <c r="AL1238" t="str">
        <f t="shared" si="393"/>
        <v/>
      </c>
      <c r="AM1238" t="str">
        <f t="shared" si="394"/>
        <v/>
      </c>
      <c r="AN1238" t="str">
        <f t="shared" si="395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96"/>
        <v>15</v>
      </c>
      <c r="AZ1238">
        <f t="shared" si="397"/>
        <v>0</v>
      </c>
      <c r="BA1238">
        <f t="shared" si="398"/>
        <v>0</v>
      </c>
    </row>
    <row r="1239" customHeight="1" spans="1:53">
      <c r="A1239" s="25" t="s">
        <v>446</v>
      </c>
      <c r="C1239" s="25">
        <v>3</v>
      </c>
      <c r="D1239" s="39" t="s">
        <v>172</v>
      </c>
      <c r="E1239" s="39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3">
        <f>IFERROR(VLOOKUP($D1239&amp;$C1239,生产方式定位!$A$2:$E$38,2,FALSE)+VLOOKUP($E1239&amp;$C1239,生产方式定位!$F$3:$J$38,2,FALSE),0)</f>
        <v>1340</v>
      </c>
      <c r="U1239" s="23">
        <f>IFERROR(VLOOKUP($D1239&amp;$C1239,生产方式定位!$A$2:$E$38,3,FALSE)+VLOOKUP($E1239&amp;$C1239,生产方式定位!$F$3:$J$38,3,FALSE),0)</f>
        <v>130</v>
      </c>
      <c r="Z1239" s="23">
        <f>IFERROR(VLOOKUP($D1239&amp;$C1239,生产方式定位!$A$2:$E$38,5,FALSE)+VLOOKUP($E1239&amp;$C1239,生产方式定位!$F$3:$J$38,5,FALSE),"错误")</f>
        <v>1300</v>
      </c>
      <c r="AA1239" s="42" t="str">
        <f t="shared" si="382"/>
        <v>魔偶*9,灵能水晶*15</v>
      </c>
      <c r="AB1239" s="65" t="str">
        <f t="shared" si="383"/>
        <v/>
      </c>
      <c r="AC1239" s="65" t="str">
        <f t="shared" si="384"/>
        <v/>
      </c>
      <c r="AD1239" s="43" t="str">
        <f t="shared" si="385"/>
        <v>-3%</v>
      </c>
      <c r="AE1239" s="3">
        <f t="shared" si="386"/>
        <v>-170</v>
      </c>
      <c r="AF1239" s="66">
        <f t="shared" si="387"/>
        <v>3</v>
      </c>
      <c r="AG1239" t="str">
        <f t="shared" si="388"/>
        <v>魔偶*9</v>
      </c>
      <c r="AH1239" t="str">
        <f t="shared" si="390"/>
        <v>灵能水晶*15</v>
      </c>
      <c r="AI1239" t="str">
        <f t="shared" si="391"/>
        <v/>
      </c>
      <c r="AJ1239" t="str">
        <f t="shared" si="389"/>
        <v/>
      </c>
      <c r="AK1239" t="str">
        <f t="shared" si="392"/>
        <v/>
      </c>
      <c r="AL1239" t="str">
        <f t="shared" si="393"/>
        <v/>
      </c>
      <c r="AM1239" t="str">
        <f t="shared" si="394"/>
        <v/>
      </c>
      <c r="AN1239" t="str">
        <f t="shared" si="395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96"/>
        <v>15</v>
      </c>
      <c r="AZ1239">
        <f t="shared" si="397"/>
        <v>0</v>
      </c>
      <c r="BA1239">
        <f t="shared" si="398"/>
        <v>0</v>
      </c>
    </row>
    <row r="1240" customHeight="1" spans="1:53">
      <c r="A1240" s="25" t="s">
        <v>446</v>
      </c>
      <c r="C1240" s="25">
        <v>4</v>
      </c>
      <c r="D1240" s="39" t="s">
        <v>172</v>
      </c>
      <c r="E1240" s="39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3">
        <f>IFERROR(VLOOKUP($D1240&amp;$C1240,生产方式定位!$A$2:$E$38,2,FALSE)+VLOOKUP($E1240&amp;$C1240,生产方式定位!$F$3:$J$38,2,FALSE),0)</f>
        <v>1750</v>
      </c>
      <c r="U1240" s="23">
        <f>IFERROR(VLOOKUP($D1240&amp;$C1240,生产方式定位!$A$2:$E$38,3,FALSE)+VLOOKUP($E1240&amp;$C1240,生产方式定位!$F$3:$J$38,3,FALSE),0)</f>
        <v>145</v>
      </c>
      <c r="Z1240" s="23">
        <f>IFERROR(VLOOKUP($D1240&amp;$C1240,生产方式定位!$A$2:$E$38,5,FALSE)+VLOOKUP($E1240&amp;$C1240,生产方式定位!$F$3:$J$38,5,FALSE),"错误")</f>
        <v>1690</v>
      </c>
      <c r="AA1240" s="42" t="str">
        <f t="shared" si="382"/>
        <v>魔偶*12,灵能水晶*19</v>
      </c>
      <c r="AB1240" s="65" t="str">
        <f t="shared" si="383"/>
        <v/>
      </c>
      <c r="AC1240" s="65" t="str">
        <f t="shared" si="384"/>
        <v/>
      </c>
      <c r="AD1240" s="43" t="str">
        <f t="shared" si="385"/>
        <v>-3%</v>
      </c>
      <c r="AE1240" s="3">
        <f t="shared" si="386"/>
        <v>-205</v>
      </c>
      <c r="AF1240" s="66">
        <f t="shared" si="387"/>
        <v>4</v>
      </c>
      <c r="AG1240" t="str">
        <f t="shared" si="388"/>
        <v>魔偶*12</v>
      </c>
      <c r="AH1240" t="str">
        <f t="shared" si="390"/>
        <v>灵能水晶*19</v>
      </c>
      <c r="AI1240" t="str">
        <f t="shared" si="391"/>
        <v/>
      </c>
      <c r="AJ1240" t="str">
        <f t="shared" si="389"/>
        <v/>
      </c>
      <c r="AK1240" t="str">
        <f t="shared" si="392"/>
        <v/>
      </c>
      <c r="AL1240" t="str">
        <f t="shared" si="393"/>
        <v/>
      </c>
      <c r="AM1240" t="str">
        <f t="shared" si="394"/>
        <v/>
      </c>
      <c r="AN1240" t="str">
        <f t="shared" si="395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96"/>
        <v>15</v>
      </c>
      <c r="AZ1240">
        <f t="shared" si="397"/>
        <v>0</v>
      </c>
      <c r="BA1240">
        <f t="shared" si="398"/>
        <v>0</v>
      </c>
    </row>
    <row r="1241" customHeight="1" spans="1:53">
      <c r="A1241" s="25" t="s">
        <v>446</v>
      </c>
      <c r="C1241" s="25">
        <v>5</v>
      </c>
      <c r="D1241" s="39" t="s">
        <v>172</v>
      </c>
      <c r="E1241" s="39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3">
        <f>IFERROR(VLOOKUP($D1241&amp;$C1241,生产方式定位!$A$2:$E$38,2,FALSE)+VLOOKUP($E1241&amp;$C1241,生产方式定位!$F$3:$J$38,2,FALSE),0)</f>
        <v>2160</v>
      </c>
      <c r="U1241" s="23">
        <f>IFERROR(VLOOKUP($D1241&amp;$C1241,生产方式定位!$A$2:$E$38,3,FALSE)+VLOOKUP($E1241&amp;$C1241,生产方式定位!$F$3:$J$38,3,FALSE),0)</f>
        <v>160</v>
      </c>
      <c r="Z1241" s="23">
        <f>IFERROR(VLOOKUP($D1241&amp;$C1241,生产方式定位!$A$2:$E$38,5,FALSE)+VLOOKUP($E1241&amp;$C1241,生产方式定位!$F$3:$J$38,5,FALSE),"错误")</f>
        <v>2080</v>
      </c>
      <c r="AA1241" s="42" t="str">
        <f t="shared" si="382"/>
        <v>魔偶*14,灵能水晶*24</v>
      </c>
      <c r="AB1241" s="65" t="str">
        <f t="shared" si="383"/>
        <v/>
      </c>
      <c r="AC1241" s="65" t="str">
        <f t="shared" si="384"/>
        <v/>
      </c>
      <c r="AD1241" s="43" t="str">
        <f t="shared" si="385"/>
        <v>-4%</v>
      </c>
      <c r="AE1241" s="3">
        <f t="shared" si="386"/>
        <v>-240</v>
      </c>
      <c r="AF1241" s="66">
        <f t="shared" si="387"/>
        <v>5</v>
      </c>
      <c r="AG1241" t="str">
        <f t="shared" si="388"/>
        <v>魔偶*14</v>
      </c>
      <c r="AH1241" t="str">
        <f t="shared" si="390"/>
        <v>灵能水晶*24</v>
      </c>
      <c r="AI1241" t="str">
        <f t="shared" si="391"/>
        <v/>
      </c>
      <c r="AJ1241" t="str">
        <f t="shared" si="389"/>
        <v/>
      </c>
      <c r="AK1241" t="str">
        <f t="shared" si="392"/>
        <v/>
      </c>
      <c r="AL1241" t="str">
        <f t="shared" si="393"/>
        <v/>
      </c>
      <c r="AM1241" t="str">
        <f t="shared" si="394"/>
        <v/>
      </c>
      <c r="AN1241" t="str">
        <f t="shared" si="395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96"/>
        <v>15</v>
      </c>
      <c r="AZ1241">
        <f t="shared" si="397"/>
        <v>0</v>
      </c>
      <c r="BA1241">
        <f t="shared" si="398"/>
        <v>0</v>
      </c>
    </row>
    <row r="1242" customHeight="1" spans="1:53">
      <c r="A1242" s="23" t="s">
        <v>447</v>
      </c>
      <c r="B1242" s="71" t="s">
        <v>519</v>
      </c>
      <c r="C1242" s="23">
        <v>1</v>
      </c>
      <c r="D1242" s="39" t="s">
        <v>175</v>
      </c>
      <c r="E1242" s="39" t="s">
        <v>180</v>
      </c>
      <c r="N1242" s="25">
        <f>IFERROR(VLOOKUP($D1242&amp;$C1242,生产方式定位!$A$2:$E$38,2,FALSE)+VLOOKUP($E1242&amp;$C1242,生产方式定位!$F$3:$J$38,2,FALSE),0)</f>
        <v>0</v>
      </c>
      <c r="U1242" s="25">
        <f>IFERROR(VLOOKUP($D1242&amp;$C1242,生产方式定位!$A$2:$E$38,3,FALSE)+VLOOKUP($E1242&amp;$C1242,生产方式定位!$F$3:$J$38,3,FALSE),0)</f>
        <v>25</v>
      </c>
      <c r="Z1242" s="25">
        <f>IFERROR(VLOOKUP($D1242&amp;$C1242,生产方式定位!$A$2:$E$38,5,FALSE)+VLOOKUP($E1242&amp;$C1242,生产方式定位!$F$3:$J$38,5,FALSE),"错误")</f>
        <v>25</v>
      </c>
      <c r="AA1242" s="42" t="str">
        <f t="shared" si="382"/>
        <v/>
      </c>
      <c r="AB1242" s="65" t="str">
        <f t="shared" si="383"/>
        <v/>
      </c>
      <c r="AC1242" s="65" t="str">
        <f t="shared" si="384"/>
        <v/>
      </c>
      <c r="AD1242" s="43" t="str">
        <f t="shared" si="385"/>
        <v/>
      </c>
      <c r="AE1242" s="3" t="str">
        <f t="shared" si="386"/>
        <v/>
      </c>
      <c r="AF1242" s="67">
        <f t="shared" si="387"/>
        <v>1</v>
      </c>
      <c r="AG1242" t="str">
        <f t="shared" si="388"/>
        <v/>
      </c>
      <c r="AH1242" t="str">
        <f t="shared" si="390"/>
        <v/>
      </c>
      <c r="AI1242" t="str">
        <f t="shared" si="391"/>
        <v/>
      </c>
      <c r="AJ1242" t="str">
        <f t="shared" si="389"/>
        <v/>
      </c>
      <c r="AK1242" t="str">
        <f t="shared" si="392"/>
        <v/>
      </c>
      <c r="AL1242" t="str">
        <f t="shared" si="393"/>
        <v/>
      </c>
      <c r="AM1242" t="str">
        <f t="shared" si="394"/>
        <v/>
      </c>
      <c r="AN1242" t="str">
        <f t="shared" si="395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96"/>
        <v>0</v>
      </c>
      <c r="AZ1242">
        <f t="shared" si="397"/>
        <v>0</v>
      </c>
      <c r="BA1242">
        <f t="shared" si="398"/>
        <v>0</v>
      </c>
    </row>
    <row r="1243" customHeight="1" spans="1:53">
      <c r="A1243" s="23" t="s">
        <v>447</v>
      </c>
      <c r="B1243" s="71" t="s">
        <v>520</v>
      </c>
      <c r="C1243" s="23">
        <v>2</v>
      </c>
      <c r="D1243" s="39" t="s">
        <v>175</v>
      </c>
      <c r="E1243" s="39" t="s">
        <v>180</v>
      </c>
      <c r="N1243" s="25">
        <f>IFERROR(VLOOKUP($D1243&amp;$C1243,生产方式定位!$A$2:$E$38,2,FALSE)+VLOOKUP($E1243&amp;$C1243,生产方式定位!$F$3:$J$38,2,FALSE),0)</f>
        <v>0</v>
      </c>
      <c r="U1243" s="25">
        <f>IFERROR(VLOOKUP($D1243&amp;$C1243,生产方式定位!$A$2:$E$38,3,FALSE)+VLOOKUP($E1243&amp;$C1243,生产方式定位!$F$3:$J$38,3,FALSE),0)</f>
        <v>35</v>
      </c>
      <c r="Z1243" s="25">
        <f>IFERROR(VLOOKUP($D1243&amp;$C1243,生产方式定位!$A$2:$E$38,5,FALSE)+VLOOKUP($E1243&amp;$C1243,生产方式定位!$F$3:$J$38,5,FALSE),"错误")</f>
        <v>35</v>
      </c>
      <c r="AA1243" s="42" t="str">
        <f t="shared" ref="AA1243:AA1249" si="399">IF(AG1243="","",AG1243)&amp;IF(AH1243="","",","&amp;AH1243)&amp;IF(AR1243=0,"",",运力*"&amp;AR1243)&amp;IF(AS1243=0,"",",交易*"&amp;AS1243)</f>
        <v/>
      </c>
      <c r="AB1243" s="65" t="str">
        <f t="shared" ref="AB1243:AB1249" si="400">IF(AJ1243="","",AJ1243)&amp;IF(AK1243="","",","&amp;AK1243)&amp;IF(AL1243="","",","&amp;AL1243)</f>
        <v/>
      </c>
      <c r="AC1243" s="65" t="str">
        <f t="shared" ref="AC1243:AC1249" si="401">IF(AM1243="","",AM1243)&amp;IF(AN1243="","",","&amp;AN1243)</f>
        <v/>
      </c>
      <c r="AD1243" s="43" t="str">
        <f t="shared" ref="AD1243:AD1249" si="402">IFERROR(ROUND(((Z1243/N1243)-1)*100,0)&amp;"%","")</f>
        <v/>
      </c>
      <c r="AE1243" s="3" t="str">
        <f t="shared" ref="AE1243:AE1249" si="403">IF(Z1243-U1243-N1243=0,"",Z1243-U1243-N1243)</f>
        <v/>
      </c>
      <c r="AF1243" s="67">
        <f t="shared" ref="AF1243:AF1249" si="404">C1243</f>
        <v>2</v>
      </c>
      <c r="AG1243" t="str">
        <f t="shared" si="388"/>
        <v/>
      </c>
      <c r="AH1243" t="str">
        <f t="shared" si="390"/>
        <v/>
      </c>
      <c r="AI1243" t="str">
        <f t="shared" si="391"/>
        <v/>
      </c>
      <c r="AJ1243" t="str">
        <f t="shared" si="389"/>
        <v/>
      </c>
      <c r="AK1243" t="str">
        <f t="shared" si="392"/>
        <v/>
      </c>
      <c r="AL1243" t="str">
        <f t="shared" si="393"/>
        <v/>
      </c>
      <c r="AM1243" t="str">
        <f t="shared" si="394"/>
        <v/>
      </c>
      <c r="AN1243" t="str">
        <f t="shared" si="395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96"/>
        <v>0</v>
      </c>
      <c r="AZ1243">
        <f t="shared" si="397"/>
        <v>0</v>
      </c>
      <c r="BA1243">
        <f t="shared" si="398"/>
        <v>0</v>
      </c>
    </row>
    <row r="1244" customHeight="1" spans="1:53">
      <c r="A1244" s="23" t="s">
        <v>447</v>
      </c>
      <c r="B1244" s="71" t="s">
        <v>521</v>
      </c>
      <c r="C1244" s="23">
        <v>3</v>
      </c>
      <c r="D1244" s="39" t="s">
        <v>175</v>
      </c>
      <c r="E1244" s="39" t="s">
        <v>180</v>
      </c>
      <c r="N1244" s="25">
        <f>IFERROR(VLOOKUP($D1244&amp;$C1244,生产方式定位!$A$2:$E$38,2,FALSE)+VLOOKUP($E1244&amp;$C1244,生产方式定位!$F$3:$J$38,2,FALSE),0)</f>
        <v>0</v>
      </c>
      <c r="U1244" s="25">
        <f>IFERROR(VLOOKUP($D1244&amp;$C1244,生产方式定位!$A$2:$E$38,3,FALSE)+VLOOKUP($E1244&amp;$C1244,生产方式定位!$F$3:$J$38,3,FALSE),0)</f>
        <v>70</v>
      </c>
      <c r="Z1244" s="25">
        <f>IFERROR(VLOOKUP($D1244&amp;$C1244,生产方式定位!$A$2:$E$38,5,FALSE)+VLOOKUP($E1244&amp;$C1244,生产方式定位!$F$3:$J$38,5,FALSE),"错误")</f>
        <v>70</v>
      </c>
      <c r="AA1244" s="42" t="str">
        <f t="shared" si="399"/>
        <v/>
      </c>
      <c r="AB1244" s="65" t="str">
        <f t="shared" si="400"/>
        <v/>
      </c>
      <c r="AC1244" s="65" t="str">
        <f t="shared" si="401"/>
        <v/>
      </c>
      <c r="AD1244" s="43" t="str">
        <f t="shared" si="402"/>
        <v/>
      </c>
      <c r="AE1244" s="3" t="str">
        <f t="shared" si="403"/>
        <v/>
      </c>
      <c r="AF1244" s="67">
        <f t="shared" si="404"/>
        <v>3</v>
      </c>
      <c r="AG1244" t="str">
        <f t="shared" si="388"/>
        <v/>
      </c>
      <c r="AH1244" t="str">
        <f t="shared" si="390"/>
        <v/>
      </c>
      <c r="AI1244" t="str">
        <f t="shared" si="391"/>
        <v/>
      </c>
      <c r="AJ1244" t="str">
        <f t="shared" si="389"/>
        <v/>
      </c>
      <c r="AK1244" t="str">
        <f t="shared" si="392"/>
        <v/>
      </c>
      <c r="AL1244" t="str">
        <f t="shared" si="393"/>
        <v/>
      </c>
      <c r="AM1244" t="str">
        <f t="shared" si="394"/>
        <v/>
      </c>
      <c r="AN1244" t="str">
        <f t="shared" si="395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96"/>
        <v>0</v>
      </c>
      <c r="AZ1244">
        <f t="shared" si="397"/>
        <v>0</v>
      </c>
      <c r="BA1244">
        <f t="shared" si="398"/>
        <v>0</v>
      </c>
    </row>
    <row r="1245" customHeight="1" spans="1:53">
      <c r="A1245" s="23" t="s">
        <v>447</v>
      </c>
      <c r="B1245" s="71" t="s">
        <v>522</v>
      </c>
      <c r="C1245" s="23">
        <v>4</v>
      </c>
      <c r="D1245" s="39" t="s">
        <v>175</v>
      </c>
      <c r="E1245" s="39" t="s">
        <v>180</v>
      </c>
      <c r="N1245" s="25">
        <f>IFERROR(VLOOKUP($D1245&amp;$C1245,生产方式定位!$A$2:$E$38,2,FALSE)+VLOOKUP($E1245&amp;$C1245,生产方式定位!$F$3:$J$38,2,FALSE),0)</f>
        <v>0</v>
      </c>
      <c r="U1245" s="25">
        <f>IFERROR(VLOOKUP($D1245&amp;$C1245,生产方式定位!$A$2:$E$38,3,FALSE)+VLOOKUP($E1245&amp;$C1245,生产方式定位!$F$3:$J$38,3,FALSE),0)</f>
        <v>35</v>
      </c>
      <c r="Z1245" s="25">
        <f>IFERROR(VLOOKUP($D1245&amp;$C1245,生产方式定位!$A$2:$E$38,5,FALSE)+VLOOKUP($E1245&amp;$C1245,生产方式定位!$F$3:$J$38,5,FALSE),"错误")</f>
        <v>35</v>
      </c>
      <c r="AA1245" s="42" t="str">
        <f t="shared" si="399"/>
        <v/>
      </c>
      <c r="AB1245" s="65" t="str">
        <f t="shared" si="400"/>
        <v/>
      </c>
      <c r="AC1245" s="65" t="str">
        <f t="shared" si="401"/>
        <v/>
      </c>
      <c r="AD1245" s="43" t="str">
        <f t="shared" si="402"/>
        <v/>
      </c>
      <c r="AE1245" s="3" t="str">
        <f t="shared" si="403"/>
        <v/>
      </c>
      <c r="AF1245" s="67">
        <f t="shared" si="404"/>
        <v>4</v>
      </c>
      <c r="AG1245" t="str">
        <f t="shared" si="388"/>
        <v/>
      </c>
      <c r="AH1245" t="str">
        <f t="shared" si="390"/>
        <v/>
      </c>
      <c r="AI1245" t="str">
        <f t="shared" si="391"/>
        <v/>
      </c>
      <c r="AJ1245" t="str">
        <f t="shared" si="389"/>
        <v/>
      </c>
      <c r="AK1245" t="str">
        <f t="shared" si="392"/>
        <v/>
      </c>
      <c r="AL1245" t="str">
        <f t="shared" si="393"/>
        <v/>
      </c>
      <c r="AM1245" t="str">
        <f t="shared" si="394"/>
        <v/>
      </c>
      <c r="AN1245" t="str">
        <f t="shared" si="395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96"/>
        <v>0</v>
      </c>
      <c r="AZ1245">
        <f t="shared" si="397"/>
        <v>0</v>
      </c>
      <c r="BA1245">
        <f t="shared" si="398"/>
        <v>0</v>
      </c>
    </row>
    <row r="1246" customHeight="1" spans="1:53">
      <c r="A1246" s="23" t="s">
        <v>447</v>
      </c>
      <c r="B1246" s="71" t="s">
        <v>523</v>
      </c>
      <c r="C1246" s="23">
        <v>5</v>
      </c>
      <c r="D1246" s="39" t="s">
        <v>175</v>
      </c>
      <c r="E1246" s="39" t="s">
        <v>180</v>
      </c>
      <c r="N1246" s="25">
        <f>IFERROR(VLOOKUP($D1246&amp;$C1246,生产方式定位!$A$2:$E$38,2,FALSE)+VLOOKUP($E1246&amp;$C1246,生产方式定位!$F$3:$J$38,2,FALSE),0)</f>
        <v>0</v>
      </c>
      <c r="U1246" s="25">
        <f>IFERROR(VLOOKUP($D1246&amp;$C1246,生产方式定位!$A$2:$E$38,3,FALSE)+VLOOKUP($E1246&amp;$C1246,生产方式定位!$F$3:$J$38,3,FALSE),0)</f>
        <v>40</v>
      </c>
      <c r="Z1246" s="25">
        <f>IFERROR(VLOOKUP($D1246&amp;$C1246,生产方式定位!$A$2:$E$38,5,FALSE)+VLOOKUP($E1246&amp;$C1246,生产方式定位!$F$3:$J$38,5,FALSE),"错误")</f>
        <v>40</v>
      </c>
      <c r="AA1246" s="42" t="str">
        <f t="shared" si="399"/>
        <v/>
      </c>
      <c r="AB1246" s="65" t="str">
        <f t="shared" si="400"/>
        <v/>
      </c>
      <c r="AC1246" s="65" t="str">
        <f t="shared" si="401"/>
        <v/>
      </c>
      <c r="AD1246" s="43" t="str">
        <f t="shared" si="402"/>
        <v/>
      </c>
      <c r="AE1246" s="3" t="str">
        <f t="shared" si="403"/>
        <v/>
      </c>
      <c r="AF1246" s="67">
        <f t="shared" si="404"/>
        <v>5</v>
      </c>
      <c r="AG1246" t="str">
        <f t="shared" si="388"/>
        <v/>
      </c>
      <c r="AH1246" t="str">
        <f t="shared" si="390"/>
        <v/>
      </c>
      <c r="AI1246" t="str">
        <f t="shared" si="391"/>
        <v/>
      </c>
      <c r="AJ1246" t="str">
        <f t="shared" si="389"/>
        <v/>
      </c>
      <c r="AK1246" t="str">
        <f t="shared" si="392"/>
        <v/>
      </c>
      <c r="AL1246" t="str">
        <f t="shared" si="393"/>
        <v/>
      </c>
      <c r="AM1246" t="str">
        <f t="shared" si="394"/>
        <v/>
      </c>
      <c r="AN1246" t="str">
        <f t="shared" si="395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96"/>
        <v>0</v>
      </c>
      <c r="AZ1246">
        <f t="shared" si="397"/>
        <v>0</v>
      </c>
      <c r="BA1246">
        <f t="shared" si="398"/>
        <v>0</v>
      </c>
    </row>
    <row r="1247" customHeight="1" spans="1:53">
      <c r="A1247" s="23" t="s">
        <v>447</v>
      </c>
      <c r="B1247" s="71" t="s">
        <v>524</v>
      </c>
      <c r="C1247" s="23">
        <v>6</v>
      </c>
      <c r="D1247" s="39" t="s">
        <v>175</v>
      </c>
      <c r="E1247" s="39" t="s">
        <v>180</v>
      </c>
      <c r="N1247" s="25">
        <f>IFERROR(VLOOKUP($D1247&amp;$C1247,生产方式定位!$A$2:$E$38,2,FALSE)+VLOOKUP($E1247&amp;$C1247,生产方式定位!$F$3:$J$38,2,FALSE),0)</f>
        <v>0</v>
      </c>
      <c r="U1247" s="25">
        <f>IFERROR(VLOOKUP($D1247&amp;$C1247,生产方式定位!$A$2:$E$38,3,FALSE)+VLOOKUP($E1247&amp;$C1247,生产方式定位!$F$3:$J$38,3,FALSE),0)</f>
        <v>20</v>
      </c>
      <c r="Z1247" s="25">
        <f>IFERROR(VLOOKUP($D1247&amp;$C1247,生产方式定位!$A$2:$E$38,5,FALSE)+VLOOKUP($E1247&amp;$C1247,生产方式定位!$F$3:$J$38,5,FALSE),"错误")</f>
        <v>20</v>
      </c>
      <c r="AA1247" s="42" t="str">
        <f t="shared" si="399"/>
        <v/>
      </c>
      <c r="AB1247" s="65" t="str">
        <f t="shared" si="400"/>
        <v/>
      </c>
      <c r="AC1247" s="65" t="str">
        <f t="shared" si="401"/>
        <v/>
      </c>
      <c r="AD1247" s="43" t="str">
        <f t="shared" si="402"/>
        <v/>
      </c>
      <c r="AE1247" s="3" t="str">
        <f t="shared" si="403"/>
        <v/>
      </c>
      <c r="AF1247" s="66">
        <f t="shared" si="404"/>
        <v>6</v>
      </c>
      <c r="AG1247" t="str">
        <f t="shared" si="388"/>
        <v/>
      </c>
      <c r="AH1247" t="str">
        <f t="shared" si="390"/>
        <v/>
      </c>
      <c r="AI1247" t="str">
        <f t="shared" si="391"/>
        <v/>
      </c>
      <c r="AJ1247" t="str">
        <f t="shared" si="389"/>
        <v/>
      </c>
      <c r="AK1247" t="str">
        <f t="shared" si="392"/>
        <v/>
      </c>
      <c r="AL1247" t="str">
        <f t="shared" si="393"/>
        <v/>
      </c>
      <c r="AM1247" t="str">
        <f t="shared" si="394"/>
        <v/>
      </c>
      <c r="AN1247" t="str">
        <f t="shared" si="395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96"/>
        <v>0</v>
      </c>
      <c r="AZ1247">
        <f t="shared" si="397"/>
        <v>0</v>
      </c>
      <c r="BA1247">
        <f t="shared" si="398"/>
        <v>0</v>
      </c>
    </row>
    <row r="1248" customHeight="1" spans="1:53">
      <c r="A1248" s="23" t="s">
        <v>447</v>
      </c>
      <c r="B1248" s="71" t="s">
        <v>525</v>
      </c>
      <c r="C1248" s="23">
        <v>7</v>
      </c>
      <c r="D1248" s="39" t="s">
        <v>175</v>
      </c>
      <c r="E1248" s="39" t="s">
        <v>180</v>
      </c>
      <c r="N1248" s="25">
        <f>IFERROR(VLOOKUP($D1248&amp;$C1248,生产方式定位!$A$2:$E$38,2,FALSE)+VLOOKUP($E1248&amp;$C1248,生产方式定位!$F$3:$J$38,2,FALSE),0)</f>
        <v>0</v>
      </c>
      <c r="U1248" s="25">
        <f>IFERROR(VLOOKUP($D1248&amp;$C1248,生产方式定位!$A$2:$E$38,3,FALSE)+VLOOKUP($E1248&amp;$C1248,生产方式定位!$F$3:$J$38,3,FALSE),0)</f>
        <v>20</v>
      </c>
      <c r="Z1248" s="25">
        <f>IFERROR(VLOOKUP($D1248&amp;$C1248,生产方式定位!$A$2:$E$38,5,FALSE)+VLOOKUP($E1248&amp;$C1248,生产方式定位!$F$3:$J$38,5,FALSE),"错误")</f>
        <v>20</v>
      </c>
      <c r="AA1248" s="42" t="str">
        <f t="shared" si="399"/>
        <v/>
      </c>
      <c r="AB1248" s="65" t="str">
        <f t="shared" si="400"/>
        <v/>
      </c>
      <c r="AC1248" s="65" t="str">
        <f t="shared" si="401"/>
        <v/>
      </c>
      <c r="AD1248" s="43" t="str">
        <f t="shared" si="402"/>
        <v/>
      </c>
      <c r="AE1248" s="3" t="str">
        <f t="shared" si="403"/>
        <v/>
      </c>
      <c r="AF1248" s="66">
        <f t="shared" si="404"/>
        <v>7</v>
      </c>
      <c r="AG1248" t="str">
        <f t="shared" si="388"/>
        <v/>
      </c>
      <c r="AH1248" t="str">
        <f t="shared" si="390"/>
        <v/>
      </c>
      <c r="AI1248" t="str">
        <f t="shared" si="391"/>
        <v/>
      </c>
      <c r="AJ1248" t="str">
        <f t="shared" si="389"/>
        <v/>
      </c>
      <c r="AK1248" t="str">
        <f t="shared" si="392"/>
        <v/>
      </c>
      <c r="AL1248" t="str">
        <f t="shared" si="393"/>
        <v/>
      </c>
      <c r="AM1248" t="str">
        <f t="shared" si="394"/>
        <v/>
      </c>
      <c r="AN1248" t="str">
        <f t="shared" si="395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96"/>
        <v>0</v>
      </c>
      <c r="AZ1248">
        <f t="shared" si="397"/>
        <v>0</v>
      </c>
      <c r="BA1248">
        <f t="shared" si="398"/>
        <v>0</v>
      </c>
    </row>
    <row r="1249" customHeight="1" spans="1:53">
      <c r="A1249" s="23" t="s">
        <v>447</v>
      </c>
      <c r="B1249" s="71" t="s">
        <v>526</v>
      </c>
      <c r="C1249" s="23">
        <v>8</v>
      </c>
      <c r="D1249" s="39" t="s">
        <v>175</v>
      </c>
      <c r="E1249" s="39" t="s">
        <v>180</v>
      </c>
      <c r="N1249" s="25">
        <f>IFERROR(VLOOKUP($D1249&amp;$C1249,生产方式定位!$A$2:$E$38,2,FALSE)+VLOOKUP($E1249&amp;$C1249,生产方式定位!$F$3:$J$38,2,FALSE),0)</f>
        <v>0</v>
      </c>
      <c r="U1249" s="25">
        <f>IFERROR(VLOOKUP($D1249&amp;$C1249,生产方式定位!$A$2:$E$38,3,FALSE)+VLOOKUP($E1249&amp;$C1249,生产方式定位!$F$3:$J$38,3,FALSE),0)</f>
        <v>50</v>
      </c>
      <c r="Z1249" s="25">
        <f>IFERROR(VLOOKUP($D1249&amp;$C1249,生产方式定位!$A$2:$E$38,5,FALSE)+VLOOKUP($E1249&amp;$C1249,生产方式定位!$F$3:$J$38,5,FALSE),"错误")</f>
        <v>50</v>
      </c>
      <c r="AA1249" s="42" t="str">
        <f t="shared" si="399"/>
        <v/>
      </c>
      <c r="AB1249" s="65" t="str">
        <f t="shared" si="400"/>
        <v/>
      </c>
      <c r="AC1249" s="65" t="str">
        <f t="shared" si="401"/>
        <v/>
      </c>
      <c r="AD1249" s="43" t="str">
        <f t="shared" si="402"/>
        <v/>
      </c>
      <c r="AE1249" s="3" t="str">
        <f t="shared" si="403"/>
        <v/>
      </c>
      <c r="AF1249" s="66">
        <f t="shared" si="404"/>
        <v>8</v>
      </c>
      <c r="AG1249" t="str">
        <f t="shared" si="388"/>
        <v/>
      </c>
      <c r="AH1249" t="str">
        <f t="shared" si="390"/>
        <v/>
      </c>
      <c r="AI1249" t="str">
        <f t="shared" si="391"/>
        <v/>
      </c>
      <c r="AJ1249" t="str">
        <f t="shared" si="389"/>
        <v/>
      </c>
      <c r="AK1249" t="str">
        <f t="shared" si="392"/>
        <v/>
      </c>
      <c r="AL1249" t="str">
        <f t="shared" si="393"/>
        <v/>
      </c>
      <c r="AM1249" t="str">
        <f t="shared" si="394"/>
        <v/>
      </c>
      <c r="AN1249" t="str">
        <f t="shared" si="395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96"/>
        <v>0</v>
      </c>
      <c r="AZ1249">
        <f t="shared" si="397"/>
        <v>0</v>
      </c>
      <c r="BA1249">
        <f t="shared" si="398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7"/>
  <dimension ref="A1:AI1207"/>
  <sheetViews>
    <sheetView showGridLines="0" zoomScale="90" zoomScaleNormal="90" workbookViewId="0">
      <pane xSplit="3" ySplit="4" topLeftCell="J5" activePane="bottomRight" state="frozen"/>
      <selection/>
      <selection pane="topRight"/>
      <selection pane="bottomLeft"/>
      <selection pane="bottomRight" activeCell="A1" sqref="A1"/>
    </sheetView>
  </sheetViews>
  <sheetFormatPr defaultColWidth="9" defaultRowHeight="19.1" customHeight="1"/>
  <cols>
    <col min="1" max="1" width="26.4666666666667" style="3" customWidth="1"/>
    <col min="2" max="2" width="23.4083333333333" style="3" customWidth="1"/>
    <col min="3" max="3" width="5.46666666666667" style="3" customWidth="1"/>
    <col min="4" max="4" width="8.875" style="3" customWidth="1"/>
    <col min="5" max="5" width="5.46666666666667" style="3" customWidth="1"/>
    <col min="6" max="6" width="8.875" style="3" customWidth="1"/>
    <col min="7" max="7" width="5.46666666666667" style="3" customWidth="1"/>
    <col min="8" max="8" width="6.58333333333333" style="3" customWidth="1"/>
    <col min="9" max="11" width="5.46666666666667" style="3" customWidth="1"/>
    <col min="12" max="12" width="6.94166666666667" style="3" customWidth="1"/>
    <col min="13" max="13" width="6.05833333333333" style="3" customWidth="1"/>
    <col min="14" max="14" width="6.94166666666667" style="3" customWidth="1"/>
    <col min="15" max="15" width="5.46666666666667" style="3" customWidth="1"/>
    <col min="16" max="16" width="6.94166666666667" style="3" customWidth="1"/>
    <col min="17" max="17" width="5.46666666666667" style="3" customWidth="1"/>
    <col min="18" max="18" width="10.875" style="3" customWidth="1"/>
    <col min="19" max="19" width="5.46666666666667" style="3" customWidth="1"/>
    <col min="20" max="20" width="6.58333333333333" style="3" customWidth="1"/>
    <col min="21" max="21" width="5.46666666666667" style="18" customWidth="1"/>
    <col min="22" max="25" width="9.81666666666667" style="3" customWidth="1"/>
    <col min="26" max="26" width="5.46666666666667" style="19" customWidth="1"/>
    <col min="27" max="34" width="6.58333333333333" customWidth="1"/>
    <col min="35" max="35" width="5.46666666666667" style="19" customWidth="1"/>
  </cols>
  <sheetData>
    <row r="1" customHeight="1" spans="1:35">
      <c r="A1" s="20"/>
      <c r="B1" s="20"/>
      <c r="Z1" s="32" t="s">
        <v>449</v>
      </c>
      <c r="AI1" s="36" t="s">
        <v>449</v>
      </c>
    </row>
    <row r="2" hidden="1" customHeight="1" spans="1:35">
      <c r="A2" s="20"/>
      <c r="B2" s="20"/>
      <c r="Z2" s="33"/>
      <c r="AI2" s="37"/>
    </row>
    <row r="3" hidden="1" customHeight="1" spans="1:35">
      <c r="A3" s="20"/>
      <c r="B3" s="20"/>
      <c r="Z3" s="33"/>
      <c r="AA3" s="3"/>
      <c r="AB3" s="3"/>
      <c r="AC3" s="3"/>
      <c r="AD3" s="3"/>
      <c r="AI3" s="37"/>
    </row>
    <row r="4" ht="40.95" customHeight="1" spans="1:35">
      <c r="A4" s="7" t="s">
        <v>167</v>
      </c>
      <c r="B4" s="7" t="s">
        <v>168</v>
      </c>
      <c r="C4" s="21" t="s">
        <v>450</v>
      </c>
      <c r="D4" s="22" t="s">
        <v>452</v>
      </c>
      <c r="E4" s="22" t="s">
        <v>818</v>
      </c>
      <c r="F4" s="22" t="s">
        <v>454</v>
      </c>
      <c r="G4" s="22" t="s">
        <v>818</v>
      </c>
      <c r="H4" s="22" t="s">
        <v>455</v>
      </c>
      <c r="I4" s="22" t="s">
        <v>818</v>
      </c>
      <c r="J4" s="22" t="s">
        <v>43</v>
      </c>
      <c r="K4" s="22" t="s">
        <v>818</v>
      </c>
      <c r="L4" s="7" t="s">
        <v>459</v>
      </c>
      <c r="M4" s="7" t="s">
        <v>818</v>
      </c>
      <c r="N4" s="7" t="s">
        <v>460</v>
      </c>
      <c r="O4" s="7" t="s">
        <v>818</v>
      </c>
      <c r="P4" s="7" t="s">
        <v>461</v>
      </c>
      <c r="Q4" s="7" t="s">
        <v>818</v>
      </c>
      <c r="R4" s="27" t="s">
        <v>463</v>
      </c>
      <c r="S4" s="27" t="s">
        <v>818</v>
      </c>
      <c r="T4" s="27" t="s">
        <v>464</v>
      </c>
      <c r="U4" s="28" t="s">
        <v>818</v>
      </c>
      <c r="V4" s="29" t="s">
        <v>819</v>
      </c>
      <c r="W4" s="30" t="s">
        <v>820</v>
      </c>
      <c r="X4" s="31" t="s">
        <v>821</v>
      </c>
      <c r="Y4" s="34" t="s">
        <v>822</v>
      </c>
      <c r="Z4" s="35"/>
      <c r="AA4" s="22" t="s">
        <v>452</v>
      </c>
      <c r="AB4" s="22" t="s">
        <v>454</v>
      </c>
      <c r="AC4" s="22" t="s">
        <v>455</v>
      </c>
      <c r="AD4" s="7" t="s">
        <v>459</v>
      </c>
      <c r="AE4" s="7" t="s">
        <v>460</v>
      </c>
      <c r="AF4" s="7" t="s">
        <v>461</v>
      </c>
      <c r="AG4" s="27" t="s">
        <v>463</v>
      </c>
      <c r="AH4" s="27" t="s">
        <v>464</v>
      </c>
      <c r="AI4" s="38"/>
    </row>
    <row r="5" customHeight="1" spans="1:3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6" t="str">
        <f>IF(生产方式演算表!AR5=0,"","运力")</f>
        <v>运力</v>
      </c>
      <c r="K5" s="26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6" t="str">
        <f>IF(生产方式演算表!AR6=0,"","运力")</f>
        <v>运力</v>
      </c>
      <c r="K6" s="26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6" t="str">
        <f>IF(生产方式演算表!AR7=0,"","运力")</f>
        <v>运力</v>
      </c>
      <c r="K7" s="26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6" t="str">
        <f>IF(生产方式演算表!AR8=0,"","运力")</f>
        <v/>
      </c>
      <c r="K8" s="26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6" t="str">
        <f>IF(生产方式演算表!AR9=0,"","运力")</f>
        <v>运力</v>
      </c>
      <c r="K9" s="26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6" t="str">
        <f>IF(生产方式演算表!AR10=0,"","运力")</f>
        <v>运力</v>
      </c>
      <c r="K10" s="26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6" t="str">
        <f>IF(生产方式演算表!AR11=0,"","运力")</f>
        <v/>
      </c>
      <c r="K11" s="26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6" t="str">
        <f>IF(生产方式演算表!AR12=0,"","运力")</f>
        <v/>
      </c>
      <c r="K12" s="26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6" t="str">
        <f>IF(生产方式演算表!AR13=0,"","运力")</f>
        <v/>
      </c>
      <c r="K13" s="26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6" t="str">
        <f>IF(生产方式演算表!AR14=0,"","运力")</f>
        <v/>
      </c>
      <c r="K14" s="26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6" t="str">
        <f>IF(生产方式演算表!AR15=0,"","运力")</f>
        <v/>
      </c>
      <c r="K15" s="26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6" t="str">
        <f>IF(生产方式演算表!AR16=0,"","运力")</f>
        <v/>
      </c>
      <c r="K16" s="26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6" t="str">
        <f>IF(生产方式演算表!AR17=0,"","运力")</f>
        <v/>
      </c>
      <c r="K17" s="26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6" t="str">
        <f>IF(生产方式演算表!AR18=0,"","运力")</f>
        <v/>
      </c>
      <c r="K18" s="26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6" t="str">
        <f>IF(生产方式演算表!AR19=0,"","运力")</f>
        <v/>
      </c>
      <c r="K19" s="26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3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魔导引擎</v>
      </c>
      <c r="I20" s="24">
        <f>IF(生产方式演算表!AQ20="","",IF(LEN(生产方式演算表!AQ20)=1,生产方式演算表!AQ20,ROUND(生产方式演算表!AQ20,-1)))</f>
        <v>2</v>
      </c>
      <c r="J20" s="26" t="str">
        <f>IF(生产方式演算表!AR20=0,"","运力")</f>
        <v/>
      </c>
      <c r="K20" s="26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6" t="str">
        <f>IF(生产方式演算表!AR21=0,"","运力")</f>
        <v/>
      </c>
      <c r="K21" s="26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6" t="str">
        <f>IF(生产方式演算表!AR22=0,"","运力")</f>
        <v/>
      </c>
      <c r="K22" s="26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6" t="str">
        <f>IF(生产方式演算表!AR23=0,"","运力")</f>
        <v/>
      </c>
      <c r="K23" s="26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6" t="str">
        <f>IF(生产方式演算表!AR24=0,"","运力")</f>
        <v/>
      </c>
      <c r="K24" s="26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6" t="str">
        <f>IF(生产方式演算表!AR25=0,"","运力")</f>
        <v/>
      </c>
      <c r="K25" s="26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6" t="str">
        <f>IF(生产方式演算表!AR26=0,"","运力")</f>
        <v/>
      </c>
      <c r="K26" s="26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6" t="str">
        <f>IF(生产方式演算表!AR27=0,"","运力")</f>
        <v/>
      </c>
      <c r="K27" s="26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6" t="str">
        <f>IF(生产方式演算表!AR28=0,"","运力")</f>
        <v/>
      </c>
      <c r="K28" s="26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6" t="str">
        <f>IF(生产方式演算表!AR29=0,"","运力")</f>
        <v>运力</v>
      </c>
      <c r="K29" s="26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6" t="str">
        <f>IF(生产方式演算表!AR30=0,"","运力")</f>
        <v>运力</v>
      </c>
      <c r="K30" s="26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6" t="str">
        <f>IF(生产方式演算表!AR31=0,"","运力")</f>
        <v/>
      </c>
      <c r="K31" s="26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6" t="str">
        <f>IF(生产方式演算表!AR32=0,"","运力")</f>
        <v/>
      </c>
      <c r="K32" s="26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6" t="str">
        <f>IF(生产方式演算表!AR33=0,"","运力")</f>
        <v/>
      </c>
      <c r="K33" s="26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6" t="str">
        <f>IF(生产方式演算表!AR34=0,"","运力")</f>
        <v/>
      </c>
      <c r="K34" s="26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6" t="str">
        <f>IF(生产方式演算表!AR35=0,"","运力")</f>
        <v/>
      </c>
      <c r="K35" s="26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6" t="str">
        <f>IF(生产方式演算表!AR36=0,"","运力")</f>
        <v/>
      </c>
      <c r="K36" s="26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6" t="str">
        <f>IF(生产方式演算表!AR37=0,"","运力")</f>
        <v/>
      </c>
      <c r="K37" s="26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6" t="str">
        <f>IF(生产方式演算表!AR38=0,"","运力")</f>
        <v/>
      </c>
      <c r="K38" s="26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6" t="str">
        <f>IF(生产方式演算表!AR39=0,"","运力")</f>
        <v/>
      </c>
      <c r="K39" s="26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6" t="str">
        <f>IF(生产方式演算表!AR40=0,"","运力")</f>
        <v/>
      </c>
      <c r="K40" s="26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6" t="str">
        <f>IF(生产方式演算表!AR41=0,"","运力")</f>
        <v/>
      </c>
      <c r="K41" s="26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6" t="str">
        <f>IF(生产方式演算表!AR42=0,"","运力")</f>
        <v/>
      </c>
      <c r="K42" s="26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6" t="str">
        <f>IF(生产方式演算表!AR43=0,"","运力")</f>
        <v/>
      </c>
      <c r="K43" s="26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6" t="str">
        <f>IF(生产方式演算表!AR44=0,"","运力")</f>
        <v/>
      </c>
      <c r="K44" s="26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6" t="str">
        <f>IF(生产方式演算表!AR45=0,"","运力")</f>
        <v/>
      </c>
      <c r="K45" s="26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6" t="str">
        <f>IF(生产方式演算表!AR46=0,"","运力")</f>
        <v/>
      </c>
      <c r="K46" s="26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6" t="str">
        <f>IF(生产方式演算表!AR47=0,"","运力")</f>
        <v/>
      </c>
      <c r="K47" s="26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6" t="str">
        <f>IF(生产方式演算表!AR48=0,"","运力")</f>
        <v/>
      </c>
      <c r="K48" s="26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6" t="str">
        <f>IF(生产方式演算表!AR49=0,"","运力")</f>
        <v/>
      </c>
      <c r="K49" s="26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6" t="str">
        <f>IF(生产方式演算表!AR50=0,"","运力")</f>
        <v/>
      </c>
      <c r="K50" s="26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6" t="str">
        <f>IF(生产方式演算表!AR51=0,"","运力")</f>
        <v>运力</v>
      </c>
      <c r="K51" s="26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6" t="str">
        <f>IF(生产方式演算表!AR52=0,"","运力")</f>
        <v/>
      </c>
      <c r="K52" s="26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6" t="str">
        <f>IF(生产方式演算表!AR53=0,"","运力")</f>
        <v>运力</v>
      </c>
      <c r="K53" s="26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hidden="1" customHeight="1" spans="1:3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6" t="str">
        <f>IF(生产方式演算表!AR54=0,"","运力")</f>
        <v>运力</v>
      </c>
      <c r="K54" s="26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customHeight="1" spans="1:3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6" t="str">
        <f>IF(生产方式演算表!AR55=0,"","运力")</f>
        <v>运力</v>
      </c>
      <c r="K55" s="26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hidden="1" customHeight="1" spans="1:3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6" t="str">
        <f>IF(生产方式演算表!AR56=0,"","运力")</f>
        <v/>
      </c>
      <c r="K56" s="26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hidden="1" customHeight="1" spans="1:3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6" t="str">
        <f>IF(生产方式演算表!AR57=0,"","运力")</f>
        <v/>
      </c>
      <c r="K57" s="26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hidden="1" customHeight="1" spans="1:3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6" t="str">
        <f>IF(生产方式演算表!AR58=0,"","运力")</f>
        <v/>
      </c>
      <c r="K58" s="26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hidden="1" customHeight="1" spans="1:3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6" t="str">
        <f>IF(生产方式演算表!AR59=0,"","运力")</f>
        <v/>
      </c>
      <c r="K59" s="26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hidden="1" customHeight="1" spans="1:3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6" t="str">
        <f>IF(生产方式演算表!AR60=0,"","运力")</f>
        <v/>
      </c>
      <c r="K60" s="26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hidden="1" customHeight="1" spans="1:3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6" t="str">
        <f>IF(生产方式演算表!AR61=0,"","运力")</f>
        <v/>
      </c>
      <c r="K61" s="26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hidden="1" customHeight="1" spans="1:3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6" t="str">
        <f>IF(生产方式演算表!AR62=0,"","运力")</f>
        <v/>
      </c>
      <c r="K62" s="26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hidden="1" customHeight="1" spans="1:3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6" t="str">
        <f>IF(生产方式演算表!AR63=0,"","运力")</f>
        <v/>
      </c>
      <c r="K63" s="26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hidden="1" customHeight="1" spans="1:3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6" t="str">
        <f>IF(生产方式演算表!AR64=0,"","运力")</f>
        <v/>
      </c>
      <c r="K64" s="26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hidden="1" customHeight="1" spans="1:3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3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魔导引擎</v>
      </c>
      <c r="I65" s="24">
        <f>IF(生产方式演算表!AQ65="","",生产方式演算表!AQ65)</f>
        <v>2</v>
      </c>
      <c r="J65" s="26" t="str">
        <f>IF(生产方式演算表!AR65=0,"","运力")</f>
        <v/>
      </c>
      <c r="K65" s="26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6" t="str">
        <f>IF(生产方式演算表!AR66=0,"","运力")</f>
        <v/>
      </c>
      <c r="K66" s="26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6" t="str">
        <f>IF(生产方式演算表!AR67=0,"","运力")</f>
        <v/>
      </c>
      <c r="K67" s="26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6" t="str">
        <f>IF(生产方式演算表!AR68=0,"","运力")</f>
        <v/>
      </c>
      <c r="K68" s="26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6" t="str">
        <f>IF(生产方式演算表!AR69=0,"","运力")</f>
        <v/>
      </c>
      <c r="K69" s="26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6" t="str">
        <f>IF(生产方式演算表!AR70=0,"","运力")</f>
        <v/>
      </c>
      <c r="K70" s="26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6" t="str">
        <f>IF(生产方式演算表!AR71=0,"","运力")</f>
        <v/>
      </c>
      <c r="K71" s="26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6" t="str">
        <f>IF(生产方式演算表!AR72=0,"","运力")</f>
        <v/>
      </c>
      <c r="K72" s="26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6" t="str">
        <f>IF(生产方式演算表!AR73=0,"","运力")</f>
        <v/>
      </c>
      <c r="K73" s="26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hidden="1" customHeight="1" spans="1:3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6" t="str">
        <f>IF(生产方式演算表!AR74=0,"","运力")</f>
        <v>运力</v>
      </c>
      <c r="K74" s="26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hidden="1" customHeight="1" spans="1:3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6" t="str">
        <f>IF(生产方式演算表!AR75=0,"","运力")</f>
        <v>运力</v>
      </c>
      <c r="K75" s="26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hidden="1" customHeight="1" spans="1:3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6" t="str">
        <f>IF(生产方式演算表!AR76=0,"","运力")</f>
        <v>运力</v>
      </c>
      <c r="K76" s="26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hidden="1" customHeight="1" spans="1:3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6" t="str">
        <f>IF(生产方式演算表!AR77=0,"","运力")</f>
        <v>运力</v>
      </c>
      <c r="K77" s="26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hidden="1" customHeight="1" spans="1:3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6" t="str">
        <f>IF(生产方式演算表!AR78=0,"","运力")</f>
        <v>运力</v>
      </c>
      <c r="K78" s="26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hidden="1" customHeight="1" spans="1:3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6" t="str">
        <f>IF(生产方式演算表!AR79=0,"","运力")</f>
        <v/>
      </c>
      <c r="K79" s="26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hidden="1" customHeight="1" spans="1:3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6" t="str">
        <f>IF(生产方式演算表!AR80=0,"","运力")</f>
        <v>运力</v>
      </c>
      <c r="K80" s="26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21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30</v>
      </c>
      <c r="X80" s="3">
        <f t="shared" si="6"/>
        <v>1260</v>
      </c>
      <c r="Y80" s="3">
        <f t="shared" si="7"/>
        <v>450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1260</v>
      </c>
      <c r="AH80" t="str">
        <f>IFERROR(ROUND(U80*VLOOKUP(T80,商品!$A$4:$B$58,2,FALSE),0),"")</f>
        <v/>
      </c>
    </row>
    <row r="81" hidden="1" customHeight="1" spans="1:3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6" t="str">
        <f>IF(生产方式演算表!AR81=0,"","运力")</f>
        <v>运力</v>
      </c>
      <c r="K81" s="26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30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35</v>
      </c>
      <c r="X81" s="3">
        <f t="shared" si="6"/>
        <v>1800</v>
      </c>
      <c r="Y81" s="3">
        <f t="shared" si="7"/>
        <v>585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hidden="1" customHeight="1" spans="1:3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6" t="str">
        <f>IF(生产方式演算表!AR82=0,"","运力")</f>
        <v>运力</v>
      </c>
      <c r="K82" s="26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38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40</v>
      </c>
      <c r="X82" s="3">
        <f t="shared" si="6"/>
        <v>2280</v>
      </c>
      <c r="Y82" s="3">
        <f t="shared" si="7"/>
        <v>655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2280</v>
      </c>
      <c r="AH82" t="str">
        <f>IFERROR(ROUND(U82*VLOOKUP(T82,商品!$A$4:$B$58,2,FALSE),0),"")</f>
        <v/>
      </c>
    </row>
    <row r="83" hidden="1" customHeight="1" spans="1:3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6" t="str">
        <f>IF(生产方式演算表!AR83=0,"","运力")</f>
        <v>运力</v>
      </c>
      <c r="K83" s="26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47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45</v>
      </c>
      <c r="X83" s="3">
        <f t="shared" si="6"/>
        <v>2820</v>
      </c>
      <c r="Y83" s="3">
        <f t="shared" si="7"/>
        <v>855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2820</v>
      </c>
      <c r="AH83" t="str">
        <f>IFERROR(ROUND(U83*VLOOKUP(T83,商品!$A$4:$B$58,2,FALSE),0),"")</f>
        <v/>
      </c>
    </row>
    <row r="84" hidden="1" customHeight="1" spans="1:3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6" t="str">
        <f>IF(生产方式演算表!AR84=0,"","运力")</f>
        <v/>
      </c>
      <c r="K84" s="26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hidden="1" customHeight="1" spans="1:3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6" t="str">
        <f>IF(生产方式演算表!AR85=0,"","运力")</f>
        <v/>
      </c>
      <c r="K85" s="26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hidden="1" customHeight="1" spans="1:3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6" t="str">
        <f>IF(生产方式演算表!AR86=0,"","运力")</f>
        <v/>
      </c>
      <c r="K86" s="26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hidden="1" customHeight="1" spans="1:3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6" t="str">
        <f>IF(生产方式演算表!AR87=0,"","运力")</f>
        <v/>
      </c>
      <c r="K87" s="26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hidden="1" customHeight="1" spans="1:3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6" t="str">
        <f>IF(生产方式演算表!AR88=0,"","运力")</f>
        <v/>
      </c>
      <c r="K88" s="26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hidden="1" customHeight="1" spans="1:3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6" t="str">
        <f>IF(生产方式演算表!AR89=0,"","运力")</f>
        <v/>
      </c>
      <c r="K89" s="26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hidden="1" customHeight="1" spans="1:3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6" t="str">
        <f>IF(生产方式演算表!AR90=0,"","运力")</f>
        <v/>
      </c>
      <c r="K90" s="26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hidden="1" customHeight="1" spans="1:3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6" t="str">
        <f>IF(生产方式演算表!AR91=0,"","运力")</f>
        <v/>
      </c>
      <c r="K91" s="26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hidden="1" customHeight="1" spans="1:3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6" t="str">
        <f>IF(生产方式演算表!AR92=0,"","运力")</f>
        <v/>
      </c>
      <c r="K92" s="26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hidden="1" customHeight="1" spans="1:3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3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魔导引擎</v>
      </c>
      <c r="I93" s="24">
        <f>IF(生产方式演算表!AQ93="","",生产方式演算表!AQ93)</f>
        <v>2</v>
      </c>
      <c r="J93" s="26" t="str">
        <f>IF(生产方式演算表!AR93=0,"","运力")</f>
        <v/>
      </c>
      <c r="K93" s="26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6" t="str">
        <f>IF(生产方式演算表!AR94=0,"","运力")</f>
        <v/>
      </c>
      <c r="K94" s="26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6" t="str">
        <f>IF(生产方式演算表!AR95=0,"","运力")</f>
        <v/>
      </c>
      <c r="K95" s="26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6" t="str">
        <f>IF(生产方式演算表!AR96=0,"","运力")</f>
        <v/>
      </c>
      <c r="K96" s="26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6" t="str">
        <f>IF(生产方式演算表!AR97=0,"","运力")</f>
        <v/>
      </c>
      <c r="K97" s="26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6" t="str">
        <f>IF(生产方式演算表!AR98=0,"","运力")</f>
        <v/>
      </c>
      <c r="K98" s="26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6" t="str">
        <f>IF(生产方式演算表!AR99=0,"","运力")</f>
        <v/>
      </c>
      <c r="K99" s="26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6" t="str">
        <f>IF(生产方式演算表!AR100=0,"","运力")</f>
        <v/>
      </c>
      <c r="K100" s="26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6" t="str">
        <f>IF(生产方式演算表!AR101=0,"","运力")</f>
        <v/>
      </c>
      <c r="K101" s="26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hidden="1" customHeight="1" spans="1:3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6" t="str">
        <f>IF(生产方式演算表!AR102=0,"","运力")</f>
        <v>运力</v>
      </c>
      <c r="K102" s="26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hidden="1" customHeight="1" spans="1:3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6" t="str">
        <f>IF(生产方式演算表!AR103=0,"","运力")</f>
        <v>运力</v>
      </c>
      <c r="K103" s="26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hidden="1" customHeight="1" spans="1:3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6" t="str">
        <f>IF(生产方式演算表!AR104=0,"","运力")</f>
        <v>运力</v>
      </c>
      <c r="K104" s="26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hidden="1" customHeight="1" spans="1:3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6" t="e">
        <f>IF(生产方式演算表!#REF!=0,"","运力")</f>
        <v>#REF!</v>
      </c>
      <c r="K105" s="26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hidden="1" customHeight="1" spans="1:3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6" t="e">
        <f>IF(生产方式演算表!#REF!=0,"","运力")</f>
        <v>#REF!</v>
      </c>
      <c r="K106" s="26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hidden="1" customHeight="1" spans="1:3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6" t="str">
        <f>IF(生产方式演算表!AR105=0,"","运力")</f>
        <v/>
      </c>
      <c r="K107" s="26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hidden="1" customHeight="1" spans="1:3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6" t="str">
        <f>IF(生产方式演算表!AR106=0,"","运力")</f>
        <v>运力</v>
      </c>
      <c r="K108" s="26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450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21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30</v>
      </c>
      <c r="X108" s="3">
        <f t="shared" si="6"/>
        <v>1260</v>
      </c>
      <c r="Y108" s="3">
        <f t="shared" si="7"/>
        <v>390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30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1260</v>
      </c>
      <c r="AH108" t="str">
        <f>IFERROR(ROUND(U108*VLOOKUP(T108,商品!$A$4:$B$58,2,FALSE),0),"")</f>
        <v/>
      </c>
    </row>
    <row r="109" hidden="1" customHeight="1" spans="1:3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6" t="str">
        <f>IF(生产方式演算表!AR107=0,"","运力")</f>
        <v>运力</v>
      </c>
      <c r="K109" s="26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530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30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35</v>
      </c>
      <c r="X109" s="3">
        <f t="shared" si="6"/>
        <v>1800</v>
      </c>
      <c r="Y109" s="3">
        <f t="shared" si="7"/>
        <v>565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35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1800</v>
      </c>
      <c r="AH109" t="str">
        <f>IFERROR(ROUND(U109*VLOOKUP(T109,商品!$A$4:$B$58,2,FALSE),0),"")</f>
        <v/>
      </c>
    </row>
    <row r="110" hidden="1" customHeight="1" spans="1:3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6" t="e">
        <f>IF(生产方式演算表!#REF!=0,"","运力")</f>
        <v>#REF!</v>
      </c>
      <c r="K110" s="26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hidden="1" customHeight="1" spans="1:3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6" t="e">
        <f>IF(生产方式演算表!#REF!=0,"","运力")</f>
        <v>#REF!</v>
      </c>
      <c r="K111" s="26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hidden="1" customHeight="1" spans="1:3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6" t="str">
        <f>IF(生产方式演算表!AR108=0,"","运力")</f>
        <v/>
      </c>
      <c r="K112" s="26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hidden="1" customHeight="1" spans="1:3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6" t="str">
        <f>IF(生产方式演算表!AR109=0,"","运力")</f>
        <v/>
      </c>
      <c r="K113" s="26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hidden="1" customHeight="1" spans="1:3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6" t="str">
        <f>IF(生产方式演算表!AR110=0,"","运力")</f>
        <v/>
      </c>
      <c r="K114" s="26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hidden="1" customHeight="1" spans="1:3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6" t="str">
        <f>IF(生产方式演算表!AR111=0,"","运力")</f>
        <v/>
      </c>
      <c r="K115" s="26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hidden="1" customHeight="1" spans="1:3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6" t="str">
        <f>IF(生产方式演算表!AR112=0,"","运力")</f>
        <v/>
      </c>
      <c r="K116" s="26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hidden="1" customHeight="1" spans="1:3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6" t="str">
        <f>IF(生产方式演算表!AR113=0,"","运力")</f>
        <v/>
      </c>
      <c r="K117" s="26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hidden="1" customHeight="1" spans="1:3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6" t="str">
        <f>IF(生产方式演算表!AR114=0,"","运力")</f>
        <v/>
      </c>
      <c r="K118" s="26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hidden="1" customHeight="1" spans="1:3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6" t="str">
        <f>IF(生产方式演算表!AR115=0,"","运力")</f>
        <v/>
      </c>
      <c r="K119" s="26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hidden="1" customHeight="1" spans="1:3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6" t="str">
        <f>IF(生产方式演算表!AR116=0,"","运力")</f>
        <v/>
      </c>
      <c r="K120" s="26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hidden="1" customHeight="1" spans="1:3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6" t="str">
        <f>IF(生产方式演算表!AR117=0,"","运力")</f>
        <v/>
      </c>
      <c r="K121" s="26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customHeight="1" spans="1:3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6" t="str">
        <f>IF(生产方式演算表!AR118=0,"","运力")</f>
        <v/>
      </c>
      <c r="K122" s="26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6" t="str">
        <f>IF(生产方式演算表!AR119=0,"","运力")</f>
        <v/>
      </c>
      <c r="K123" s="26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6" t="str">
        <f>IF(生产方式演算表!AR120=0,"","运力")</f>
        <v/>
      </c>
      <c r="K124" s="26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6" t="str">
        <f>IF(生产方式演算表!AR121=0,"","运力")</f>
        <v/>
      </c>
      <c r="K125" s="26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6" t="str">
        <f>IF(生产方式演算表!AR122=0,"","运力")</f>
        <v/>
      </c>
      <c r="K126" s="26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customHeight="1" spans="1:3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6" t="str">
        <f>IF(生产方式演算表!AR123=0,"","运力")</f>
        <v/>
      </c>
      <c r="K127" s="26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customHeight="1" spans="1:3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6" t="str">
        <f>IF(生产方式演算表!AR124=0,"","运力")</f>
        <v/>
      </c>
      <c r="K128" s="26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customHeight="1" spans="1:3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6" t="str">
        <f>IF(生产方式演算表!AR125=0,"","运力")</f>
        <v/>
      </c>
      <c r="K129" s="26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hidden="1" customHeight="1" spans="1:3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6" t="str">
        <f>IF(生产方式演算表!AR126=0,"","运力")</f>
        <v>运力</v>
      </c>
      <c r="K130" s="26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hidden="1" customHeight="1" spans="1:3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6" t="str">
        <f>IF(生产方式演算表!AR127=0,"","运力")</f>
        <v>运力</v>
      </c>
      <c r="K131" s="26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hidden="1" customHeight="1" spans="1:3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6" t="str">
        <f>IF(生产方式演算表!AR128=0,"","运力")</f>
        <v>运力</v>
      </c>
      <c r="K132" s="26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hidden="1" customHeight="1" spans="1:3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6" t="e">
        <f>IF(生产方式演算表!#REF!=0,"","运力")</f>
        <v>#REF!</v>
      </c>
      <c r="K133" s="26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hidden="1" customHeight="1" spans="1:3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6" t="e">
        <f>IF(生产方式演算表!#REF!=0,"","运力")</f>
        <v>#REF!</v>
      </c>
      <c r="K134" s="26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hidden="1" customHeight="1" spans="1:3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6" t="str">
        <f>IF(生产方式演算表!AR129=0,"","运力")</f>
        <v/>
      </c>
      <c r="K135" s="26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hidden="1" customHeight="1" spans="1:3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6" t="str">
        <f>IF(生产方式演算表!AR130=0,"","运力")</f>
        <v>运力</v>
      </c>
      <c r="K136" s="26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450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25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30</v>
      </c>
      <c r="X136" s="3">
        <f t="shared" si="10"/>
        <v>1250</v>
      </c>
      <c r="Y136" s="3">
        <f t="shared" si="11"/>
        <v>380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30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1250</v>
      </c>
      <c r="AH136" t="str">
        <f>IFERROR(ROUND(U136*VLOOKUP(T136,商品!$A$4:$B$58,2,FALSE),0),"")</f>
        <v/>
      </c>
    </row>
    <row r="137" hidden="1" customHeight="1" spans="1:3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6" t="str">
        <f>IF(生产方式演算表!AR131=0,"","运力")</f>
        <v>运力</v>
      </c>
      <c r="K137" s="26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530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36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35</v>
      </c>
      <c r="X137" s="3">
        <f t="shared" si="10"/>
        <v>1800</v>
      </c>
      <c r="Y137" s="3">
        <f t="shared" si="11"/>
        <v>565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35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1800</v>
      </c>
      <c r="AH137" t="str">
        <f>IFERROR(ROUND(U137*VLOOKUP(T137,商品!$A$4:$B$58,2,FALSE),0),"")</f>
        <v/>
      </c>
    </row>
    <row r="138" hidden="1" customHeight="1" spans="1:3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6" t="e">
        <f>IF(生产方式演算表!#REF!=0,"","运力")</f>
        <v>#REF!</v>
      </c>
      <c r="K138" s="26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hidden="1" customHeight="1" spans="1:3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6" t="e">
        <f>IF(生产方式演算表!#REF!=0,"","运力")</f>
        <v>#REF!</v>
      </c>
      <c r="K139" s="26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hidden="1" customHeight="1" spans="1:3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6" t="str">
        <f>IF(生产方式演算表!AR132=0,"","运力")</f>
        <v/>
      </c>
      <c r="K140" s="26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hidden="1" customHeight="1" spans="1:3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6" t="str">
        <f>IF(生产方式演算表!AR133=0,"","运力")</f>
        <v/>
      </c>
      <c r="K141" s="26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hidden="1" customHeight="1" spans="1:3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6" t="str">
        <f>IF(生产方式演算表!AR134=0,"","运力")</f>
        <v/>
      </c>
      <c r="K142" s="26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hidden="1" customHeight="1" spans="1:3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6" t="str">
        <f>IF(生产方式演算表!AR135=0,"","运力")</f>
        <v/>
      </c>
      <c r="K143" s="26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hidden="1" customHeight="1" spans="1:3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6" t="str">
        <f>IF(生产方式演算表!AR136=0,"","运力")</f>
        <v/>
      </c>
      <c r="K144" s="26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hidden="1" customHeight="1" spans="1:3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6" t="str">
        <f>IF(生产方式演算表!AR137=0,"","运力")</f>
        <v/>
      </c>
      <c r="K145" s="26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hidden="1" customHeight="1" spans="1:3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6" t="str">
        <f>IF(生产方式演算表!AR138=0,"","运力")</f>
        <v/>
      </c>
      <c r="K146" s="26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hidden="1" customHeight="1" spans="1:3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6" t="str">
        <f>IF(生产方式演算表!AR139=0,"","运力")</f>
        <v/>
      </c>
      <c r="K147" s="26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hidden="1" customHeight="1" spans="1:3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6" t="str">
        <f>IF(生产方式演算表!AR140=0,"","运力")</f>
        <v/>
      </c>
      <c r="K148" s="26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hidden="1" customHeight="1" spans="1:3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6" t="str">
        <f>IF(生产方式演算表!AR141=0,"","运力")</f>
        <v/>
      </c>
      <c r="K149" s="26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customHeight="1" spans="1:3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6" t="str">
        <f>IF(生产方式演算表!AR142=0,"","运力")</f>
        <v/>
      </c>
      <c r="K150" s="26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customHeight="1" spans="1:3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6" t="str">
        <f>IF(生产方式演算表!AR143=0,"","运力")</f>
        <v/>
      </c>
      <c r="K151" s="26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customHeight="1" spans="1:3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6" t="str">
        <f>IF(生产方式演算表!AR144=0,"","运力")</f>
        <v/>
      </c>
      <c r="K152" s="26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customHeight="1" spans="1:3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6" t="str">
        <f>IF(生产方式演算表!AR145=0,"","运力")</f>
        <v/>
      </c>
      <c r="K153" s="26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customHeight="1" spans="1:3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6" t="str">
        <f>IF(生产方式演算表!AR146=0,"","运力")</f>
        <v/>
      </c>
      <c r="K154" s="26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customHeight="1" spans="1:3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6" t="str">
        <f>IF(生产方式演算表!AR147=0,"","运力")</f>
        <v/>
      </c>
      <c r="K155" s="26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6" t="str">
        <f>IF(生产方式演算表!AR148=0,"","运力")</f>
        <v/>
      </c>
      <c r="K156" s="26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customHeight="1" spans="1:3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6" t="str">
        <f>IF(生产方式演算表!AR149=0,"","运力")</f>
        <v/>
      </c>
      <c r="K157" s="26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hidden="1" customHeight="1" spans="1:3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6" t="str">
        <f>IF(生产方式演算表!AR150=0,"","运力")</f>
        <v>运力</v>
      </c>
      <c r="K158" s="26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hidden="1" customHeight="1" spans="1:3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6" t="str">
        <f>IF(生产方式演算表!AR151=0,"","运力")</f>
        <v>运力</v>
      </c>
      <c r="K159" s="26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hidden="1" customHeight="1" spans="1:3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6" t="str">
        <f>IF(生产方式演算表!AR152=0,"","运力")</f>
        <v>运力</v>
      </c>
      <c r="K160" s="26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hidden="1" customHeight="1" spans="1:3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> 泽洛</v>
      </c>
      <c r="I161" s="24" t="str">
        <f>IF(生产方式演算表!AQ153="","",生产方式演算表!AQ153)</f>
        <v/>
      </c>
      <c r="J161" s="26" t="str">
        <f>IF(生产方式演算表!AR153=0,"","运力")</f>
        <v>运力</v>
      </c>
      <c r="K161" s="26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hidden="1" customHeight="1" spans="1:3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6" t="str">
        <f>IF(生产方式演算表!AR154=0,"","运力")</f>
        <v>运力</v>
      </c>
      <c r="K162" s="26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hidden="1" customHeight="1" spans="1:3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6" t="str">
        <f>IF(生产方式演算表!AR155=0,"","运力")</f>
        <v/>
      </c>
      <c r="K163" s="26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hidden="1" customHeight="1" spans="1:3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6" t="str">
        <f>IF(生产方式演算表!AR156=0,"","运力")</f>
        <v>运力</v>
      </c>
      <c r="K164" s="26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450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25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30</v>
      </c>
      <c r="X164" s="3">
        <f t="shared" si="10"/>
        <v>1250</v>
      </c>
      <c r="Y164" s="3">
        <f t="shared" si="11"/>
        <v>320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30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1250</v>
      </c>
      <c r="AH164" t="str">
        <f>IFERROR(ROUND(U164*VLOOKUP(T164,商品!$A$4:$B$58,2,FALSE),0),"")</f>
        <v/>
      </c>
    </row>
    <row r="165" hidden="1" customHeight="1" spans="1:3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6" t="str">
        <f>IF(生产方式演算表!AR157=0,"","运力")</f>
        <v>运力</v>
      </c>
      <c r="K165" s="26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530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36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35</v>
      </c>
      <c r="X165" s="3">
        <f t="shared" si="10"/>
        <v>1800</v>
      </c>
      <c r="Y165" s="3">
        <f t="shared" si="11"/>
        <v>495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35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1800</v>
      </c>
      <c r="AH165" t="str">
        <f>IFERROR(ROUND(U165*VLOOKUP(T165,商品!$A$4:$B$58,2,FALSE),0),"")</f>
        <v/>
      </c>
    </row>
    <row r="166" hidden="1" customHeight="1" spans="1:3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6" t="str">
        <f>IF(生产方式演算表!AR158=0,"","运力")</f>
        <v>运力</v>
      </c>
      <c r="K166" s="26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600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57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40</v>
      </c>
      <c r="X166" s="3">
        <f t="shared" si="10"/>
        <v>2850</v>
      </c>
      <c r="Y166" s="3">
        <f t="shared" si="11"/>
        <v>1090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40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2850</v>
      </c>
      <c r="AH166" t="str">
        <f>IFERROR(ROUND(U166*VLOOKUP(T166,商品!$A$4:$B$58,2,FALSE),0),"")</f>
        <v/>
      </c>
    </row>
    <row r="167" hidden="1" customHeight="1" spans="1:3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6" t="str">
        <f>IF(生产方式演算表!AR159=0,"","运力")</f>
        <v>运力</v>
      </c>
      <c r="K167" s="26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680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62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45</v>
      </c>
      <c r="X167" s="3">
        <f t="shared" si="10"/>
        <v>3100</v>
      </c>
      <c r="Y167" s="3">
        <f t="shared" si="11"/>
        <v>1175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45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3100</v>
      </c>
      <c r="AH167" t="str">
        <f>IFERROR(ROUND(U167*VLOOKUP(T167,商品!$A$4:$B$58,2,FALSE),0),"")</f>
        <v/>
      </c>
    </row>
    <row r="168" hidden="1" customHeight="1" spans="1:3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6" t="str">
        <f>IF(生产方式演算表!AR160=0,"","运力")</f>
        <v/>
      </c>
      <c r="K168" s="26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hidden="1" customHeight="1" spans="1:3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6" t="str">
        <f>IF(生产方式演算表!AR161=0,"","运力")</f>
        <v/>
      </c>
      <c r="K169" s="26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hidden="1" customHeight="1" spans="1:3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6" t="str">
        <f>IF(生产方式演算表!AR162=0,"","运力")</f>
        <v/>
      </c>
      <c r="K170" s="26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hidden="1" customHeight="1" spans="1:3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6" t="str">
        <f>IF(生产方式演算表!AR163=0,"","运力")</f>
        <v/>
      </c>
      <c r="K171" s="26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hidden="1" customHeight="1" spans="1:3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6" t="str">
        <f>IF(生产方式演算表!AR164=0,"","运力")</f>
        <v/>
      </c>
      <c r="K172" s="26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hidden="1" customHeight="1" spans="1:3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6" t="str">
        <f>IF(生产方式演算表!AR165=0,"","运力")</f>
        <v/>
      </c>
      <c r="K173" s="26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hidden="1" customHeight="1" spans="1:3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6" t="str">
        <f>IF(生产方式演算表!AR166=0,"","运力")</f>
        <v/>
      </c>
      <c r="K174" s="26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hidden="1" customHeight="1" spans="1:3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6" t="str">
        <f>IF(生产方式演算表!AR167=0,"","运力")</f>
        <v/>
      </c>
      <c r="K175" s="26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hidden="1" customHeight="1" spans="1:3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6" t="str">
        <f>IF(生产方式演算表!AR168=0,"","运力")</f>
        <v/>
      </c>
      <c r="K176" s="26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hidden="1" customHeight="1" spans="1:3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3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魔导引擎</v>
      </c>
      <c r="I177" s="24">
        <f>IF(生产方式演算表!AQ169="","",生产方式演算表!AQ169)</f>
        <v>2</v>
      </c>
      <c r="J177" s="26" t="str">
        <f>IF(生产方式演算表!AR169=0,"","运力")</f>
        <v/>
      </c>
      <c r="K177" s="26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670</v>
      </c>
      <c r="W177" s="3">
        <f t="shared" si="9"/>
        <v>-34</v>
      </c>
      <c r="X177" s="3">
        <f t="shared" si="10"/>
        <v>0</v>
      </c>
      <c r="Y177" s="3">
        <f t="shared" si="11"/>
        <v>-636</v>
      </c>
      <c r="AA177">
        <f>IFERROR(ROUND(E177*VLOOKUP(D177,商品!$A$4:$B$58,2,FALSE),0),"")</f>
        <v>150</v>
      </c>
      <c r="AB177">
        <f>IFERROR(ROUND(G177*VLOOKUP(F177,商品!$A$4:$B$58,2,FALSE),0),"")</f>
        <v>360</v>
      </c>
      <c r="AC177">
        <f>IFERROR(ROUND(I177*VLOOKUP(H177,商品!$A$4:$B$58,2,FALSE),0),"")</f>
        <v>160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customHeight="1" spans="1:3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6" t="str">
        <f>IF(生产方式演算表!AR170=0,"","运力")</f>
        <v/>
      </c>
      <c r="K178" s="26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>职员</v>
      </c>
      <c r="M178" s="3">
        <f>IF(生产方式演算表!AT170="","",ROUND(生产方式演算表!AT170,-1))</f>
        <v>420</v>
      </c>
      <c r="N178" s="3" t="str">
        <f>IF(生产方式演算表!Q170="","",生产方式演算表!Q170)</f>
        <v>贵族</v>
      </c>
      <c r="O178" s="3">
        <f>IF(生产方式演算表!AU170="","",ROUND(生产方式演算表!AU170,-1))</f>
        <v>50</v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21</v>
      </c>
      <c r="X178" s="3">
        <f t="shared" si="10"/>
        <v>0</v>
      </c>
      <c r="Y178" s="3">
        <f t="shared" si="11"/>
        <v>-21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19</v>
      </c>
      <c r="AE178">
        <f>IFERROR(ROUND(O178*VLOOKUP(L178,职业!A:G,4,FALSE),0),"")</f>
        <v>2</v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customHeight="1" spans="1:3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6" t="str">
        <f>IF(生产方式演算表!AR171=0,"","运力")</f>
        <v/>
      </c>
      <c r="K179" s="26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>教士</v>
      </c>
      <c r="M179" s="3">
        <f>IF(生产方式演算表!AT171="","",ROUND(生产方式演算表!AT171,-1))</f>
        <v>530</v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35</v>
      </c>
      <c r="X179" s="3">
        <f t="shared" si="10"/>
        <v>0</v>
      </c>
      <c r="Y179" s="3">
        <f t="shared" si="11"/>
        <v>-435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35</v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customHeight="1" spans="1:3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6" t="str">
        <f>IF(生产方式演算表!AR172=0,"","运力")</f>
        <v/>
      </c>
      <c r="K180" s="26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>资本家</v>
      </c>
      <c r="M180" s="3">
        <f>IF(生产方式演算表!AT172="","",ROUND(生产方式演算表!AT172,-1))</f>
        <v>140</v>
      </c>
      <c r="N180" s="3" t="str">
        <f>IF(生产方式演算表!Q172="","",生产方式演算表!Q172)</f>
        <v>职员</v>
      </c>
      <c r="O180" s="3">
        <f>IF(生产方式演算表!AU172="","",ROUND(生产方式演算表!AU172,-1))</f>
        <v>370</v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203</v>
      </c>
      <c r="X180" s="3">
        <f t="shared" si="10"/>
        <v>0</v>
      </c>
      <c r="Y180" s="3">
        <f t="shared" si="11"/>
        <v>-203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56</v>
      </c>
      <c r="AE180">
        <f>IFERROR(ROUND(O180*VLOOKUP(L180,职业!A:G,4,FALSE),0),"")</f>
        <v>147</v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customHeight="1" spans="1:3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6" t="str">
        <f>IF(生产方式演算表!AR173=0,"","运力")</f>
        <v/>
      </c>
      <c r="K181" s="26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>资本家</v>
      </c>
      <c r="M181" s="3">
        <f>IF(生产方式演算表!AT173="","",ROUND(生产方式演算表!AT173,-1))</f>
        <v>70</v>
      </c>
      <c r="N181" s="3" t="str">
        <f>IF(生产方式演算表!Q173="","",生产方式演算表!Q173)</f>
        <v>职员</v>
      </c>
      <c r="O181" s="3">
        <f>IF(生产方式演算表!AU173="","",ROUND(生产方式演算表!AU173,-1))</f>
        <v>180</v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100</v>
      </c>
      <c r="X181" s="3">
        <f t="shared" si="10"/>
        <v>0</v>
      </c>
      <c r="Y181" s="3">
        <f t="shared" si="11"/>
        <v>-100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28</v>
      </c>
      <c r="AE181">
        <f>IFERROR(ROUND(O181*VLOOKUP(L181,职业!A:G,4,FALSE),0),"")</f>
        <v>72</v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customHeight="1" spans="1:3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6" t="str">
        <f>IF(生产方式演算表!AR174=0,"","运力")</f>
        <v/>
      </c>
      <c r="K182" s="26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>官僚</v>
      </c>
      <c r="M182" s="3">
        <f>IF(生产方式演算表!AT174="","",ROUND(生产方式演算表!AT174,-1))</f>
        <v>600</v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40</v>
      </c>
      <c r="X182" s="3">
        <f t="shared" si="10"/>
        <v>0</v>
      </c>
      <c r="Y182" s="3">
        <f t="shared" si="11"/>
        <v>-40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40</v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customHeight="1" spans="1:3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6" t="str">
        <f>IF(生产方式演算表!AR175=0,"","运力")</f>
        <v/>
      </c>
      <c r="K183" s="26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>劳工</v>
      </c>
      <c r="M183" s="3">
        <f>IF(生产方式演算表!AT175="","",ROUND(生产方式演算表!AT175,-1))</f>
        <v>300</v>
      </c>
      <c r="N183" s="3" t="str">
        <f>IF(生产方式演算表!Q175="","",生产方式演算表!Q175)</f>
        <v>工程师</v>
      </c>
      <c r="O183" s="3">
        <f>IF(生产方式演算表!AU175="","",ROUND(生产方式演算表!AU175,-1))</f>
        <v>200</v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11</v>
      </c>
      <c r="X183" s="3">
        <f t="shared" si="10"/>
        <v>0</v>
      </c>
      <c r="Y183" s="3">
        <f t="shared" si="11"/>
        <v>-11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>
        <f>IFERROR(ROUND(M183*VLOOKUP(L183,职业!A:G,4,FALSE),0),"")</f>
        <v>7</v>
      </c>
      <c r="AE183">
        <f>IFERROR(ROUND(O183*VLOOKUP(L183,职业!A:G,4,FALSE),0),"")</f>
        <v>4</v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6" t="str">
        <f>IF(生产方式演算表!AR176=0,"","运力")</f>
        <v/>
      </c>
      <c r="K184" s="26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>劳工</v>
      </c>
      <c r="M184" s="3">
        <f>IF(生产方式演算表!AT176="","",ROUND(生产方式演算表!AT176,-1))</f>
        <v>150</v>
      </c>
      <c r="N184" s="3" t="str">
        <f>IF(生产方式演算表!Q176="","",生产方式演算表!Q176)</f>
        <v>工程师</v>
      </c>
      <c r="O184" s="3">
        <f>IF(生产方式演算表!AU176="","",ROUND(生产方式演算表!AU176,-1))</f>
        <v>130</v>
      </c>
      <c r="P184" s="3" t="str">
        <f>IF(生产方式演算表!S176="","",生产方式演算表!S176)</f>
        <v>法士</v>
      </c>
      <c r="Q184" s="3">
        <f>IF(生产方式演算表!AV176="","",ROUND(生产方式演算表!AV176,-1))</f>
        <v>90</v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6</v>
      </c>
      <c r="X184" s="3">
        <f t="shared" si="10"/>
        <v>0</v>
      </c>
      <c r="Y184" s="3">
        <f t="shared" si="11"/>
        <v>-6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3</v>
      </c>
      <c r="AE184">
        <f>IFERROR(ROUND(O184*VLOOKUP(L184,职业!A:G,4,FALSE),0),"")</f>
        <v>3</v>
      </c>
      <c r="AF184">
        <f>IFERROR(ROUND(Q184*VLOOKUP(L184,职业!A:G,4,FALSE),0),"")</f>
        <v>2</v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customHeight="1" spans="1:3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6" t="str">
        <f>IF(生产方式演算表!AR177=0,"","运力")</f>
        <v/>
      </c>
      <c r="K185" s="26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>法师</v>
      </c>
      <c r="M185" s="3">
        <f>IF(生产方式演算表!AT177="","",ROUND(生产方式演算表!AT177,-1))</f>
        <v>50</v>
      </c>
      <c r="N185" s="3" t="str">
        <f>IF(生产方式演算表!Q177="","",生产方式演算表!Q177)</f>
        <v>法士</v>
      </c>
      <c r="O185" s="3">
        <f>IF(生产方式演算表!AU177="","",ROUND(生产方式演算表!AU177,-1))</f>
        <v>310</v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159</v>
      </c>
      <c r="X185" s="3">
        <f t="shared" si="10"/>
        <v>0</v>
      </c>
      <c r="Y185" s="3">
        <f t="shared" si="11"/>
        <v>-159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22</v>
      </c>
      <c r="AE185">
        <f>IFERROR(ROUND(O185*VLOOKUP(L185,职业!A:G,4,FALSE),0),"")</f>
        <v>137</v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hidden="1" customHeight="1" spans="1:3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6" t="str">
        <f>IF(生产方式演算表!AR178=0,"","运力")</f>
        <v/>
      </c>
      <c r="K186" s="26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hidden="1" customHeight="1" spans="1:3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6" t="str">
        <f>IF(生产方式演算表!AR179=0,"","运力")</f>
        <v/>
      </c>
      <c r="K187" s="26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hidden="1" customHeight="1" spans="1:3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6" t="str">
        <f>IF(生产方式演算表!AR180=0,"","运力")</f>
        <v/>
      </c>
      <c r="K188" s="26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hidden="1" customHeight="1" spans="1:3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6" t="str">
        <f>IF(生产方式演算表!AR181=0,"","运力")</f>
        <v/>
      </c>
      <c r="K189" s="26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hidden="1" customHeight="1" spans="1:3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6" t="str">
        <f>IF(生产方式演算表!AR182=0,"","运力")</f>
        <v/>
      </c>
      <c r="K190" s="26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hidden="1" customHeight="1" spans="1:3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6" t="str">
        <f>IF(生产方式演算表!AR183=0,"","运力")</f>
        <v/>
      </c>
      <c r="K191" s="26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hidden="1" customHeight="1" spans="1:3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6" t="str">
        <f>IF(生产方式演算表!AR184=0,"","运力")</f>
        <v/>
      </c>
      <c r="K192" s="26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hidden="1" customHeight="1" spans="1:3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6" t="str">
        <f>IF(生产方式演算表!AR185=0,"","运力")</f>
        <v/>
      </c>
      <c r="K193" s="26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hidden="1" customHeight="1" spans="1:3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6" t="str">
        <f>IF(生产方式演算表!AR186=0,"","运力")</f>
        <v/>
      </c>
      <c r="K194" s="26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hidden="1" customHeight="1" spans="1:3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6" t="str">
        <f>IF(生产方式演算表!AR187=0,"","运力")</f>
        <v/>
      </c>
      <c r="K195" s="26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hidden="1" customHeight="1" spans="1:3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6" t="str">
        <f>IF(生产方式演算表!AR188=0,"","运力")</f>
        <v/>
      </c>
      <c r="K196" s="26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hidden="1" customHeight="1" spans="1:3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6" t="str">
        <f>IF(生产方式演算表!AR189=0,"","运力")</f>
        <v/>
      </c>
      <c r="K197" s="26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hidden="1" customHeight="1" spans="1:3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6" t="str">
        <f>IF(生产方式演算表!AR190=0,"","运力")</f>
        <v/>
      </c>
      <c r="K198" s="26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hidden="1" customHeight="1" spans="1:3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6" t="str">
        <f>IF(生产方式演算表!AR191=0,"","运力")</f>
        <v/>
      </c>
      <c r="K199" s="26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hidden="1" customHeight="1" spans="1:3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6" t="str">
        <f>IF(生产方式演算表!AR192=0,"","运力")</f>
        <v/>
      </c>
      <c r="K200" s="26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customHeight="1" spans="1:3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6" t="str">
        <f>IF(生产方式演算表!AR193=0,"","运力")</f>
        <v/>
      </c>
      <c r="K201" s="26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>职员</v>
      </c>
      <c r="M201" s="3">
        <f>IF(生产方式演算表!AT193="","",ROUND(生产方式演算表!AT193,-1))</f>
        <v>420</v>
      </c>
      <c r="N201" s="3" t="str">
        <f>IF(生产方式演算表!Q193="","",生产方式演算表!Q193)</f>
        <v>贵族</v>
      </c>
      <c r="O201" s="3">
        <f>IF(生产方式演算表!AU193="","",ROUND(生产方式演算表!AU193,-1))</f>
        <v>50</v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21</v>
      </c>
      <c r="X201" s="3">
        <f t="shared" si="14"/>
        <v>0</v>
      </c>
      <c r="Y201" s="3">
        <f t="shared" si="15"/>
        <v>-471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19</v>
      </c>
      <c r="AE201">
        <f>IFERROR(ROUND(O201*VLOOKUP(L201,职业!A:G,4,FALSE),0),"")</f>
        <v>2</v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customHeight="1" spans="1:3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6" t="str">
        <f>IF(生产方式演算表!AR194=0,"","运力")</f>
        <v/>
      </c>
      <c r="K202" s="26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>教士</v>
      </c>
      <c r="M202" s="3">
        <f>IF(生产方式演算表!AT194="","",ROUND(生产方式演算表!AT194,-1))</f>
        <v>530</v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35</v>
      </c>
      <c r="X202" s="3">
        <f t="shared" si="14"/>
        <v>0</v>
      </c>
      <c r="Y202" s="3">
        <f t="shared" si="15"/>
        <v>-935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35</v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customHeight="1" spans="1:3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6" t="str">
        <f>IF(生产方式演算表!AR195=0,"","运力")</f>
        <v/>
      </c>
      <c r="K203" s="26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>资本家</v>
      </c>
      <c r="M203" s="3">
        <f>IF(生产方式演算表!AT195="","",ROUND(生产方式演算表!AT195,-1))</f>
        <v>140</v>
      </c>
      <c r="N203" s="3" t="str">
        <f>IF(生产方式演算表!Q195="","",生产方式演算表!Q195)</f>
        <v>职员</v>
      </c>
      <c r="O203" s="3">
        <f>IF(生产方式演算表!AU195="","",ROUND(生产方式演算表!AU195,-1))</f>
        <v>370</v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203</v>
      </c>
      <c r="X203" s="3">
        <f t="shared" si="14"/>
        <v>0</v>
      </c>
      <c r="Y203" s="3">
        <f t="shared" si="15"/>
        <v>-1103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56</v>
      </c>
      <c r="AE203">
        <f>IFERROR(ROUND(O203*VLOOKUP(L203,职业!A:G,4,FALSE),0),"")</f>
        <v>147</v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customHeight="1" spans="1:3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6" t="str">
        <f>IF(生产方式演算表!AR196=0,"","运力")</f>
        <v/>
      </c>
      <c r="K204" s="26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>资本家</v>
      </c>
      <c r="M204" s="3">
        <f>IF(生产方式演算表!AT196="","",ROUND(生产方式演算表!AT196,-1))</f>
        <v>70</v>
      </c>
      <c r="N204" s="3" t="str">
        <f>IF(生产方式演算表!Q196="","",生产方式演算表!Q196)</f>
        <v>职员</v>
      </c>
      <c r="O204" s="3">
        <f>IF(生产方式演算表!AU196="","",ROUND(生产方式演算表!AU196,-1))</f>
        <v>180</v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100</v>
      </c>
      <c r="X204" s="3">
        <f t="shared" si="14"/>
        <v>0</v>
      </c>
      <c r="Y204" s="3">
        <f t="shared" si="15"/>
        <v>-1450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28</v>
      </c>
      <c r="AE204">
        <f>IFERROR(ROUND(O204*VLOOKUP(L204,职业!A:G,4,FALSE),0),"")</f>
        <v>72</v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customHeight="1" spans="1:3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6" t="str">
        <f>IF(生产方式演算表!AR197=0,"","运力")</f>
        <v/>
      </c>
      <c r="K205" s="26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>官僚</v>
      </c>
      <c r="M205" s="3">
        <f>IF(生产方式演算表!AT197="","",ROUND(生产方式演算表!AT197,-1))</f>
        <v>600</v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40</v>
      </c>
      <c r="X205" s="3">
        <f t="shared" si="14"/>
        <v>0</v>
      </c>
      <c r="Y205" s="3">
        <f t="shared" si="15"/>
        <v>-1390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40</v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customHeight="1" spans="1:3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6" t="str">
        <f>IF(生产方式演算表!AR198=0,"","运力")</f>
        <v/>
      </c>
      <c r="K206" s="26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>劳工</v>
      </c>
      <c r="M206" s="3">
        <f>IF(生产方式演算表!AT198="","",ROUND(生产方式演算表!AT198,-1))</f>
        <v>300</v>
      </c>
      <c r="N206" s="3" t="str">
        <f>IF(生产方式演算表!Q198="","",生产方式演算表!Q198)</f>
        <v>工程师</v>
      </c>
      <c r="O206" s="3">
        <f>IF(生产方式演算表!AU198="","",ROUND(生产方式演算表!AU198,-1))</f>
        <v>200</v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11</v>
      </c>
      <c r="X206" s="3">
        <f t="shared" si="14"/>
        <v>0</v>
      </c>
      <c r="Y206" s="3">
        <f t="shared" si="15"/>
        <v>-11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>
        <f>IFERROR(ROUND(M206*VLOOKUP(L206,职业!A:G,4,FALSE),0),"")</f>
        <v>7</v>
      </c>
      <c r="AE206">
        <f>IFERROR(ROUND(O206*VLOOKUP(L206,职业!A:G,4,FALSE),0),"")</f>
        <v>4</v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6" t="str">
        <f>IF(生产方式演算表!AR199=0,"","运力")</f>
        <v/>
      </c>
      <c r="K207" s="26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>劳工</v>
      </c>
      <c r="M207" s="3">
        <f>IF(生产方式演算表!AT199="","",ROUND(生产方式演算表!AT199,-1))</f>
        <v>150</v>
      </c>
      <c r="N207" s="3" t="str">
        <f>IF(生产方式演算表!Q199="","",生产方式演算表!Q199)</f>
        <v>工程师</v>
      </c>
      <c r="O207" s="3">
        <f>IF(生产方式演算表!AU199="","",ROUND(生产方式演算表!AU199,-1))</f>
        <v>130</v>
      </c>
      <c r="P207" s="3" t="str">
        <f>IF(生产方式演算表!S199="","",生产方式演算表!S199)</f>
        <v>法士</v>
      </c>
      <c r="Q207" s="3">
        <f>IF(生产方式演算表!AV199="","",ROUND(生产方式演算表!AV199,-1))</f>
        <v>90</v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6</v>
      </c>
      <c r="X207" s="3">
        <f t="shared" si="14"/>
        <v>0</v>
      </c>
      <c r="Y207" s="3">
        <f t="shared" si="15"/>
        <v>-6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3</v>
      </c>
      <c r="AE207">
        <f>IFERROR(ROUND(O207*VLOOKUP(L207,职业!A:G,4,FALSE),0),"")</f>
        <v>3</v>
      </c>
      <c r="AF207">
        <f>IFERROR(ROUND(Q207*VLOOKUP(L207,职业!A:G,4,FALSE),0),"")</f>
        <v>2</v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customHeight="1" spans="1:3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4</v>
      </c>
      <c r="F208" s="24" t="str">
        <f>IF(生产方式演算表!H208="","",生产方式演算表!H208)</f>
        <v>工具</v>
      </c>
      <c r="G208" s="24">
        <f>IF(生产方式演算表!AP208="","",IF(LEN(生产方式演算表!AP208)=1,生产方式演算表!AP208,ROUND(生产方式演算表!AP208,-1)))</f>
        <v>3</v>
      </c>
      <c r="H208" s="24" t="str">
        <f>IF(生产方式演算表!J200="","",生产方式演算表!J200)</f>
        <v/>
      </c>
      <c r="I208" s="24">
        <f>IF(生产方式演算表!AQ208="","",IF(LEN(生产方式演算表!AQ208)=1,生产方式演算表!AQ208,ROUND(生产方式演算表!AQ208,-1)))</f>
        <v>2</v>
      </c>
      <c r="J208" s="26" t="str">
        <f>IF(生产方式演算表!AR200=0,"","运力")</f>
        <v/>
      </c>
      <c r="K208" s="26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>法师</v>
      </c>
      <c r="M208" s="3">
        <f>IF(生产方式演算表!AT200="","",ROUND(生产方式演算表!AT200,-1))</f>
        <v>50</v>
      </c>
      <c r="N208" s="3" t="str">
        <f>IF(生产方式演算表!Q200="","",生产方式演算表!Q200)</f>
        <v>法士</v>
      </c>
      <c r="O208" s="3">
        <f>IF(生产方式演算表!AU200="","",ROUND(生产方式演算表!AU200,-1))</f>
        <v>310</v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120</v>
      </c>
      <c r="W208" s="3">
        <f t="shared" si="13"/>
        <v>159</v>
      </c>
      <c r="X208" s="3">
        <f t="shared" si="14"/>
        <v>0</v>
      </c>
      <c r="Y208" s="3">
        <f t="shared" si="15"/>
        <v>-279</v>
      </c>
      <c r="AA208" t="str">
        <f>IFERROR(ROUND(E208*VLOOKUP(D208,商品!$A$4:$B$58,2,FALSE),0),"")</f>
        <v/>
      </c>
      <c r="AB208">
        <f>IFERROR(ROUND(G208*VLOOKUP(F208,商品!$A$4:$B$58,2,FALSE),0),"")</f>
        <v>120</v>
      </c>
      <c r="AC208" t="str">
        <f>IFERROR(ROUND(I208*VLOOKUP(H208,商品!$A$4:$B$58,2,FALSE),0),"")</f>
        <v/>
      </c>
      <c r="AD208">
        <f>IFERROR(ROUND(M208*VLOOKUP(L208,职业!A:G,4,FALSE),0),"")</f>
        <v>22</v>
      </c>
      <c r="AE208">
        <f>IFERROR(ROUND(O208*VLOOKUP(L208,职业!A:G,4,FALSE),0),"")</f>
        <v>137</v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hidden="1" customHeight="1" spans="1:34">
      <c r="A209" s="23" t="str">
        <f>生产方式演算表!A201</f>
        <v>pmg_魔偶工厂_基础生产</v>
      </c>
      <c r="B209" s="20" t="str">
        <f>IF(生产方式演算表!B202="","",生产方式演算表!B202)</f>
        <v>pm_基础魔偶</v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6" t="str">
        <f>IF(生产方式演算表!AR201=0,"","运力")</f>
        <v>运力</v>
      </c>
      <c r="K209" s="26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3500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260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83</v>
      </c>
      <c r="X209" s="3">
        <f t="shared" si="14"/>
        <v>1750</v>
      </c>
      <c r="Y209" s="3">
        <f t="shared" si="15"/>
        <v>847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77</v>
      </c>
      <c r="AE209">
        <f>IFERROR(ROUND(O209*VLOOKUP(L209,职业!A:G,4,FALSE),0),"")</f>
        <v>6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hidden="1" customHeight="1" spans="1:34">
      <c r="A210" s="23" t="str">
        <f>生产方式演算表!A202</f>
        <v>pmg_魔偶工厂_基础生产</v>
      </c>
      <c r="B210" s="20" t="str">
        <f>IF(生产方式演算表!B203="","",生产方式演算表!B203)</f>
        <v>pm_自动魔偶</v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6" t="str">
        <f>IF(生产方式演算表!AR202=0,"","运力")</f>
        <v>运力</v>
      </c>
      <c r="K210" s="26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3390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280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81</v>
      </c>
      <c r="X210" s="3">
        <f t="shared" si="14"/>
        <v>2500</v>
      </c>
      <c r="Y210" s="3">
        <f t="shared" si="15"/>
        <v>1079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75</v>
      </c>
      <c r="AE210">
        <f>IFERROR(ROUND(O210*VLOOKUP(L210,职业!A:G,4,FALSE),0),"")</f>
        <v>6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hidden="1" customHeight="1" spans="1:34">
      <c r="A211" s="23" t="str">
        <f>生产方式演算表!A203</f>
        <v>pmg_魔偶工厂_基础生产</v>
      </c>
      <c r="B211" s="20" t="str">
        <f>IF(生产方式演算表!B204="","",生产方式演算表!B204)</f>
        <v>pm_智能魔偶</v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6" t="str">
        <f>IF(生产方式演算表!AR203=0,"","运力")</f>
        <v>运力</v>
      </c>
      <c r="K211" s="26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3290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310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80</v>
      </c>
      <c r="X211" s="3">
        <f t="shared" si="14"/>
        <v>2850</v>
      </c>
      <c r="Y211" s="3">
        <f t="shared" si="15"/>
        <v>1215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73</v>
      </c>
      <c r="AE211">
        <f>IFERROR(ROUND(O211*VLOOKUP(L211,职业!A:G,4,FALSE),0),"")</f>
        <v>7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hidden="1" customHeight="1" spans="1:34">
      <c r="A212" s="23" t="str">
        <f>生产方式演算表!A204</f>
        <v>pmg_魔偶工厂_基础生产</v>
      </c>
      <c r="B212" s="20" t="e">
        <f>IF(生产方式演算表!#REF!="","",生产方式演算表!#REF!)</f>
        <v>#REF!</v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6" t="str">
        <f>IF(生产方式演算表!AR204=0,"","运力")</f>
        <v>运力</v>
      </c>
      <c r="K212" s="26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hidden="1" customHeight="1" spans="1:34">
      <c r="A213" s="23" t="str">
        <f>生产方式演算表!A205</f>
        <v>pmg_魔偶工厂_基础生产</v>
      </c>
      <c r="B213" s="20" t="str">
        <f>IF(生产方式演算表!B205="","",生产方式演算表!B205)</f>
        <v>pm_强智能魔偶</v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6" t="str">
        <f>IF(生产方式演算表!AR205=0,"","运力")</f>
        <v>运力</v>
      </c>
      <c r="K213" s="26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hidden="1" customHeight="1" spans="1:34">
      <c r="A214" s="23" t="str">
        <f>生产方式演算表!A206</f>
        <v>pmg_魔偶工厂_自动化</v>
      </c>
      <c r="B214" s="20" t="str">
        <f>IF(生产方式演算表!B206="","",生产方式演算表!B206)</f>
        <v>pm_魔偶_手工装配</v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6" t="str">
        <f>IF(生产方式演算表!AR206=0,"","运力")</f>
        <v/>
      </c>
      <c r="K214" s="26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hidden="1" customHeight="1" spans="1:34">
      <c r="A215" s="23" t="str">
        <f>生产方式演算表!A207</f>
        <v>pmg_魔偶工厂_自动化</v>
      </c>
      <c r="B215" s="20" t="str">
        <f>IF(生产方式演算表!B207="","",生产方式演算表!B207)</f>
        <v>pm_魔偶_水管锅炉</v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6" t="str">
        <f>IF(生产方式演算表!AR207=0,"","运力")</f>
        <v/>
      </c>
      <c r="K215" s="26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hidden="1" customHeight="1" spans="1:34">
      <c r="A216" s="23" t="str">
        <f>生产方式演算表!A208</f>
        <v>pmg_魔偶工厂_自动化</v>
      </c>
      <c r="B216" s="20" t="str">
        <f>IF(生产方式演算表!B208="","",生产方式演算表!B208)</f>
        <v>pm_魔偶_旋转阀发动机</v>
      </c>
      <c r="C216" s="25">
        <v>6</v>
      </c>
      <c r="D216" s="24" t="str">
        <f>IF(生产方式演算表!F208="","",生产方式演算表!F208)</f>
        <v>煤</v>
      </c>
      <c r="E216" s="24">
        <f>IF(生产方式演算表!AO208="","",生产方式演算表!AO208)</f>
        <v>4</v>
      </c>
      <c r="F216" s="24" t="str">
        <f>IF(生产方式演算表!H208="","",生产方式演算表!H208)</f>
        <v>工具</v>
      </c>
      <c r="G216" s="24">
        <f>IF(生产方式演算表!AP208="","",生产方式演算表!AP208)</f>
        <v>3</v>
      </c>
      <c r="H216" s="24" t="str">
        <f>IF(生产方式演算表!J208="","",生产方式演算表!J208)</f>
        <v>树胶</v>
      </c>
      <c r="I216" s="24">
        <f>IF(生产方式演算表!AQ208="","",生产方式演算表!AQ208)</f>
        <v>2</v>
      </c>
      <c r="J216" s="26" t="str">
        <f>IF(生产方式演算表!AR208=0,"","运力")</f>
        <v/>
      </c>
      <c r="K216" s="26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120</v>
      </c>
      <c r="AB216">
        <f>IFERROR(ROUND(G216*VLOOKUP(F216,商品!$A$4:$B$58,2,FALSE),0),"")</f>
        <v>120</v>
      </c>
      <c r="AC216">
        <f>IFERROR(ROUND(I216*VLOOKUP(H216,商品!$A$4:$B$58,2,FALSE),0),"")</f>
        <v>80</v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hidden="1" customHeight="1" spans="1:34">
      <c r="A217" s="23" t="str">
        <f>生产方式演算表!A209</f>
        <v>pmg_魔偶工厂_自动化</v>
      </c>
      <c r="B217" s="20" t="str">
        <f>IF(生产方式演算表!B209="","",生产方式演算表!B209)</f>
        <v>pm_魔偶_流水线</v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6</v>
      </c>
      <c r="H217" s="24" t="str">
        <f>IF(生产方式演算表!J209="","",生产方式演算表!J209)</f>
        <v>树胶</v>
      </c>
      <c r="I217" s="24">
        <f>IF(生产方式演算表!AQ209="","",生产方式演算表!AQ209)</f>
        <v>2</v>
      </c>
      <c r="J217" s="26" t="str">
        <f>IF(生产方式演算表!AR209=0,"","运力")</f>
        <v/>
      </c>
      <c r="K217" s="26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380</v>
      </c>
      <c r="W217" s="3">
        <f t="shared" si="13"/>
        <v>-15</v>
      </c>
      <c r="X217" s="3">
        <f t="shared" si="14"/>
        <v>0</v>
      </c>
      <c r="Y217" s="3">
        <f t="shared" si="15"/>
        <v>-365</v>
      </c>
      <c r="AA217">
        <f>IFERROR(ROUND(E217*VLOOKUP(D217,商品!$A$4:$B$58,2,FALSE),0),"")</f>
        <v>120</v>
      </c>
      <c r="AB217">
        <f>IFERROR(ROUND(G217*VLOOKUP(F217,商品!$A$4:$B$58,2,FALSE),0),"")</f>
        <v>180</v>
      </c>
      <c r="AC217">
        <f>IFERROR(ROUND(I217*VLOOKUP(H217,商品!$A$4:$B$58,2,FALSE),0),"")</f>
        <v>80</v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hidden="1" customHeight="1" spans="1:34">
      <c r="A218" s="23" t="str">
        <f>生产方式演算表!A210</f>
        <v>pmg_魔偶工厂_自动化</v>
      </c>
      <c r="B218" s="20" t="str">
        <f>IF(生产方式演算表!B210="","",生产方式演算表!B210)</f>
        <v>pm_魔偶_魔导流水线</v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1</v>
      </c>
      <c r="F218" s="24" t="str">
        <f>IF(生产方式演算表!H210="","",生产方式演算表!H210)</f>
        <v>灵能水晶</v>
      </c>
      <c r="G218" s="24">
        <f>IF(生产方式演算表!AP210="","",生产方式演算表!AP210)</f>
        <v>4</v>
      </c>
      <c r="H218" s="24" t="str">
        <f>IF(生产方式演算表!J210="","",生产方式演算表!J210)</f>
        <v>树胶</v>
      </c>
      <c r="I218" s="24">
        <f>IF(生产方式演算表!AQ210="","",生产方式演算表!AQ210)</f>
        <v>3</v>
      </c>
      <c r="J218" s="26" t="str">
        <f>IF(生产方式演算表!AR210=0,"","运力")</f>
        <v/>
      </c>
      <c r="K218" s="26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440</v>
      </c>
      <c r="W218" s="3">
        <f t="shared" si="13"/>
        <v>-21</v>
      </c>
      <c r="X218" s="3">
        <f t="shared" si="14"/>
        <v>0</v>
      </c>
      <c r="Y218" s="3">
        <f t="shared" si="15"/>
        <v>-419</v>
      </c>
      <c r="AA218">
        <f>IFERROR(ROUND(E218*VLOOKUP(D218,商品!$A$4:$B$58,2,FALSE),0),"")</f>
        <v>80</v>
      </c>
      <c r="AB218">
        <f>IFERROR(ROUND(G218*VLOOKUP(F218,商品!$A$4:$B$58,2,FALSE),0),"")</f>
        <v>240</v>
      </c>
      <c r="AC218">
        <f>IFERROR(ROUND(I218*VLOOKUP(H218,商品!$A$4:$B$58,2,FALSE),0),"")</f>
        <v>120</v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hidden="1" customHeight="1" spans="1:34">
      <c r="A219" s="23" t="str">
        <f>生产方式演算表!A211</f>
        <v>pmg_魔偶工厂_自动化</v>
      </c>
      <c r="B219" s="20" t="str">
        <f>IF(生产方式演算表!B211="","",生产方式演算表!B211)</f>
        <v>pm_魔偶_手工装配</v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6" t="str">
        <f>IF(生产方式演算表!AR211=0,"","运力")</f>
        <v/>
      </c>
      <c r="K219" s="26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hidden="1" customHeight="1" spans="1:34">
      <c r="A220" s="23" t="str">
        <f>生产方式演算表!A212</f>
        <v>pmg_魔偶工厂_自动化</v>
      </c>
      <c r="B220" s="20" t="str">
        <f>IF(生产方式演算表!B212="","",生产方式演算表!B212)</f>
        <v>pm_魔偶_基础魔偶</v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6" t="str">
        <f>IF(生产方式演算表!AR212=0,"","运力")</f>
        <v/>
      </c>
      <c r="K220" s="26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hidden="1" customHeight="1" spans="1:34">
      <c r="A221" s="23" t="str">
        <f>生产方式演算表!A213</f>
        <v>pmg_魔偶工厂_自动化</v>
      </c>
      <c r="B221" s="20" t="str">
        <f>IF(生产方式演算表!B213="","",生产方式演算表!B213)</f>
        <v>pm_魔偶_智能魔偶</v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6" t="str">
        <f>IF(生产方式演算表!AR213=0,"","运力")</f>
        <v/>
      </c>
      <c r="K221" s="26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hidden="1" customHeight="1" spans="1:34">
      <c r="A222" s="23" t="str">
        <f>生产方式演算表!A214</f>
        <v>pmg_魔偶工厂_自动化</v>
      </c>
      <c r="B222" s="20" t="str">
        <f>IF(生产方式演算表!B214="","",生产方式演算表!B214)</f>
        <v>pm_魔偶_强智能魔偶</v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3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5</v>
      </c>
      <c r="H222" s="24" t="str">
        <f>IF(生产方式演算表!J214="","",生产方式演算表!J214)</f>
        <v>秘银</v>
      </c>
      <c r="I222" s="24">
        <f>IF(生产方式演算表!AQ214="","",生产方式演算表!AQ214)</f>
        <v>1</v>
      </c>
      <c r="J222" s="26" t="str">
        <f>IF(生产方式演算表!AR214=0,"","运力")</f>
        <v/>
      </c>
      <c r="K222" s="26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530</v>
      </c>
      <c r="W222" s="3">
        <f t="shared" si="13"/>
        <v>-29</v>
      </c>
      <c r="X222" s="3">
        <f t="shared" si="14"/>
        <v>0</v>
      </c>
      <c r="Y222" s="3">
        <f t="shared" si="15"/>
        <v>-501</v>
      </c>
      <c r="AA222">
        <f>IFERROR(ROUND(E222*VLOOKUP(D222,商品!$A$4:$B$58,2,FALSE),0),"")</f>
        <v>150</v>
      </c>
      <c r="AB222">
        <f>IFERROR(ROUND(G222*VLOOKUP(F222,商品!$A$4:$B$58,2,FALSE),0),"")</f>
        <v>300</v>
      </c>
      <c r="AC222">
        <f>IFERROR(ROUND(I222*VLOOKUP(H222,商品!$A$4:$B$58,2,FALSE),0),"")</f>
        <v>80</v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hidden="1" customHeight="1" spans="1:34">
      <c r="A223" s="23" t="str">
        <f>生产方式演算表!A215</f>
        <v>pmg_魔偶工厂_自动化</v>
      </c>
      <c r="B223" s="20" t="str">
        <f>IF(生产方式演算表!B215="","",生产方式演算表!B215)</f>
        <v>pm_魔偶_魔偶流水线</v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3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6</v>
      </c>
      <c r="H223" s="24" t="str">
        <f>IF(生产方式演算表!J215="","",生产方式演算表!J215)</f>
        <v>魔导引擎</v>
      </c>
      <c r="I223" s="24">
        <f>IF(生产方式演算表!AQ215="","",生产方式演算表!AQ215)</f>
        <v>2</v>
      </c>
      <c r="J223" s="26" t="str">
        <f>IF(生产方式演算表!AR215=0,"","运力")</f>
        <v/>
      </c>
      <c r="K223" s="26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670</v>
      </c>
      <c r="W223" s="3">
        <f t="shared" si="13"/>
        <v>-36</v>
      </c>
      <c r="X223" s="3">
        <f t="shared" si="14"/>
        <v>0</v>
      </c>
      <c r="Y223" s="3">
        <f t="shared" si="15"/>
        <v>-634</v>
      </c>
      <c r="AA223">
        <f>IFERROR(ROUND(E223*VLOOKUP(D223,商品!$A$4:$B$58,2,FALSE),0),"")</f>
        <v>150</v>
      </c>
      <c r="AB223">
        <f>IFERROR(ROUND(G223*VLOOKUP(F223,商品!$A$4:$B$58,2,FALSE),0),"")</f>
        <v>360</v>
      </c>
      <c r="AC223">
        <f>IFERROR(ROUND(I223*VLOOKUP(H223,商品!$A$4:$B$58,2,FALSE),0),"")</f>
        <v>160</v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customHeight="1" spans="1:3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>
        <f>IF(生产方式演算表!AQ224="","",IF(LEN(生产方式演算表!AQ224)=1,生产方式演算表!AQ224,ROUND(生产方式演算表!AQ224,-1)))</f>
        <v>3</v>
      </c>
      <c r="J224" s="26" t="str">
        <f>IF(生产方式演算表!AR216=0,"","运力")</f>
        <v/>
      </c>
      <c r="K224" s="26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>职员</v>
      </c>
      <c r="M224" s="3">
        <f>IF(生产方式演算表!AT216="","",ROUND(生产方式演算表!AT216,-1))</f>
        <v>420</v>
      </c>
      <c r="N224" s="3" t="str">
        <f>IF(生产方式演算表!Q216="","",生产方式演算表!Q216)</f>
        <v>贵族</v>
      </c>
      <c r="O224" s="3">
        <f>IF(生产方式演算表!AU216="","",ROUND(生产方式演算表!AU216,-1))</f>
        <v>50</v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21</v>
      </c>
      <c r="X224" s="3">
        <f t="shared" si="14"/>
        <v>0</v>
      </c>
      <c r="Y224" s="3">
        <f t="shared" si="15"/>
        <v>-141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>
        <f>IFERROR(ROUND(M224*VLOOKUP(L224,职业!A:G,4,FALSE),0),"")</f>
        <v>19</v>
      </c>
      <c r="AE224">
        <f>IFERROR(ROUND(O224*VLOOKUP(L224,职业!A:G,4,FALSE),0),"")</f>
        <v>2</v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customHeight="1" spans="1:3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7</v>
      </c>
      <c r="H225" s="24" t="str">
        <f>IF(生产方式演算表!J217="","",生产方式演算表!J217)</f>
        <v/>
      </c>
      <c r="I225" s="24">
        <f>IF(生产方式演算表!AQ225="","",IF(LEN(生产方式演算表!AQ225)=1,生产方式演算表!AQ225,ROUND(生产方式演算表!AQ225,-1)))</f>
        <v>7</v>
      </c>
      <c r="J225" s="26" t="str">
        <f>IF(生产方式演算表!AR217=0,"","运力")</f>
        <v/>
      </c>
      <c r="K225" s="26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>教士</v>
      </c>
      <c r="M225" s="3">
        <f>IF(生产方式演算表!AT217="","",ROUND(生产方式演算表!AT217,-1))</f>
        <v>530</v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140</v>
      </c>
      <c r="W225" s="3">
        <f t="shared" si="13"/>
        <v>35</v>
      </c>
      <c r="X225" s="3">
        <f t="shared" si="14"/>
        <v>0</v>
      </c>
      <c r="Y225" s="3">
        <f t="shared" si="15"/>
        <v>-175</v>
      </c>
      <c r="AA225" t="str">
        <f>IFERROR(ROUND(E225*VLOOKUP(D225,商品!$A$4:$B$58,2,FALSE),0),"")</f>
        <v/>
      </c>
      <c r="AB225">
        <f>IFERROR(ROUND(G225*VLOOKUP(F225,商品!$A$4:$B$58,2,FALSE),0),"")</f>
        <v>140</v>
      </c>
      <c r="AC225" t="str">
        <f>IFERROR(ROUND(I225*VLOOKUP(H225,商品!$A$4:$B$58,2,FALSE),0),"")</f>
        <v/>
      </c>
      <c r="AD225">
        <f>IFERROR(ROUND(M225*VLOOKUP(L225,职业!A:G,4,FALSE),0),"")</f>
        <v>35</v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customHeight="1" spans="1:3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7</v>
      </c>
      <c r="H226" s="24" t="str">
        <f>IF(生产方式演算表!J218="","",生产方式演算表!J218)</f>
        <v/>
      </c>
      <c r="I226" s="24">
        <f>IF(生产方式演算表!AQ226="","",IF(LEN(生产方式演算表!AQ226)=1,生产方式演算表!AQ226,ROUND(生产方式演算表!AQ226,-1)))</f>
        <v>10</v>
      </c>
      <c r="J226" s="26" t="str">
        <f>IF(生产方式演算表!AR218=0,"","运力")</f>
        <v/>
      </c>
      <c r="K226" s="26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>资本家</v>
      </c>
      <c r="M226" s="3">
        <f>IF(生产方式演算表!AT218="","",ROUND(生产方式演算表!AT218,-1))</f>
        <v>140</v>
      </c>
      <c r="N226" s="3" t="str">
        <f>IF(生产方式演算表!Q218="","",生产方式演算表!Q218)</f>
        <v>职员</v>
      </c>
      <c r="O226" s="3">
        <f>IF(生产方式演算表!AU218="","",ROUND(生产方式演算表!AU218,-1))</f>
        <v>370</v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140</v>
      </c>
      <c r="W226" s="3">
        <f t="shared" si="13"/>
        <v>203</v>
      </c>
      <c r="X226" s="3">
        <f t="shared" si="14"/>
        <v>0</v>
      </c>
      <c r="Y226" s="3">
        <f t="shared" si="15"/>
        <v>-343</v>
      </c>
      <c r="AA226" t="str">
        <f>IFERROR(ROUND(E226*VLOOKUP(D226,商品!$A$4:$B$58,2,FALSE),0),"")</f>
        <v/>
      </c>
      <c r="AB226">
        <f>IFERROR(ROUND(G226*VLOOKUP(F226,商品!$A$4:$B$58,2,FALSE),0),"")</f>
        <v>140</v>
      </c>
      <c r="AC226" t="str">
        <f>IFERROR(ROUND(I226*VLOOKUP(H226,商品!$A$4:$B$58,2,FALSE),0),"")</f>
        <v/>
      </c>
      <c r="AD226">
        <f>IFERROR(ROUND(M226*VLOOKUP(L226,职业!A:G,4,FALSE),0),"")</f>
        <v>56</v>
      </c>
      <c r="AE226">
        <f>IFERROR(ROUND(O226*VLOOKUP(L226,职业!A:G,4,FALSE),0),"")</f>
        <v>147</v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customHeight="1" spans="1:3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20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7</v>
      </c>
      <c r="H227" s="24" t="str">
        <f>IF(生产方式演算表!J219="","",生产方式演算表!J219)</f>
        <v/>
      </c>
      <c r="I227" s="24">
        <f>IF(生产方式演算表!AQ227="","",IF(LEN(生产方式演算表!AQ227)=1,生产方式演算表!AQ227,ROUND(生产方式演算表!AQ227,-1)))</f>
        <v>10</v>
      </c>
      <c r="J227" s="26" t="str">
        <f>IF(生产方式演算表!AR219=0,"","运力")</f>
        <v/>
      </c>
      <c r="K227" s="26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>资本家</v>
      </c>
      <c r="M227" s="3">
        <f>IF(生产方式演算表!AT219="","",ROUND(生产方式演算表!AT219,-1))</f>
        <v>70</v>
      </c>
      <c r="N227" s="3" t="str">
        <f>IF(生产方式演算表!Q219="","",生产方式演算表!Q219)</f>
        <v>职员</v>
      </c>
      <c r="O227" s="3">
        <f>IF(生产方式演算表!AU219="","",ROUND(生产方式演算表!AU219,-1))</f>
        <v>180</v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140</v>
      </c>
      <c r="W227" s="3">
        <f t="shared" si="13"/>
        <v>100</v>
      </c>
      <c r="X227" s="3">
        <f t="shared" si="14"/>
        <v>0</v>
      </c>
      <c r="Y227" s="3">
        <f t="shared" si="15"/>
        <v>-240</v>
      </c>
      <c r="AA227" t="str">
        <f>IFERROR(ROUND(E227*VLOOKUP(D227,商品!$A$4:$B$58,2,FALSE),0),"")</f>
        <v/>
      </c>
      <c r="AB227">
        <f>IFERROR(ROUND(G227*VLOOKUP(F227,商品!$A$4:$B$58,2,FALSE),0),"")</f>
        <v>140</v>
      </c>
      <c r="AC227" t="str">
        <f>IFERROR(ROUND(I227*VLOOKUP(H227,商品!$A$4:$B$58,2,FALSE),0),"")</f>
        <v/>
      </c>
      <c r="AD227">
        <f>IFERROR(ROUND(M227*VLOOKUP(L227,职业!A:G,4,FALSE),0),"")</f>
        <v>28</v>
      </c>
      <c r="AE227">
        <f>IFERROR(ROUND(O227*VLOOKUP(L227,职业!A:G,4,FALSE),0),"")</f>
        <v>72</v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customHeight="1" spans="1:3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20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7</v>
      </c>
      <c r="H228" s="24" t="str">
        <f>IF(生产方式演算表!J220="","",生产方式演算表!J220)</f>
        <v/>
      </c>
      <c r="I228" s="24">
        <f>IF(生产方式演算表!AQ228="","",IF(LEN(生产方式演算表!AQ228)=1,生产方式演算表!AQ228,ROUND(生产方式演算表!AQ228,-1)))</f>
        <v>20</v>
      </c>
      <c r="J228" s="26" t="str">
        <f>IF(生产方式演算表!AR220=0,"","运力")</f>
        <v/>
      </c>
      <c r="K228" s="26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>官僚</v>
      </c>
      <c r="M228" s="3">
        <f>IF(生产方式演算表!AT220="","",ROUND(生产方式演算表!AT220,-1))</f>
        <v>600</v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140</v>
      </c>
      <c r="W228" s="3">
        <f t="shared" si="13"/>
        <v>40</v>
      </c>
      <c r="X228" s="3">
        <f t="shared" si="14"/>
        <v>0</v>
      </c>
      <c r="Y228" s="3">
        <f t="shared" si="15"/>
        <v>-180</v>
      </c>
      <c r="AA228" t="str">
        <f>IFERROR(ROUND(E228*VLOOKUP(D228,商品!$A$4:$B$58,2,FALSE),0),"")</f>
        <v/>
      </c>
      <c r="AB228">
        <f>IFERROR(ROUND(G228*VLOOKUP(F228,商品!$A$4:$B$58,2,FALSE),0),"")</f>
        <v>140</v>
      </c>
      <c r="AC228" t="str">
        <f>IFERROR(ROUND(I228*VLOOKUP(H228,商品!$A$4:$B$58,2,FALSE),0),"")</f>
        <v/>
      </c>
      <c r="AD228">
        <f>IFERROR(ROUND(M228*VLOOKUP(L228,职业!A:G,4,FALSE),0),"")</f>
        <v>40</v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customHeight="1" spans="1:3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6" t="str">
        <f>IF(生产方式演算表!AR221=0,"","运力")</f>
        <v/>
      </c>
      <c r="K229" s="26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>劳工</v>
      </c>
      <c r="M229" s="3">
        <f>IF(生产方式演算表!AT221="","",ROUND(生产方式演算表!AT221,-1))</f>
        <v>300</v>
      </c>
      <c r="N229" s="3" t="str">
        <f>IF(生产方式演算表!Q221="","",生产方式演算表!Q221)</f>
        <v>工程师</v>
      </c>
      <c r="O229" s="3">
        <f>IF(生产方式演算表!AU221="","",ROUND(生产方式演算表!AU221,-1))</f>
        <v>200</v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11</v>
      </c>
      <c r="X229" s="3">
        <f t="shared" si="14"/>
        <v>0</v>
      </c>
      <c r="Y229" s="3">
        <f t="shared" si="15"/>
        <v>-11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>
        <f>IFERROR(ROUND(M229*VLOOKUP(L229,职业!A:G,4,FALSE),0),"")</f>
        <v>7</v>
      </c>
      <c r="AE229">
        <f>IFERROR(ROUND(O229*VLOOKUP(L229,职业!A:G,4,FALSE),0),"")</f>
        <v>4</v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工具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6" t="str">
        <f>IF(生产方式演算表!AR222=0,"","运力")</f>
        <v/>
      </c>
      <c r="K230" s="26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>劳工</v>
      </c>
      <c r="M230" s="3">
        <f>IF(生产方式演算表!AT222="","",ROUND(生产方式演算表!AT222,-1))</f>
        <v>150</v>
      </c>
      <c r="N230" s="3" t="str">
        <f>IF(生产方式演算表!Q222="","",生产方式演算表!Q222)</f>
        <v>工程师</v>
      </c>
      <c r="O230" s="3">
        <f>IF(生产方式演算表!AU222="","",ROUND(生产方式演算表!AU222,-1))</f>
        <v>130</v>
      </c>
      <c r="P230" s="3" t="str">
        <f>IF(生产方式演算表!S222="","",生产方式演算表!S222)</f>
        <v>法士</v>
      </c>
      <c r="Q230" s="3">
        <f>IF(生产方式演算表!AV222="","",ROUND(生产方式演算表!AV222,-1))</f>
        <v>90</v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320</v>
      </c>
      <c r="W230" s="3">
        <f t="shared" si="13"/>
        <v>6</v>
      </c>
      <c r="X230" s="3">
        <f t="shared" si="14"/>
        <v>0</v>
      </c>
      <c r="Y230" s="3">
        <f t="shared" si="15"/>
        <v>-326</v>
      </c>
      <c r="AA230" t="str">
        <f>IFERROR(ROUND(E230*VLOOKUP(D230,商品!$A$4:$B$58,2,FALSE),0),"")</f>
        <v/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</v>
      </c>
      <c r="AE230">
        <f>IFERROR(ROUND(O230*VLOOKUP(L230,职业!A:G,4,FALSE),0),"")</f>
        <v>3</v>
      </c>
      <c r="AF230">
        <f>IFERROR(ROUND(Q230*VLOOKUP(L230,职业!A:G,4,FALSE),0),"")</f>
        <v>2</v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customHeight="1" spans="1:3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工具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6" t="str">
        <f>IF(生产方式演算表!AR223=0,"","运力")</f>
        <v/>
      </c>
      <c r="K231" s="26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>法师</v>
      </c>
      <c r="M231" s="3">
        <f>IF(生产方式演算表!AT223="","",ROUND(生产方式演算表!AT223,-1))</f>
        <v>50</v>
      </c>
      <c r="N231" s="3" t="str">
        <f>IF(生产方式演算表!Q223="","",生产方式演算表!Q223)</f>
        <v>法士</v>
      </c>
      <c r="O231" s="3">
        <f>IF(生产方式演算表!AU223="","",ROUND(生产方式演算表!AU223,-1))</f>
        <v>310</v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360</v>
      </c>
      <c r="W231" s="3">
        <f t="shared" si="13"/>
        <v>159</v>
      </c>
      <c r="X231" s="3">
        <f t="shared" si="14"/>
        <v>0</v>
      </c>
      <c r="Y231" s="3">
        <f t="shared" si="15"/>
        <v>-519</v>
      </c>
      <c r="AA231" t="str">
        <f>IFERROR(ROUND(E231*VLOOKUP(D231,商品!$A$4:$B$58,2,FALSE),0),"")</f>
        <v/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22</v>
      </c>
      <c r="AE231">
        <f>IFERROR(ROUND(O231*VLOOKUP(L231,职业!A:G,4,FALSE),0),"")</f>
        <v>137</v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hidden="1" customHeight="1" spans="1:34">
      <c r="A232" s="23" t="str">
        <f>生产方式演算表!A224</f>
        <v>pmg_科学武器厂_基础生产</v>
      </c>
      <c r="B232" s="20" t="str">
        <f>IF(生产方式演算表!B224="","",生产方式演算表!B224)</f>
        <v>pm_火绳枪</v>
      </c>
      <c r="C232" s="23">
        <v>4</v>
      </c>
      <c r="D232" s="24" t="str">
        <f>IF(生产方式演算表!F224="","",生产方式演算表!F224)</f>
        <v>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>工具</v>
      </c>
      <c r="I232" s="24">
        <f>IF(生产方式演算表!AQ224="","",生产方式演算表!AQ224)</f>
        <v>3</v>
      </c>
      <c r="J232" s="26" t="str">
        <f>IF(生产方式演算表!AR224=0,"","运力")</f>
        <v>运力</v>
      </c>
      <c r="K232" s="26">
        <f>IF(J232="运力",生产方式演算表!AR224,"")</f>
        <v>8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760</v>
      </c>
      <c r="W232" s="3">
        <f t="shared" si="13"/>
        <v>91</v>
      </c>
      <c r="X232" s="3">
        <f t="shared" si="14"/>
        <v>1740</v>
      </c>
      <c r="Y232" s="3">
        <f t="shared" si="15"/>
        <v>889</v>
      </c>
      <c r="AA232">
        <f>IFERROR(ROUND(E232*VLOOKUP(D232,商品!$A$4:$B$58,2,FALSE),0),"")</f>
        <v>520</v>
      </c>
      <c r="AB232">
        <f>IFERROR(ROUND(G232*VLOOKUP(F232,商品!$A$4:$B$58,2,FALSE),0),"")</f>
        <v>120</v>
      </c>
      <c r="AC232">
        <f>IFERROR(ROUND(I232*VLOOKUP(H232,商品!$A$4:$B$58,2,FALSE),0),"")</f>
        <v>120</v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hidden="1" customHeight="1" spans="1:34">
      <c r="A233" s="23" t="str">
        <f>生产方式演算表!A225</f>
        <v>pmg_科学武器厂_基础生产</v>
      </c>
      <c r="B233" s="20" t="str">
        <f>IF(生产方式演算表!B225="","",生产方式演算表!B225)</f>
        <v>pm_燧发枪</v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17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7</v>
      </c>
      <c r="H233" s="24" t="str">
        <f>IF(生产方式演算表!J225="","",生产方式演算表!J225)</f>
        <v>工具</v>
      </c>
      <c r="I233" s="24">
        <f>IF(生产方式演算表!AQ225="","",生产方式演算表!AQ225)</f>
        <v>7</v>
      </c>
      <c r="J233" s="26" t="str">
        <f>IF(生产方式演算表!AR225=0,"","运力")</f>
        <v>运力</v>
      </c>
      <c r="K233" s="26">
        <f>IF(J233="运力",生产方式演算表!AR225,"")</f>
        <v>10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1270</v>
      </c>
      <c r="W233" s="3">
        <f t="shared" si="13"/>
        <v>87</v>
      </c>
      <c r="X233" s="3">
        <f t="shared" si="14"/>
        <v>2520</v>
      </c>
      <c r="Y233" s="3">
        <f t="shared" si="15"/>
        <v>1163</v>
      </c>
      <c r="AA233">
        <f>IFERROR(ROUND(E233*VLOOKUP(D233,商品!$A$4:$B$58,2,FALSE),0),"")</f>
        <v>850</v>
      </c>
      <c r="AB233">
        <f>IFERROR(ROUND(G233*VLOOKUP(F233,商品!$A$4:$B$58,2,FALSE),0),"")</f>
        <v>140</v>
      </c>
      <c r="AC233">
        <f>IFERROR(ROUND(I233*VLOOKUP(H233,商品!$A$4:$B$58,2,FALSE),0),"")</f>
        <v>280</v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hidden="1" customHeight="1" spans="1:34">
      <c r="A234" s="23" t="str">
        <f>生产方式演算表!A226</f>
        <v>pmg_科学武器厂_基础生产</v>
      </c>
      <c r="B234" s="20" t="str">
        <f>IF(生产方式演算表!B226="","",生产方式演算表!B226)</f>
        <v>pm_线膛枪</v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21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7</v>
      </c>
      <c r="H234" s="24" t="str">
        <f>IF(生产方式演算表!J226="","",生产方式演算表!J226)</f>
        <v>工具</v>
      </c>
      <c r="I234" s="24">
        <f>IF(生产方式演算表!AQ226="","",生产方式演算表!AQ226)</f>
        <v>10</v>
      </c>
      <c r="J234" s="26" t="str">
        <f>IF(生产方式演算表!AR226=0,"","运力")</f>
        <v>运力</v>
      </c>
      <c r="K234" s="26">
        <f>IF(J234="运力",生产方式演算表!AR226,"")</f>
        <v>9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1590</v>
      </c>
      <c r="W234" s="3">
        <f t="shared" si="13"/>
        <v>83</v>
      </c>
      <c r="X234" s="3">
        <f t="shared" si="14"/>
        <v>2820</v>
      </c>
      <c r="Y234" s="3">
        <f t="shared" si="15"/>
        <v>1147</v>
      </c>
      <c r="AA234">
        <f>IFERROR(ROUND(E234*VLOOKUP(D234,商品!$A$4:$B$58,2,FALSE),0),"")</f>
        <v>1050</v>
      </c>
      <c r="AB234">
        <f>IFERROR(ROUND(G234*VLOOKUP(F234,商品!$A$4:$B$58,2,FALSE),0),"")</f>
        <v>140</v>
      </c>
      <c r="AC234">
        <f>IFERROR(ROUND(I234*VLOOKUP(H234,商品!$A$4:$B$58,2,FALSE),0),"")</f>
        <v>400</v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hidden="1" customHeight="1" spans="1:34">
      <c r="A235" s="23" t="str">
        <f>生产方式演算表!A227</f>
        <v>pmg_科学武器厂_基础生产</v>
      </c>
      <c r="B235" s="20" t="str">
        <f>IF(生产方式演算表!B227="","",生产方式演算表!B227)</f>
        <v>pm_步枪</v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22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7</v>
      </c>
      <c r="H235" s="24" t="str">
        <f>IF(生产方式演算表!J227="","",生产方式演算表!J227)</f>
        <v>工具</v>
      </c>
      <c r="I235" s="24">
        <f>IF(生产方式演算表!AQ227="","",生产方式演算表!AQ227)</f>
        <v>14</v>
      </c>
      <c r="J235" s="26" t="str">
        <f>IF(生产方式演算表!AR227=0,"","运力")</f>
        <v>运力</v>
      </c>
      <c r="K235" s="26">
        <f>IF(J235="运力",生产方式演算表!AR227,"")</f>
        <v>9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1800</v>
      </c>
      <c r="W235" s="3">
        <f t="shared" si="13"/>
        <v>78</v>
      </c>
      <c r="X235" s="3">
        <f t="shared" si="14"/>
        <v>3120</v>
      </c>
      <c r="Y235" s="3">
        <f t="shared" si="15"/>
        <v>1242</v>
      </c>
      <c r="AA235">
        <f>IFERROR(ROUND(E235*VLOOKUP(D235,商品!$A$4:$B$58,2,FALSE),0),"")</f>
        <v>1100</v>
      </c>
      <c r="AB235">
        <f>IFERROR(ROUND(G235*VLOOKUP(F235,商品!$A$4:$B$58,2,FALSE),0),"")</f>
        <v>140</v>
      </c>
      <c r="AC235">
        <f>IFERROR(ROUND(I235*VLOOKUP(H235,商品!$A$4:$B$58,2,FALSE),0),"")</f>
        <v>560</v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hidden="1" customHeight="1" spans="1:34">
      <c r="A236" s="23" t="str">
        <f>生产方式演算表!A228</f>
        <v>pmg_科学武器厂_基础生产</v>
      </c>
      <c r="B236" s="20" t="str">
        <f>IF(生产方式演算表!B228="","",生产方式演算表!B228)</f>
        <v>pm_栓动步枪</v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23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7</v>
      </c>
      <c r="H236" s="24" t="str">
        <f>IF(生产方式演算表!J228="","",生产方式演算表!J228)</f>
        <v>工具</v>
      </c>
      <c r="I236" s="24">
        <f>IF(生产方式演算表!AQ228="","",生产方式演算表!AQ228)</f>
        <v>18</v>
      </c>
      <c r="J236" s="26" t="str">
        <f>IF(生产方式演算表!AR228=0,"","运力")</f>
        <v>运力</v>
      </c>
      <c r="K236" s="26">
        <f>IF(J236="运力",生产方式演算表!AR228,"")</f>
        <v>9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2010</v>
      </c>
      <c r="W236" s="3">
        <f t="shared" si="13"/>
        <v>78</v>
      </c>
      <c r="X236" s="3">
        <f t="shared" si="14"/>
        <v>3480</v>
      </c>
      <c r="Y236" s="3">
        <f t="shared" si="15"/>
        <v>1392</v>
      </c>
      <c r="AA236">
        <f>IFERROR(ROUND(E236*VLOOKUP(D236,商品!$A$4:$B$58,2,FALSE),0),"")</f>
        <v>1150</v>
      </c>
      <c r="AB236">
        <f>IFERROR(ROUND(G236*VLOOKUP(F236,商品!$A$4:$B$58,2,FALSE),0),"")</f>
        <v>140</v>
      </c>
      <c r="AC236">
        <f>IFERROR(ROUND(I236*VLOOKUP(H236,商品!$A$4:$B$58,2,FALSE),0),"")</f>
        <v>720</v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hidden="1" customHeight="1" spans="1:34">
      <c r="A237" s="23" t="str">
        <f>生产方式演算表!A229</f>
        <v>pmg_科学武器厂_高级生产</v>
      </c>
      <c r="B237" s="20" t="str">
        <f>IF(生产方式演算表!B229="","",生产方式演算表!B229)</f>
        <v>pm_优先枪械生产</v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6" t="str">
        <f>IF(生产方式演算表!AR229=0,"","运力")</f>
        <v/>
      </c>
      <c r="K237" s="26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/>
      </c>
      <c r="S237" s="3" t="str">
        <f>IF(生产方式演算表!AW229="","",ROUND(生产方式演算表!AW229,-LEN(生产方式演算表!AW229)+2))</f>
        <v/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0</v>
      </c>
      <c r="Y237" s="3">
        <f t="shared" si="15"/>
        <v>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hidden="1" customHeight="1" spans="1:34">
      <c r="A238" s="23" t="str">
        <f>生产方式演算表!A230</f>
        <v>pmg_科学武器厂_高级生产</v>
      </c>
      <c r="B238" s="20" t="str">
        <f>IF(生产方式演算表!B230="","",生产方式演算表!B230)</f>
        <v>pm_火石炮</v>
      </c>
      <c r="C238" s="25">
        <v>5</v>
      </c>
      <c r="D238" s="24" t="str">
        <f>IF(生产方式演算表!F230="","",生产方式演算表!F230)</f>
        <v>铁</v>
      </c>
      <c r="E238" s="24">
        <f>IF(生产方式演算表!AO230="","",生产方式演算表!AO230)</f>
        <v>23</v>
      </c>
      <c r="F238" s="24" t="str">
        <f>IF(生产方式演算表!H230="","",生产方式演算表!H230)</f>
        <v>工具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6" t="str">
        <f>IF(生产方式演算表!AR230=0,"","运力")</f>
        <v>运力</v>
      </c>
      <c r="K238" s="26">
        <f>IF(J238="运力",生产方式演算表!AR230,"")</f>
        <v>10</v>
      </c>
      <c r="L238" s="3" t="e">
        <f>IF(生产方式演算表!#REF!="","",生产方式演算表!#REF!)</f>
        <v>#REF!</v>
      </c>
      <c r="M238" s="3">
        <f>IF(生产方式演算表!AT230="","",ROUND(生产方式演算表!AT230,-1))</f>
        <v>450</v>
      </c>
      <c r="N238" s="3" t="str">
        <f>IF(生产方式演算表!O230="","",生产方式演算表!O230)</f>
        <v>工程师</v>
      </c>
      <c r="O238" s="3" t="str">
        <f>IF(生产方式演算表!AU230="","",ROUND(生产方式演算表!AU230,-1))</f>
        <v/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33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1240</v>
      </c>
      <c r="W238" s="3">
        <f t="shared" si="13"/>
        <v>0</v>
      </c>
      <c r="X238" s="3">
        <f t="shared" si="14"/>
        <v>2310</v>
      </c>
      <c r="Y238" s="3">
        <f t="shared" si="15"/>
        <v>1070</v>
      </c>
      <c r="AA238">
        <f>IFERROR(ROUND(E238*VLOOKUP(D238,商品!$A$4:$B$58,2,FALSE),0),"")</f>
        <v>920</v>
      </c>
      <c r="AB238">
        <f>IFERROR(ROUND(G238*VLOOKUP(F238,商品!$A$4:$B$58,2,FALSE),0),"")</f>
        <v>320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2310</v>
      </c>
      <c r="AH238" t="str">
        <f>IFERROR(ROUND(U238*VLOOKUP(T238,商品!$A$4:$B$58,2,FALSE),0),"")</f>
        <v/>
      </c>
    </row>
    <row r="239" hidden="1" customHeight="1" spans="1:34">
      <c r="A239" s="23" t="str">
        <f>生产方式演算表!A231</f>
        <v>pmg_科学武器厂_高级生产</v>
      </c>
      <c r="B239" s="20" t="str">
        <f>IF(生产方式演算表!B231="","",生产方式演算表!B231)</f>
        <v>pm_滑膛炮</v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20</v>
      </c>
      <c r="F239" s="24" t="str">
        <f>IF(生产方式演算表!H231="","",生产方式演算表!H231)</f>
        <v>工具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6" t="str">
        <f>IF(生产方式演算表!AR231=0,"","运力")</f>
        <v>运力</v>
      </c>
      <c r="K239" s="26">
        <f>IF(J239="运力",生产方式演算表!AR231,"")</f>
        <v>11</v>
      </c>
      <c r="L239" s="3" t="e">
        <f>IF(生产方式演算表!#REF!="","",生产方式演算表!#REF!)</f>
        <v>#REF!</v>
      </c>
      <c r="M239" s="3">
        <f>IF(生产方式演算表!AT231="","",ROUND(生产方式演算表!AT231,-1))</f>
        <v>530</v>
      </c>
      <c r="N239" s="3" t="str">
        <f>IF(生产方式演算表!O231="","",生产方式演算表!O231)</f>
        <v>工程师</v>
      </c>
      <c r="O239" s="3" t="str">
        <f>IF(生产方式演算表!AU231="","",ROUND(生产方式演算表!AU231,-1))</f>
        <v/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37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1360</v>
      </c>
      <c r="W239" s="3">
        <f t="shared" si="13"/>
        <v>0</v>
      </c>
      <c r="X239" s="3">
        <f t="shared" si="14"/>
        <v>2590</v>
      </c>
      <c r="Y239" s="3">
        <f t="shared" si="15"/>
        <v>1230</v>
      </c>
      <c r="AA239">
        <f>IFERROR(ROUND(E239*VLOOKUP(D239,商品!$A$4:$B$58,2,FALSE),0),"")</f>
        <v>1000</v>
      </c>
      <c r="AB239">
        <f>IFERROR(ROUND(G239*VLOOKUP(F239,商品!$A$4:$B$58,2,FALSE),0),"")</f>
        <v>360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2590</v>
      </c>
      <c r="AH239" t="str">
        <f>IFERROR(ROUND(U239*VLOOKUP(T239,商品!$A$4:$B$58,2,FALSE),0),"")</f>
        <v/>
      </c>
    </row>
    <row r="240" hidden="1" customHeight="1" spans="1:34">
      <c r="A240" s="23" t="str">
        <f>生产方式演算表!A232</f>
        <v>pmg_科学武器厂_高级生产</v>
      </c>
      <c r="B240" s="20" t="str">
        <f>IF(生产方式演算表!B232="","",生产方式演算表!B232)</f>
        <v>pm_线膛炮</v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23</v>
      </c>
      <c r="F240" s="24" t="str">
        <f>IF(生产方式演算表!H232="","",生产方式演算表!H232)</f>
        <v>工具</v>
      </c>
      <c r="G240" s="24">
        <f>IF(生产方式演算表!AP232="","",生产方式演算表!AP232)</f>
        <v>10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6" t="str">
        <f>IF(生产方式演算表!AR232=0,"","运力")</f>
        <v>运力</v>
      </c>
      <c r="K240" s="26">
        <f>IF(J240="运力",生产方式演算表!AR232,"")</f>
        <v>13</v>
      </c>
      <c r="L240" s="3" t="e">
        <f>IF(生产方式演算表!#REF!="","",生产方式演算表!#REF!)</f>
        <v>#REF!</v>
      </c>
      <c r="M240" s="3">
        <f>IF(生产方式演算表!AT232="","",ROUND(生产方式演算表!AT232,-1))</f>
        <v>600</v>
      </c>
      <c r="N240" s="3" t="str">
        <f>IF(生产方式演算表!O232="","",生产方式演算表!O232)</f>
        <v>工程师</v>
      </c>
      <c r="O240" s="3" t="str">
        <f>IF(生产方式演算表!AU232="","",ROUND(生产方式演算表!AU232,-1))</f>
        <v/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40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1550</v>
      </c>
      <c r="W240" s="3">
        <f t="shared" si="13"/>
        <v>0</v>
      </c>
      <c r="X240" s="3">
        <f t="shared" si="14"/>
        <v>2800</v>
      </c>
      <c r="Y240" s="3">
        <f t="shared" si="15"/>
        <v>1250</v>
      </c>
      <c r="AA240">
        <f>IFERROR(ROUND(E240*VLOOKUP(D240,商品!$A$4:$B$58,2,FALSE),0),"")</f>
        <v>1150</v>
      </c>
      <c r="AB240">
        <f>IFERROR(ROUND(G240*VLOOKUP(F240,商品!$A$4:$B$58,2,FALSE),0),"")</f>
        <v>400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2800</v>
      </c>
      <c r="AH240" t="str">
        <f>IFERROR(ROUND(U240*VLOOKUP(T240,商品!$A$4:$B$58,2,FALSE),0),"")</f>
        <v/>
      </c>
    </row>
    <row r="241" hidden="1" customHeight="1" spans="1:34">
      <c r="A241" s="23" t="str">
        <f>生产方式演算表!A233</f>
        <v>pmg_科学武器厂_高级生产</v>
      </c>
      <c r="B241" s="20" t="str">
        <f>IF(生产方式演算表!B233="","",生产方式演算表!B233)</f>
        <v>pm_线膛炮</v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25</v>
      </c>
      <c r="F241" s="24" t="str">
        <f>IF(生产方式演算表!H233="","",生产方式演算表!H233)</f>
        <v>工具</v>
      </c>
      <c r="G241" s="24">
        <f>IF(生产方式演算表!AP233="","",生产方式演算表!AP233)</f>
        <v>11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6" t="str">
        <f>IF(生产方式演算表!AR233=0,"","运力")</f>
        <v>运力</v>
      </c>
      <c r="K241" s="26">
        <f>IF(J241="运力",生产方式演算表!AR233,"")</f>
        <v>14</v>
      </c>
      <c r="L241" s="3" t="e">
        <f>IF(生产方式演算表!#REF!="","",生产方式演算表!#REF!)</f>
        <v>#REF!</v>
      </c>
      <c r="M241" s="3">
        <f>IF(生产方式演算表!AT233="","",ROUND(生产方式演算表!AT233,-1))</f>
        <v>680</v>
      </c>
      <c r="N241" s="3" t="str">
        <f>IF(生产方式演算表!O233="","",生产方式演算表!O233)</f>
        <v>工程师</v>
      </c>
      <c r="O241" s="3" t="str">
        <f>IF(生产方式演算表!AU233="","",ROUND(生产方式演算表!AU233,-1))</f>
        <v/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44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1690</v>
      </c>
      <c r="W241" s="3">
        <f t="shared" si="13"/>
        <v>0</v>
      </c>
      <c r="X241" s="3">
        <f t="shared" si="14"/>
        <v>3080</v>
      </c>
      <c r="Y241" s="3">
        <f t="shared" si="15"/>
        <v>1390</v>
      </c>
      <c r="AA241">
        <f>IFERROR(ROUND(E241*VLOOKUP(D241,商品!$A$4:$B$58,2,FALSE),0),"")</f>
        <v>1250</v>
      </c>
      <c r="AB241">
        <f>IFERROR(ROUND(G241*VLOOKUP(F241,商品!$A$4:$B$58,2,FALSE),0),"")</f>
        <v>440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3080</v>
      </c>
      <c r="AH241" t="str">
        <f>IFERROR(ROUND(U241*VLOOKUP(T241,商品!$A$4:$B$58,2,FALSE),0),"")</f>
        <v/>
      </c>
    </row>
    <row r="242" hidden="1" customHeight="1" spans="1:34">
      <c r="A242" s="23" t="str">
        <f>生产方式演算表!A234</f>
        <v>pmg_科学武器厂_自动化</v>
      </c>
      <c r="B242" s="20" t="str">
        <f>IF(生产方式演算表!B234="","",生产方式演算表!B234)</f>
        <v>pm_科武_手工装配</v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6" t="str">
        <f>IF(生产方式演算表!AR234=0,"","运力")</f>
        <v/>
      </c>
      <c r="K242" s="26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hidden="1" customHeight="1" spans="1:34">
      <c r="A243" s="23" t="str">
        <f>生产方式演算表!A235</f>
        <v>pmg_科学武器厂_自动化</v>
      </c>
      <c r="B243" s="20" t="str">
        <f>IF(生产方式演算表!B235="","",生产方式演算表!B235)</f>
        <v>pm_科武_水管锅炉</v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6" t="str">
        <f>IF(生产方式演算表!AR235=0,"","运力")</f>
        <v/>
      </c>
      <c r="K243" s="26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hidden="1" customHeight="1" spans="1:34">
      <c r="A244" s="23" t="str">
        <f>生产方式演算表!A236</f>
        <v>pmg_科学武器厂_自动化</v>
      </c>
      <c r="B244" s="20" t="str">
        <f>IF(生产方式演算表!B236="","",生产方式演算表!B236)</f>
        <v>pm_科武_旋转阀发动机</v>
      </c>
      <c r="C244" s="23">
        <v>3</v>
      </c>
      <c r="D244" s="24" t="str">
        <f>IF(生产方式演算表!F236="","",生产方式演算表!F236)</f>
        <v>煤</v>
      </c>
      <c r="E244" s="24">
        <f>IF(生产方式演算表!AO236="","",生产方式演算表!AO236)</f>
        <v>4</v>
      </c>
      <c r="F244" s="24" t="str">
        <f>IF(生产方式演算表!H236="","",生产方式演算表!H236)</f>
        <v>工具</v>
      </c>
      <c r="G244" s="24">
        <f>IF(生产方式演算表!AP236="","",生产方式演算表!AP236)</f>
        <v>3</v>
      </c>
      <c r="H244" s="24" t="str">
        <f>IF(生产方式演算表!J236="","",生产方式演算表!J236)</f>
        <v>树胶</v>
      </c>
      <c r="I244" s="24">
        <f>IF(生产方式演算表!AQ236="","",生产方式演算表!AQ236)</f>
        <v>2</v>
      </c>
      <c r="J244" s="26" t="str">
        <f>IF(生产方式演算表!AR236=0,"","运力")</f>
        <v/>
      </c>
      <c r="K244" s="26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120</v>
      </c>
      <c r="AB244">
        <f>IFERROR(ROUND(G244*VLOOKUP(F244,商品!$A$4:$B$58,2,FALSE),0),"")</f>
        <v>120</v>
      </c>
      <c r="AC244">
        <f>IFERROR(ROUND(I244*VLOOKUP(H244,商品!$A$4:$B$58,2,FALSE),0),"")</f>
        <v>80</v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hidden="1" customHeight="1" spans="1:34">
      <c r="A245" s="23" t="str">
        <f>生产方式演算表!A237</f>
        <v>pmg_科学武器厂_自动化</v>
      </c>
      <c r="B245" s="20" t="str">
        <f>IF(生产方式演算表!B237="","",生产方式演算表!B237)</f>
        <v>pm_科武_流水线</v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6</v>
      </c>
      <c r="H245" s="24" t="str">
        <f>IF(生产方式演算表!J237="","",生产方式演算表!J237)</f>
        <v>树胶</v>
      </c>
      <c r="I245" s="24">
        <f>IF(生产方式演算表!AQ237="","",生产方式演算表!AQ237)</f>
        <v>2</v>
      </c>
      <c r="J245" s="26" t="str">
        <f>IF(生产方式演算表!AR237=0,"","运力")</f>
        <v/>
      </c>
      <c r="K245" s="26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380</v>
      </c>
      <c r="W245" s="3">
        <f t="shared" si="13"/>
        <v>-22</v>
      </c>
      <c r="X245" s="3">
        <f t="shared" si="14"/>
        <v>0</v>
      </c>
      <c r="Y245" s="3">
        <f t="shared" si="15"/>
        <v>-358</v>
      </c>
      <c r="AA245">
        <f>IFERROR(ROUND(E245*VLOOKUP(D245,商品!$A$4:$B$58,2,FALSE),0),"")</f>
        <v>120</v>
      </c>
      <c r="AB245">
        <f>IFERROR(ROUND(G245*VLOOKUP(F245,商品!$A$4:$B$58,2,FALSE),0),"")</f>
        <v>180</v>
      </c>
      <c r="AC245">
        <f>IFERROR(ROUND(I245*VLOOKUP(H245,商品!$A$4:$B$58,2,FALSE),0),"")</f>
        <v>80</v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hidden="1" customHeight="1" spans="1:34">
      <c r="A246" s="23" t="str">
        <f>生产方式演算表!A238</f>
        <v>pmg_科学武器厂_自动化</v>
      </c>
      <c r="B246" s="20" t="str">
        <f>IF(生产方式演算表!B238="","",生产方式演算表!B238)</f>
        <v>pm_科武_魔导流水线</v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1</v>
      </c>
      <c r="F246" s="24" t="str">
        <f>IF(生产方式演算表!H238="","",生产方式演算表!H238)</f>
        <v>灵能水晶</v>
      </c>
      <c r="G246" s="24">
        <f>IF(生产方式演算表!AP238="","",生产方式演算表!AP238)</f>
        <v>4</v>
      </c>
      <c r="H246" s="24" t="str">
        <f>IF(生产方式演算表!J238="","",生产方式演算表!J238)</f>
        <v>树胶</v>
      </c>
      <c r="I246" s="24">
        <f>IF(生产方式演算表!AQ238="","",生产方式演算表!AQ238)</f>
        <v>3</v>
      </c>
      <c r="J246" s="26" t="str">
        <f>IF(生产方式演算表!AR238=0,"","运力")</f>
        <v/>
      </c>
      <c r="K246" s="26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440</v>
      </c>
      <c r="W246" s="3">
        <f t="shared" si="13"/>
        <v>-29</v>
      </c>
      <c r="X246" s="3">
        <f t="shared" si="14"/>
        <v>0</v>
      </c>
      <c r="Y246" s="3">
        <f t="shared" si="15"/>
        <v>-411</v>
      </c>
      <c r="AA246">
        <f>IFERROR(ROUND(E246*VLOOKUP(D246,商品!$A$4:$B$58,2,FALSE),0),"")</f>
        <v>80</v>
      </c>
      <c r="AB246">
        <f>IFERROR(ROUND(G246*VLOOKUP(F246,商品!$A$4:$B$58,2,FALSE),0),"")</f>
        <v>240</v>
      </c>
      <c r="AC246">
        <f>IFERROR(ROUND(I246*VLOOKUP(H246,商品!$A$4:$B$58,2,FALSE),0),"")</f>
        <v>120</v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hidden="1" customHeight="1" spans="1:34">
      <c r="A247" s="23" t="str">
        <f>生产方式演算表!A239</f>
        <v>pmg_科学武器厂_自动化</v>
      </c>
      <c r="B247" s="20" t="str">
        <f>IF(生产方式演算表!B239="","",生产方式演算表!B239)</f>
        <v>pm_科武_手工装配</v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6" t="str">
        <f>IF(生产方式演算表!AR239=0,"","运力")</f>
        <v/>
      </c>
      <c r="K247" s="26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hidden="1" customHeight="1" spans="1:34">
      <c r="A248" s="23" t="str">
        <f>生产方式演算表!A240</f>
        <v>pmg_科学武器厂_自动化</v>
      </c>
      <c r="B248" s="20" t="str">
        <f>IF(生产方式演算表!B240="","",生产方式演算表!B240)</f>
        <v>pm_科武_基础科武</v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6" t="str">
        <f>IF(生产方式演算表!AR240=0,"","运力")</f>
        <v/>
      </c>
      <c r="K248" s="26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hidden="1" customHeight="1" spans="1:34">
      <c r="A249" s="23" t="str">
        <f>生产方式演算表!A241</f>
        <v>pmg_科学武器厂_自动化</v>
      </c>
      <c r="B249" s="20" t="str">
        <f>IF(生产方式演算表!B241="","",生产方式演算表!B241)</f>
        <v>pm_科武_智能科武</v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6" t="str">
        <f>IF(生产方式演算表!AR241=0,"","运力")</f>
        <v/>
      </c>
      <c r="K249" s="26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hidden="1" customHeight="1" spans="1:34">
      <c r="A250" s="23" t="str">
        <f>生产方式演算表!A242</f>
        <v>pmg_科学武器厂_自动化</v>
      </c>
      <c r="B250" s="20" t="str">
        <f>IF(生产方式演算表!B242="","",生产方式演算表!B242)</f>
        <v>pm_科武_强智能科武</v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3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5</v>
      </c>
      <c r="H250" s="24" t="str">
        <f>IF(生产方式演算表!J242="","",生产方式演算表!J242)</f>
        <v>秘银</v>
      </c>
      <c r="I250" s="24">
        <f>IF(生产方式演算表!AQ242="","",生产方式演算表!AQ242)</f>
        <v>1</v>
      </c>
      <c r="J250" s="26" t="str">
        <f>IF(生产方式演算表!AR242=0,"","运力")</f>
        <v/>
      </c>
      <c r="K250" s="26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530</v>
      </c>
      <c r="W250" s="3">
        <f t="shared" si="13"/>
        <v>-24</v>
      </c>
      <c r="X250" s="3">
        <f t="shared" si="14"/>
        <v>0</v>
      </c>
      <c r="Y250" s="3">
        <f t="shared" si="15"/>
        <v>-506</v>
      </c>
      <c r="AA250">
        <f>IFERROR(ROUND(E250*VLOOKUP(D250,商品!$A$4:$B$58,2,FALSE),0),"")</f>
        <v>150</v>
      </c>
      <c r="AB250">
        <f>IFERROR(ROUND(G250*VLOOKUP(F250,商品!$A$4:$B$58,2,FALSE),0),"")</f>
        <v>300</v>
      </c>
      <c r="AC250">
        <f>IFERROR(ROUND(I250*VLOOKUP(H250,商品!$A$4:$B$58,2,FALSE),0),"")</f>
        <v>80</v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hidden="1" customHeight="1" spans="1:34">
      <c r="A251" s="23" t="str">
        <f>生产方式演算表!A243</f>
        <v>pmg_科学武器厂_自动化</v>
      </c>
      <c r="B251" s="20" t="str">
        <f>IF(生产方式演算表!B243="","",生产方式演算表!B243)</f>
        <v>pm_科武_魔偶流水线</v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3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6</v>
      </c>
      <c r="H251" s="24" t="str">
        <f>IF(生产方式演算表!J243="","",生产方式演算表!J243)</f>
        <v>魔导引擎</v>
      </c>
      <c r="I251" s="24">
        <f>IF(生产方式演算表!AQ243="","",生产方式演算表!AQ243)</f>
        <v>2</v>
      </c>
      <c r="J251" s="26" t="str">
        <f>IF(生产方式演算表!AR243=0,"","运力")</f>
        <v/>
      </c>
      <c r="K251" s="26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670</v>
      </c>
      <c r="W251" s="3">
        <f t="shared" si="13"/>
        <v>-31</v>
      </c>
      <c r="X251" s="3">
        <f t="shared" si="14"/>
        <v>0</v>
      </c>
      <c r="Y251" s="3">
        <f t="shared" si="15"/>
        <v>-639</v>
      </c>
      <c r="AA251">
        <f>IFERROR(ROUND(E251*VLOOKUP(D251,商品!$A$4:$B$58,2,FALSE),0),"")</f>
        <v>150</v>
      </c>
      <c r="AB251">
        <f>IFERROR(ROUND(G251*VLOOKUP(F251,商品!$A$4:$B$58,2,FALSE),0),"")</f>
        <v>360</v>
      </c>
      <c r="AC251">
        <f>IFERROR(ROUND(I251*VLOOKUP(H251,商品!$A$4:$B$58,2,FALSE),0),"")</f>
        <v>160</v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6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10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6" t="str">
        <f>IF(生产方式演算表!AR244=0,"","运力")</f>
        <v/>
      </c>
      <c r="K252" s="26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>职员</v>
      </c>
      <c r="M252" s="3">
        <f>IF(生产方式演算表!AT244="","",ROUND(生产方式演算表!AT244,-1))</f>
        <v>420</v>
      </c>
      <c r="N252" s="3" t="str">
        <f>IF(生产方式演算表!Q244="","",生产方式演算表!Q244)</f>
        <v>贵族</v>
      </c>
      <c r="O252" s="3">
        <f>IF(生产方式演算表!AU244="","",ROUND(生产方式演算表!AU244,-1))</f>
        <v>50</v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450</v>
      </c>
      <c r="W252" s="3">
        <f t="shared" si="13"/>
        <v>21</v>
      </c>
      <c r="X252" s="3">
        <f t="shared" si="14"/>
        <v>0</v>
      </c>
      <c r="Y252" s="3">
        <f t="shared" si="15"/>
        <v>-471</v>
      </c>
      <c r="AA252" t="str">
        <f>IFERROR(ROUND(E252*VLOOKUP(D252,商品!$A$4:$B$58,2,FALSE),0),"")</f>
        <v/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19</v>
      </c>
      <c r="AE252">
        <f>IFERROR(ROUND(O252*VLOOKUP(L252,职业!A:G,4,FALSE),0),"")</f>
        <v>2</v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customHeight="1" spans="1:3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7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20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6" t="str">
        <f>IF(生产方式演算表!AR245=0,"","运力")</f>
        <v/>
      </c>
      <c r="K253" s="26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>教士</v>
      </c>
      <c r="M253" s="3">
        <f>IF(生产方式演算表!AT245="","",ROUND(生产方式演算表!AT245,-1))</f>
        <v>530</v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900</v>
      </c>
      <c r="W253" s="3">
        <f t="shared" si="13"/>
        <v>35</v>
      </c>
      <c r="X253" s="3">
        <f t="shared" si="14"/>
        <v>0</v>
      </c>
      <c r="Y253" s="3">
        <f t="shared" si="15"/>
        <v>-935</v>
      </c>
      <c r="AA253" t="str">
        <f>IFERROR(ROUND(E253*VLOOKUP(D253,商品!$A$4:$B$58,2,FALSE),0),"")</f>
        <v/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35</v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customHeight="1" spans="1:3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8</v>
      </c>
      <c r="F254" s="24" t="str">
        <f>IF(生产方式演算表!H254="","",生产方式演算表!H254)</f>
        <v>灵能水晶</v>
      </c>
      <c r="G254" s="24">
        <f>IF(生产方式演算表!AP254="","",IF(LEN(生产方式演算表!AP254)=1,生产方式演算表!AP254,ROUND(生产方式演算表!AP254,-1)))</f>
        <v>20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6" t="str">
        <f>IF(生产方式演算表!AR246=0,"","运力")</f>
        <v/>
      </c>
      <c r="K254" s="26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>资本家</v>
      </c>
      <c r="M254" s="3">
        <f>IF(生产方式演算表!AT246="","",ROUND(生产方式演算表!AT246,-1))</f>
        <v>140</v>
      </c>
      <c r="N254" s="3" t="str">
        <f>IF(生产方式演算表!Q246="","",生产方式演算表!Q246)</f>
        <v>职员</v>
      </c>
      <c r="O254" s="3">
        <f>IF(生产方式演算表!AU246="","",ROUND(生产方式演算表!AU246,-1))</f>
        <v>370</v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1200</v>
      </c>
      <c r="W254" s="3">
        <f t="shared" si="13"/>
        <v>203</v>
      </c>
      <c r="X254" s="3">
        <f t="shared" si="14"/>
        <v>0</v>
      </c>
      <c r="Y254" s="3">
        <f t="shared" si="15"/>
        <v>-1403</v>
      </c>
      <c r="AA254" t="str">
        <f>IFERROR(ROUND(E254*VLOOKUP(D254,商品!$A$4:$B$58,2,FALSE),0),"")</f>
        <v/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56</v>
      </c>
      <c r="AE254">
        <f>IFERROR(ROUND(O254*VLOOKUP(L254,职业!A:G,4,FALSE),0),"")</f>
        <v>147</v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customHeight="1" spans="1:3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6</v>
      </c>
      <c r="F255" s="24" t="str">
        <f>IF(生产方式演算表!H255="","",生产方式演算表!H255)</f>
        <v>灵能水晶</v>
      </c>
      <c r="G255" s="24">
        <f>IF(生产方式演算表!AP255="","",IF(LEN(生产方式演算表!AP255)=1,生产方式演算表!AP255,ROUND(生产方式演算表!AP255,-1)))</f>
        <v>20</v>
      </c>
      <c r="H255" s="24" t="str">
        <f>IF(生产方式演算表!J247="","",生产方式演算表!J247)</f>
        <v/>
      </c>
      <c r="I255" s="24">
        <f>IF(生产方式演算表!AQ255="","",IF(LEN(生产方式演算表!AQ255)=1,生产方式演算表!AQ255,ROUND(生产方式演算表!AQ255,-1)))</f>
        <v>6</v>
      </c>
      <c r="J255" s="26" t="str">
        <f>IF(生产方式演算表!AR247=0,"","运力")</f>
        <v/>
      </c>
      <c r="K255" s="26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>资本家</v>
      </c>
      <c r="M255" s="3">
        <f>IF(生产方式演算表!AT247="","",ROUND(生产方式演算表!AT247,-1))</f>
        <v>70</v>
      </c>
      <c r="N255" s="3" t="str">
        <f>IF(生产方式演算表!Q247="","",生产方式演算表!Q247)</f>
        <v>职员</v>
      </c>
      <c r="O255" s="3">
        <f>IF(生产方式演算表!AU247="","",ROUND(生产方式演算表!AU247,-1))</f>
        <v>180</v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1200</v>
      </c>
      <c r="W255" s="3">
        <f t="shared" si="13"/>
        <v>100</v>
      </c>
      <c r="X255" s="3">
        <f t="shared" si="14"/>
        <v>0</v>
      </c>
      <c r="Y255" s="3">
        <f t="shared" si="15"/>
        <v>-1300</v>
      </c>
      <c r="AA255" t="str">
        <f>IFERROR(ROUND(E255*VLOOKUP(D255,商品!$A$4:$B$58,2,FALSE),0),"")</f>
        <v/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28</v>
      </c>
      <c r="AE255">
        <f>IFERROR(ROUND(O255*VLOOKUP(L255,职业!A:G,4,FALSE),0),"")</f>
        <v>72</v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customHeight="1" spans="1:3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 t="str">
        <f>IF(生产方式演算表!AO256="","",IF(LEN(生产方式演算表!AO256)=1,生产方式演算表!AO256,ROUND(生产方式演算表!AO256,-1)))</f>
        <v/>
      </c>
      <c r="F256" s="24" t="str">
        <f>IF(生产方式演算表!H256="","",生产方式演算表!H256)</f>
        <v>灵能水晶</v>
      </c>
      <c r="G256" s="24" t="str">
        <f>IF(生产方式演算表!AP256="","",IF(LEN(生产方式演算表!AP256)=1,生产方式演算表!AP256,ROUND(生产方式演算表!AP256,-1)))</f>
        <v/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6" t="str">
        <f>IF(生产方式演算表!AR248=0,"","运力")</f>
        <v/>
      </c>
      <c r="K256" s="26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>官僚</v>
      </c>
      <c r="M256" s="3">
        <f>IF(生产方式演算表!AT248="","",ROUND(生产方式演算表!AT248,-1))</f>
        <v>600</v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0</v>
      </c>
      <c r="W256" s="3">
        <f t="shared" si="13"/>
        <v>40</v>
      </c>
      <c r="X256" s="3">
        <f t="shared" si="14"/>
        <v>0</v>
      </c>
      <c r="Y256" s="3">
        <f t="shared" si="15"/>
        <v>-40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>
        <f>IFERROR(ROUND(M256*VLOOKUP(L256,职业!A:G,4,FALSE),0),"")</f>
        <v>40</v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customHeight="1" spans="1:3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6" t="str">
        <f>IF(生产方式演算表!AR249=0,"","运力")</f>
        <v/>
      </c>
      <c r="K257" s="26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>劳工</v>
      </c>
      <c r="M257" s="3">
        <f>IF(生产方式演算表!AT249="","",ROUND(生产方式演算表!AT249,-1))</f>
        <v>300</v>
      </c>
      <c r="N257" s="3" t="str">
        <f>IF(生产方式演算表!Q249="","",生产方式演算表!Q249)</f>
        <v>工程师</v>
      </c>
      <c r="O257" s="3">
        <f>IF(生产方式演算表!AU249="","",ROUND(生产方式演算表!AU249,-1))</f>
        <v>200</v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11</v>
      </c>
      <c r="X257" s="3">
        <f t="shared" si="14"/>
        <v>0</v>
      </c>
      <c r="Y257" s="3">
        <f t="shared" si="15"/>
        <v>-911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7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customHeight="1" spans="1:3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6" t="str">
        <f>IF(生产方式演算表!AR250=0,"","运力")</f>
        <v/>
      </c>
      <c r="K258" s="26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>劳工</v>
      </c>
      <c r="M258" s="3">
        <f>IF(生产方式演算表!AT250="","",ROUND(生产方式演算表!AT250,-1))</f>
        <v>150</v>
      </c>
      <c r="N258" s="3" t="str">
        <f>IF(生产方式演算表!Q250="","",生产方式演算表!Q250)</f>
        <v>工程师</v>
      </c>
      <c r="O258" s="3">
        <f>IF(生产方式演算表!AU250="","",ROUND(生产方式演算表!AU250,-1))</f>
        <v>130</v>
      </c>
      <c r="P258" s="3" t="str">
        <f>IF(生产方式演算表!S250="","",生产方式演算表!S250)</f>
        <v>法士</v>
      </c>
      <c r="Q258" s="3">
        <f>IF(生产方式演算表!AV250="","",ROUND(生产方式演算表!AV250,-1))</f>
        <v>90</v>
      </c>
      <c r="R258" s="3" t="str">
        <f>IF(生产方式演算表!V250="","",生产方式演算表!V250)</f>
        <v/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6</v>
      </c>
      <c r="X258" s="3">
        <f t="shared" si="14"/>
        <v>0</v>
      </c>
      <c r="Y258" s="3">
        <f t="shared" si="15"/>
        <v>-906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3</v>
      </c>
      <c r="AE258">
        <f>IFERROR(ROUND(O258*VLOOKUP(L258,职业!A:G,4,FALSE),0),"")</f>
        <v>3</v>
      </c>
      <c r="AF258">
        <f>IFERROR(ROUND(Q258*VLOOKUP(L258,职业!A:G,4,FALSE),0),"")</f>
        <v>2</v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customHeight="1" spans="1:3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灵能水晶</v>
      </c>
      <c r="G259" s="24">
        <f>IF(生产方式演算表!AP259="","",IF(LEN(生产方式演算表!AP259)=1,生产方式演算表!AP259,ROUND(生产方式演算表!AP259,-1)))</f>
        <v>20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6" t="str">
        <f>IF(生产方式演算表!AR251=0,"","运力")</f>
        <v/>
      </c>
      <c r="K259" s="26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>法师</v>
      </c>
      <c r="M259" s="3">
        <f>IF(生产方式演算表!AT251="","",ROUND(生产方式演算表!AT251,-1))</f>
        <v>50</v>
      </c>
      <c r="N259" s="3" t="str">
        <f>IF(生产方式演算表!Q251="","",生产方式演算表!Q251)</f>
        <v>法士</v>
      </c>
      <c r="O259" s="3">
        <f>IF(生产方式演算表!AU251="","",ROUND(生产方式演算表!AU251,-1))</f>
        <v>310</v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1200</v>
      </c>
      <c r="W259" s="3">
        <f t="shared" si="13"/>
        <v>159</v>
      </c>
      <c r="X259" s="3">
        <f t="shared" si="14"/>
        <v>0</v>
      </c>
      <c r="Y259" s="3">
        <f t="shared" si="15"/>
        <v>-1359</v>
      </c>
      <c r="AA259" t="str">
        <f>IFERROR(ROUND(E259*VLOOKUP(D259,商品!$A$4:$B$58,2,FALSE),0),"")</f>
        <v/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22</v>
      </c>
      <c r="AE259">
        <f>IFERROR(ROUND(O259*VLOOKUP(L259,职业!A:G,4,FALSE),0),"")</f>
        <v>137</v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hidden="1" customHeight="1" spans="1:34">
      <c r="A260" s="23" t="str">
        <f>生产方式演算表!A252</f>
        <v>pmg_魔导武器厂_基础生产</v>
      </c>
      <c r="B260" s="20" t="str">
        <f>IF(生产方式演算表!B252="","",生产方式演算表!B252)</f>
        <v>pm_教国法铳</v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6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14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6" t="str">
        <f>IF(生产方式演算表!AR252=0,"","运力")</f>
        <v>运力</v>
      </c>
      <c r="K260" s="26">
        <f>IF(J260="运力",生产方式演算表!AR252,"")</f>
        <v>5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>法铳</v>
      </c>
      <c r="S260" s="3">
        <f>IF(生产方式演算表!AW252="","",ROUND(生产方式演算表!AW252,-LEN(生产方式演算表!AW252)+2))</f>
        <v>29</v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870</v>
      </c>
      <c r="W260" s="3">
        <f t="shared" si="13"/>
        <v>90</v>
      </c>
      <c r="X260" s="3">
        <f t="shared" si="14"/>
        <v>1740</v>
      </c>
      <c r="Y260" s="3">
        <f t="shared" si="15"/>
        <v>780</v>
      </c>
      <c r="AA260">
        <f>IFERROR(ROUND(E260*VLOOKUP(D260,商品!$A$4:$B$58,2,FALSE),0),"")</f>
        <v>240</v>
      </c>
      <c r="AB260">
        <f>IFERROR(ROUND(G260*VLOOKUP(F260,商品!$A$4:$B$58,2,FALSE),0),"")</f>
        <v>630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>
        <f>IFERROR(ROUND(S260*VLOOKUP(R260,商品!$A$4:$B$58,2,FALSE),0),"")</f>
        <v>1740</v>
      </c>
      <c r="AH260" t="str">
        <f>IFERROR(ROUND(U260*VLOOKUP(T260,商品!$A$4:$B$58,2,FALSE),0),"")</f>
        <v/>
      </c>
    </row>
    <row r="261" hidden="1" customHeight="1" spans="1:34">
      <c r="A261" s="23" t="str">
        <f>生产方式演算表!A253</f>
        <v>pmg_魔导武器厂_基础生产</v>
      </c>
      <c r="B261" s="20" t="str">
        <f>IF(生产方式演算表!B253="","",生产方式演算表!B253)</f>
        <v>pm_制式法铳</v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7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22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6" t="str">
        <f>IF(生产方式演算表!AR253=0,"","运力")</f>
        <v>运力</v>
      </c>
      <c r="K261" s="26">
        <f>IF(J261="运力",生产方式演算表!AR253,"")</f>
        <v>8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>法铳</v>
      </c>
      <c r="S261" s="3">
        <f>IF(生产方式演算表!AW253="","",ROUND(生产方式演算表!AW253,-LEN(生产方式演算表!AW253)+2))</f>
        <v>42</v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1340</v>
      </c>
      <c r="W261" s="3">
        <f t="shared" si="13"/>
        <v>85</v>
      </c>
      <c r="X261" s="3">
        <f t="shared" si="14"/>
        <v>2520</v>
      </c>
      <c r="Y261" s="3">
        <f t="shared" si="15"/>
        <v>1095</v>
      </c>
      <c r="AA261">
        <f>IFERROR(ROUND(E261*VLOOKUP(D261,商品!$A$4:$B$58,2,FALSE),0),"")</f>
        <v>350</v>
      </c>
      <c r="AB261">
        <f>IFERROR(ROUND(G261*VLOOKUP(F261,商品!$A$4:$B$58,2,FALSE),0),"")</f>
        <v>990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>
        <f>IFERROR(ROUND(S261*VLOOKUP(R261,商品!$A$4:$B$58,2,FALSE),0),"")</f>
        <v>2520</v>
      </c>
      <c r="AH261" t="str">
        <f>IFERROR(ROUND(U261*VLOOKUP(T261,商品!$A$4:$B$58,2,FALSE),0),"")</f>
        <v/>
      </c>
    </row>
    <row r="262" hidden="1" customHeight="1" spans="1:34">
      <c r="A262" s="23" t="str">
        <f>生产方式演算表!A254</f>
        <v>pmg_魔导武器厂_基础生产</v>
      </c>
      <c r="B262" s="20" t="str">
        <f>IF(生产方式演算表!B254="","",生产方式演算表!B254)</f>
        <v>pm_充能法铳</v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8</v>
      </c>
      <c r="F262" s="24" t="str">
        <f>IF(生产方式演算表!H254="","",生产方式演算表!H254)</f>
        <v>灵能水晶</v>
      </c>
      <c r="G262" s="24">
        <f>IF(生产方式演算表!AP254="","",生产方式演算表!AP254)</f>
        <v>19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6" t="str">
        <f>IF(生产方式演算表!AR254=0,"","运力")</f>
        <v>运力</v>
      </c>
      <c r="K262" s="26">
        <f>IF(J262="运力",生产方式演算表!AR254,"")</f>
        <v>9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>法铳</v>
      </c>
      <c r="S262" s="3">
        <f>IF(生产方式演算表!AW254="","",ROUND(生产方式演算表!AW254,-LEN(生产方式演算表!AW254)+2))</f>
        <v>47</v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1540</v>
      </c>
      <c r="W262" s="3">
        <f t="shared" ref="W262:W325" si="17">SUM(AD262:AE262)</f>
        <v>81</v>
      </c>
      <c r="X262" s="3">
        <f t="shared" ref="X262:X325" si="18">SUM(AG262:AH262)</f>
        <v>2820</v>
      </c>
      <c r="Y262" s="3">
        <f t="shared" ref="Y262:Y325" si="19">X262-V262-W262</f>
        <v>1199</v>
      </c>
      <c r="AA262">
        <f>IFERROR(ROUND(E262*VLOOKUP(D262,商品!$A$4:$B$58,2,FALSE),0),"")</f>
        <v>400</v>
      </c>
      <c r="AB262">
        <f>IFERROR(ROUND(G262*VLOOKUP(F262,商品!$A$4:$B$58,2,FALSE),0),"")</f>
        <v>1140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>
        <f>IFERROR(ROUND(S262*VLOOKUP(R262,商品!$A$4:$B$58,2,FALSE),0),"")</f>
        <v>2820</v>
      </c>
      <c r="AH262" t="str">
        <f>IFERROR(ROUND(U262*VLOOKUP(T262,商品!$A$4:$B$58,2,FALSE),0),"")</f>
        <v/>
      </c>
    </row>
    <row r="263" hidden="1" customHeight="1" spans="1:34">
      <c r="A263" s="23" t="str">
        <f>生产方式演算表!A255</f>
        <v>pmg_魔导武器厂_基础生产</v>
      </c>
      <c r="B263" s="20" t="str">
        <f>IF(生产方式演算表!B255="","",生产方式演算表!B255)</f>
        <v>pm_复合法铳</v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6</v>
      </c>
      <c r="F263" s="24" t="str">
        <f>IF(生产方式演算表!H255="","",生产方式演算表!H255)</f>
        <v>灵能水晶</v>
      </c>
      <c r="G263" s="24">
        <f>IF(生产方式演算表!AP255="","",生产方式演算表!AP255)</f>
        <v>17</v>
      </c>
      <c r="H263" s="24" t="str">
        <f>IF(生产方式演算表!J256="","",生产方式演算表!J256)</f>
        <v>树胶</v>
      </c>
      <c r="I263" s="24">
        <f>IF(生产方式演算表!AQ255="","",生产方式演算表!AQ255)</f>
        <v>6</v>
      </c>
      <c r="J263" s="26" t="str">
        <f>IF(生产方式演算表!AR255=0,"","运力")</f>
        <v>运力</v>
      </c>
      <c r="K263" s="26">
        <f>IF(J263="运力",生产方式演算表!AR255,"")</f>
        <v>9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>法铳</v>
      </c>
      <c r="S263" s="3">
        <f>IF(生产方式演算表!AW255="","",ROUND(生产方式演算表!AW255,-LEN(生产方式演算表!AW255)+2))</f>
        <v>52</v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1740</v>
      </c>
      <c r="W263" s="3">
        <f t="shared" si="17"/>
        <v>77</v>
      </c>
      <c r="X263" s="3">
        <f t="shared" si="18"/>
        <v>3120</v>
      </c>
      <c r="Y263" s="3">
        <f t="shared" si="19"/>
        <v>1303</v>
      </c>
      <c r="AA263">
        <f>IFERROR(ROUND(E263*VLOOKUP(D263,商品!$A$4:$B$58,2,FALSE),0),"")</f>
        <v>480</v>
      </c>
      <c r="AB263">
        <f>IFERROR(ROUND(G263*VLOOKUP(F263,商品!$A$4:$B$58,2,FALSE),0),"")</f>
        <v>1020</v>
      </c>
      <c r="AC263">
        <f>IFERROR(ROUND(I263*VLOOKUP(H263,商品!$A$4:$B$58,2,FALSE),0),"")</f>
        <v>240</v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>
        <f>IFERROR(ROUND(S263*VLOOKUP(R263,商品!$A$4:$B$58,2,FALSE),0),"")</f>
        <v>3120</v>
      </c>
      <c r="AH263" t="str">
        <f>IFERROR(ROUND(U263*VLOOKUP(T263,商品!$A$4:$B$58,2,FALSE),0),"")</f>
        <v/>
      </c>
    </row>
    <row r="264" hidden="1" customHeight="1" spans="1:34">
      <c r="A264" s="23" t="str">
        <f>生产方式演算表!A256</f>
        <v>pmg_魔导武器厂_基础生产</v>
      </c>
      <c r="B264" s="20" t="str">
        <f>IF(生产方式演算表!B256="","",生产方式演算表!B256)</f>
        <v>pm_超导法铳</v>
      </c>
      <c r="C264" s="23">
        <v>3</v>
      </c>
      <c r="D264" s="24" t="str">
        <f>IF(生产方式演算表!F256="","",生产方式演算表!F256)</f>
        <v>秘银</v>
      </c>
      <c r="E264" s="24" t="str">
        <f>IF(生产方式演算表!AO256="","",生产方式演算表!AO256)</f>
        <v/>
      </c>
      <c r="F264" s="24" t="str">
        <f>IF(生产方式演算表!H256="","",生产方式演算表!H256)</f>
        <v>灵能水晶</v>
      </c>
      <c r="G264" s="24" t="str">
        <f>IF(生产方式演算表!AP256="","",生产方式演算表!AP256)</f>
        <v/>
      </c>
      <c r="H264" s="24" t="e">
        <f>IF(生产方式演算表!#REF!="","",生产方式演算表!#REF!)</f>
        <v>#REF!</v>
      </c>
      <c r="I264" s="24" t="str">
        <f>IF(生产方式演算表!AQ256="","",生产方式演算表!AQ256)</f>
        <v/>
      </c>
      <c r="J264" s="26" t="str">
        <f>IF(生产方式演算表!AR256=0,"","运力")</f>
        <v/>
      </c>
      <c r="K264" s="26" t="str">
        <f>IF(J264="运力",生产方式演算表!AR256,"")</f>
        <v/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>法铳</v>
      </c>
      <c r="S264" s="3">
        <f>IF(生产方式演算表!AW256="","",ROUND(生产方式演算表!AW256,-LEN(生产方式演算表!AW256)+2))</f>
        <v>58</v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0</v>
      </c>
      <c r="W264" s="3">
        <f t="shared" si="17"/>
        <v>66</v>
      </c>
      <c r="X264" s="3">
        <f t="shared" si="18"/>
        <v>3480</v>
      </c>
      <c r="Y264" s="3">
        <f t="shared" si="19"/>
        <v>3414</v>
      </c>
      <c r="AA264" t="str">
        <f>IFERROR(ROUND(E264*VLOOKUP(D264,商品!$A$4:$B$58,2,FALSE),0),"")</f>
        <v/>
      </c>
      <c r="AB264" t="str">
        <f>IFERROR(ROUND(G264*VLOOKUP(F264,商品!$A$4:$B$58,2,FALSE),0),"")</f>
        <v/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>
        <f>IFERROR(ROUND(S264*VLOOKUP(R264,商品!$A$4:$B$58,2,FALSE),0),"")</f>
        <v>3480</v>
      </c>
      <c r="AH264" t="str">
        <f>IFERROR(ROUND(U264*VLOOKUP(T264,商品!$A$4:$B$58,2,FALSE),0),"")</f>
        <v/>
      </c>
    </row>
    <row r="265" hidden="1" customHeight="1" spans="1:34">
      <c r="A265" s="23" t="str">
        <f>生产方式演算表!A257</f>
        <v>pmg_魔导武器厂_高级生产</v>
      </c>
      <c r="B265" s="20" t="str">
        <f>IF(生产方式演算表!B257="","",生产方式演算表!B257)</f>
        <v>pm_教国魔轨炮</v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6" t="str">
        <f>IF(生产方式演算表!AR257=0,"","运力")</f>
        <v>运力</v>
      </c>
      <c r="K265" s="26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e">
        <f>IF(生产方式演算表!#REF!="","",生产方式演算表!#REF!)</f>
        <v>#REF!</v>
      </c>
      <c r="S265" s="3">
        <f>IF(生产方式演算表!AW257="","",ROUND(生产方式演算表!AW257,-LEN(生产方式演算表!AW257)+2))</f>
        <v>22</v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hidden="1" customHeight="1" spans="1:34">
      <c r="A266" s="23" t="str">
        <f>生产方式演算表!A258</f>
        <v>pmg_魔导武器厂_高级生产</v>
      </c>
      <c r="B266" s="20" t="str">
        <f>IF(生产方式演算表!B258="","",生产方式演算表!B258)</f>
        <v>pm_制式魔轨炮</v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6" t="str">
        <f>IF(生产方式演算表!AR258=0,"","运力")</f>
        <v>运力</v>
      </c>
      <c r="K266" s="26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1090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70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IF(生产方式演算表!V257="","",生产方式演算表!V257)</f>
        <v>魔轨炮</v>
      </c>
      <c r="S266" s="3">
        <f>IF(生产方式演算表!AW258="","",ROUND(生产方式演算表!AW258,-LEN(生产方式演算表!AW258)+2))</f>
        <v>29</v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26</v>
      </c>
      <c r="X266" s="3">
        <f t="shared" si="18"/>
        <v>2320</v>
      </c>
      <c r="Y266" s="3">
        <f t="shared" si="19"/>
        <v>964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24</v>
      </c>
      <c r="AE266">
        <f>IFERROR(ROUND(O266*VLOOKUP(L266,职业!A:G,4,FALSE),0),"")</f>
        <v>2</v>
      </c>
      <c r="AF266" t="str">
        <f>IFERROR(ROUND(Q266*VLOOKUP(L266,职业!A:G,4,FALSE),0),"")</f>
        <v/>
      </c>
      <c r="AG266">
        <f>IFERROR(ROUND(S266*VLOOKUP(R266,商品!$A$4:$B$58,2,FALSE),0),"")</f>
        <v>2320</v>
      </c>
      <c r="AH266" t="str">
        <f>IFERROR(ROUND(U266*VLOOKUP(T266,商品!$A$4:$B$58,2,FALSE),0),"")</f>
        <v/>
      </c>
    </row>
    <row r="267" hidden="1" customHeight="1" spans="1:34">
      <c r="A267" s="23" t="str">
        <f>生产方式演算表!A259</f>
        <v>pmg_魔导武器厂_高级生产</v>
      </c>
      <c r="B267" s="20" t="str">
        <f>IF(生产方式演算表!B259="","",生产方式演算表!B259)</f>
        <v>pm_充能魔轨炮</v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灵能水晶</v>
      </c>
      <c r="G267" s="24">
        <f>IF(生产方式演算表!AP259="","",生产方式演算表!AP259)</f>
        <v>21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6" t="str">
        <f>IF(生产方式演算表!AR259=0,"","运力")</f>
        <v>运力</v>
      </c>
      <c r="K267" s="26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1120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90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30</v>
      </c>
      <c r="R267" s="3" t="str">
        <f>IF(生产方式演算表!V259="","",生产方式演算表!V259)</f>
        <v>魔轨炮</v>
      </c>
      <c r="S267" s="3">
        <f>IF(生产方式演算表!AW259="","",ROUND(生产方式演算表!AW259,-LEN(生产方式演算表!AW259)+2))</f>
        <v>32</v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1560</v>
      </c>
      <c r="W267" s="3">
        <f t="shared" si="17"/>
        <v>27</v>
      </c>
      <c r="X267" s="3">
        <f t="shared" si="18"/>
        <v>2560</v>
      </c>
      <c r="Y267" s="3">
        <f t="shared" si="19"/>
        <v>973</v>
      </c>
      <c r="AA267">
        <f>IFERROR(ROUND(E267*VLOOKUP(D267,商品!$A$4:$B$58,2,FALSE),0),"")</f>
        <v>300</v>
      </c>
      <c r="AB267">
        <f>IFERROR(ROUND(G267*VLOOKUP(F267,商品!$A$4:$B$58,2,FALSE),0),"")</f>
        <v>1260</v>
      </c>
      <c r="AC267" t="str">
        <f>IFERROR(ROUND(I267*VLOOKUP(H267,商品!$A$4:$B$58,2,FALSE),0),"")</f>
        <v/>
      </c>
      <c r="AD267">
        <f>IFERROR(ROUND(M267*VLOOKUP(L267,职业!A:G,4,FALSE),0),"")</f>
        <v>25</v>
      </c>
      <c r="AE267">
        <f>IFERROR(ROUND(O267*VLOOKUP(L267,职业!A:G,4,FALSE),0),"")</f>
        <v>2</v>
      </c>
      <c r="AF267">
        <f>IFERROR(ROUND(Q267*VLOOKUP(L267,职业!A:G,4,FALSE),0),"")</f>
        <v>1</v>
      </c>
      <c r="AG267">
        <f>IFERROR(ROUND(S267*VLOOKUP(R267,商品!$A$4:$B$58,2,FALSE),0),"")</f>
        <v>2560</v>
      </c>
      <c r="AH267" t="str">
        <f>IFERROR(ROUND(U267*VLOOKUP(T267,商品!$A$4:$B$58,2,FALSE),0),"")</f>
        <v/>
      </c>
    </row>
    <row r="268" hidden="1" customHeight="1" spans="1:34">
      <c r="A268" s="23" t="str">
        <f>生产方式演算表!A260</f>
        <v>pmg_魔导武器厂_高级生产</v>
      </c>
      <c r="B268" s="20" t="str">
        <f>IF(生产方式演算表!B260="","",生产方式演算表!B260)</f>
        <v>pm_复合魔轨炮</v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灵能水晶</v>
      </c>
      <c r="G268" s="24">
        <f>IF(生产方式演算表!AP260="","",生产方式演算表!AP260)</f>
        <v>23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6" t="str">
        <f>IF(生产方式演算表!AR260=0,"","运力")</f>
        <v>运力</v>
      </c>
      <c r="K268" s="26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1170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120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50</v>
      </c>
      <c r="R268" s="3" t="str">
        <f>IF(生产方式演算表!V260="","",生产方式演算表!V260)</f>
        <v>魔轨炮</v>
      </c>
      <c r="S268" s="3">
        <f>IF(生产方式演算表!AW260="","",ROUND(生产方式演算表!AW260,-LEN(生产方式演算表!AW260)+2))</f>
        <v>35</v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1700</v>
      </c>
      <c r="W268" s="3">
        <f t="shared" si="17"/>
        <v>29</v>
      </c>
      <c r="X268" s="3">
        <f t="shared" si="18"/>
        <v>2800</v>
      </c>
      <c r="Y268" s="3">
        <f t="shared" si="19"/>
        <v>1071</v>
      </c>
      <c r="AA268">
        <f>IFERROR(ROUND(E268*VLOOKUP(D268,商品!$A$4:$B$58,2,FALSE),0),"")</f>
        <v>320</v>
      </c>
      <c r="AB268">
        <f>IFERROR(ROUND(G268*VLOOKUP(F268,商品!$A$4:$B$58,2,FALSE),0),"")</f>
        <v>1380</v>
      </c>
      <c r="AC268" t="str">
        <f>IFERROR(ROUND(I268*VLOOKUP(H268,商品!$A$4:$B$58,2,FALSE),0),"")</f>
        <v/>
      </c>
      <c r="AD268">
        <f>IFERROR(ROUND(M268*VLOOKUP(L268,职业!A:G,4,FALSE),0),"")</f>
        <v>26</v>
      </c>
      <c r="AE268">
        <f>IFERROR(ROUND(O268*VLOOKUP(L268,职业!A:G,4,FALSE),0),"")</f>
        <v>3</v>
      </c>
      <c r="AF268">
        <f>IFERROR(ROUND(Q268*VLOOKUP(L268,职业!A:G,4,FALSE),0),"")</f>
        <v>1</v>
      </c>
      <c r="AG268">
        <f>IFERROR(ROUND(S268*VLOOKUP(R268,商品!$A$4:$B$58,2,FALSE),0),"")</f>
        <v>2800</v>
      </c>
      <c r="AH268" t="str">
        <f>IFERROR(ROUND(U268*VLOOKUP(T268,商品!$A$4:$B$58,2,FALSE),0),"")</f>
        <v/>
      </c>
    </row>
    <row r="269" hidden="1" customHeight="1" spans="1:34">
      <c r="A269" s="23" t="str">
        <f>生产方式演算表!A261</f>
        <v>pmg_魔导武器厂_高级生产</v>
      </c>
      <c r="B269" s="20" t="str">
        <f>IF(生产方式演算表!B261="","",生产方式演算表!B261)</f>
        <v>pm_超导魔轨炮</v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4</v>
      </c>
      <c r="F269" s="24" t="str">
        <f>IF(生产方式演算表!H261="","",生产方式演算表!H261)</f>
        <v>灵能水晶</v>
      </c>
      <c r="G269" s="24">
        <f>IF(生产方式演算表!AP261="","",生产方式演算表!AP261)</f>
        <v>22</v>
      </c>
      <c r="H269" s="24" t="str">
        <f>IF(生产方式演算表!J261="","",生产方式演算表!J261)</f>
        <v>树胶</v>
      </c>
      <c r="I269" s="24">
        <f>IF(生产方式演算表!AQ261="","",生产方式演算表!AQ261)</f>
        <v>8</v>
      </c>
      <c r="J269" s="26" t="str">
        <f>IF(生产方式演算表!AR261=0,"","运力")</f>
        <v>运力</v>
      </c>
      <c r="K269" s="26">
        <f>IF(J269="运力",生产方式演算表!AR261,"")</f>
        <v>5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1220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150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70</v>
      </c>
      <c r="R269" s="3" t="str">
        <f>IF(生产方式演算表!V261="","",生产方式演算表!V261)</f>
        <v>魔轨炮</v>
      </c>
      <c r="S269" s="3">
        <f>IF(生产方式演算表!AW261="","",ROUND(生产方式演算表!AW261,-LEN(生产方式演算表!AW261)+2))</f>
        <v>39</v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1960</v>
      </c>
      <c r="W269" s="3">
        <f t="shared" si="17"/>
        <v>30</v>
      </c>
      <c r="X269" s="3">
        <f t="shared" si="18"/>
        <v>3120</v>
      </c>
      <c r="Y269" s="3">
        <f t="shared" si="19"/>
        <v>1130</v>
      </c>
      <c r="AA269">
        <f>IFERROR(ROUND(E269*VLOOKUP(D269,商品!$A$4:$B$58,2,FALSE),0),"")</f>
        <v>320</v>
      </c>
      <c r="AB269">
        <f>IFERROR(ROUND(G269*VLOOKUP(F269,商品!$A$4:$B$58,2,FALSE),0),"")</f>
        <v>1320</v>
      </c>
      <c r="AC269">
        <f>IFERROR(ROUND(I269*VLOOKUP(H269,商品!$A$4:$B$58,2,FALSE),0),"")</f>
        <v>320</v>
      </c>
      <c r="AD269">
        <f>IFERROR(ROUND(M269*VLOOKUP(L269,职业!A:G,4,FALSE),0),"")</f>
        <v>27</v>
      </c>
      <c r="AE269">
        <f>IFERROR(ROUND(O269*VLOOKUP(L269,职业!A:G,4,FALSE),0),"")</f>
        <v>3</v>
      </c>
      <c r="AF269">
        <f>IFERROR(ROUND(Q269*VLOOKUP(L269,职业!A:G,4,FALSE),0),"")</f>
        <v>2</v>
      </c>
      <c r="AG269">
        <f>IFERROR(ROUND(S269*VLOOKUP(R269,商品!$A$4:$B$58,2,FALSE),0),"")</f>
        <v>3120</v>
      </c>
      <c r="AH269" t="str">
        <f>IFERROR(ROUND(U269*VLOOKUP(T269,商品!$A$4:$B$58,2,FALSE),0),"")</f>
        <v/>
      </c>
    </row>
    <row r="270" hidden="1" customHeight="1" spans="1:34">
      <c r="A270" s="23" t="str">
        <f>生产方式演算表!A262</f>
        <v>pmg_魔导武器厂_自动化</v>
      </c>
      <c r="B270" s="20" t="str">
        <f>IF(生产方式演算表!B262="","",生产方式演算表!B262)</f>
        <v>pm_魔武_手工装配</v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6" t="str">
        <f>IF(生产方式演算表!AR262=0,"","运力")</f>
        <v/>
      </c>
      <c r="K270" s="26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hidden="1" customHeight="1" spans="1:34">
      <c r="A271" s="23" t="str">
        <f>生产方式演算表!A263</f>
        <v>pmg_魔导武器厂_自动化</v>
      </c>
      <c r="B271" s="20" t="str">
        <f>IF(生产方式演算表!B263="","",生产方式演算表!B263)</f>
        <v>pm_魔武_水管锅炉</v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6" t="str">
        <f>IF(生产方式演算表!AR263=0,"","运力")</f>
        <v/>
      </c>
      <c r="K271" s="26" t="str">
        <f>IF(J271="运力",生产方式演算表!AR263,"")</f>
        <v/>
      </c>
      <c r="L271" s="3" t="str">
        <f>IF(生产方式演算表!O263="","",生产方式演算表!O263)</f>
        <v>劳工</v>
      </c>
      <c r="M271" s="3">
        <f>IF(生产方式演算表!AT263="","",ROUND(生产方式演算表!AT263,-1))</f>
        <v>-360</v>
      </c>
      <c r="N271" s="3" t="str">
        <f>IF(生产方式演算表!Q263="","",生产方式演算表!Q263)</f>
        <v>工程师</v>
      </c>
      <c r="O271" s="3">
        <f>IF(生产方式演算表!AU263="","",ROUND(生产方式演算表!AU263,-1))</f>
        <v>30</v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-7</v>
      </c>
      <c r="X271" s="3">
        <f t="shared" si="18"/>
        <v>0</v>
      </c>
      <c r="Y271" s="3">
        <f t="shared" si="19"/>
        <v>-233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>
        <f>IFERROR(ROUND(M271*VLOOKUP(L271,职业!A:G,4,FALSE),0),"")</f>
        <v>-8</v>
      </c>
      <c r="AE271">
        <f>IFERROR(ROUND(O271*VLOOKUP(L271,职业!A:G,4,FALSE),0),"")</f>
        <v>1</v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hidden="1" customHeight="1" spans="1:34">
      <c r="A272" s="23" t="str">
        <f>生产方式演算表!A264</f>
        <v>pmg_魔导武器厂_自动化</v>
      </c>
      <c r="B272" s="20" t="str">
        <f>IF(生产方式演算表!B264="","",生产方式演算表!B264)</f>
        <v>pm_魔武_旋转阀发动机</v>
      </c>
      <c r="C272" s="25">
        <v>3</v>
      </c>
      <c r="D272" s="24" t="str">
        <f>IF(生产方式演算表!F264="","",生产方式演算表!F264)</f>
        <v>煤</v>
      </c>
      <c r="E272" s="24">
        <f>IF(生产方式演算表!AO264="","",生产方式演算表!AO264)</f>
        <v>4</v>
      </c>
      <c r="F272" s="24" t="str">
        <f>IF(生产方式演算表!H264="","",生产方式演算表!H264)</f>
        <v>工具</v>
      </c>
      <c r="G272" s="24">
        <f>IF(生产方式演算表!AP264="","",生产方式演算表!AP264)</f>
        <v>3</v>
      </c>
      <c r="H272" s="24" t="str">
        <f>IF(生产方式演算表!J264="","",生产方式演算表!J264)</f>
        <v>树胶</v>
      </c>
      <c r="I272" s="24">
        <f>IF(生产方式演算表!AQ264="","",生产方式演算表!AQ264)</f>
        <v>2</v>
      </c>
      <c r="J272" s="26" t="str">
        <f>IF(生产方式演算表!AR264=0,"","运力")</f>
        <v/>
      </c>
      <c r="K272" s="26" t="str">
        <f>IF(J272="运力",生产方式演算表!AR264,"")</f>
        <v/>
      </c>
      <c r="L272" s="3" t="str">
        <f>IF(生产方式演算表!O264="","",生产方式演算表!O264)</f>
        <v>劳工</v>
      </c>
      <c r="M272" s="3">
        <f>IF(生产方式演算表!AT264="","",ROUND(生产方式演算表!AT264,-1))</f>
        <v>-720</v>
      </c>
      <c r="N272" s="3" t="str">
        <f>IF(生产方式演算表!Q264="","",生产方式演算表!Q264)</f>
        <v>工程师</v>
      </c>
      <c r="O272" s="3">
        <f>IF(生产方式演算表!AU264="","",ROUND(生产方式演算表!AU264,-1))</f>
        <v>60</v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-15</v>
      </c>
      <c r="X272" s="3">
        <f t="shared" si="18"/>
        <v>0</v>
      </c>
      <c r="Y272" s="3">
        <f t="shared" si="19"/>
        <v>-305</v>
      </c>
      <c r="AA272">
        <f>IFERROR(ROUND(E272*VLOOKUP(D272,商品!$A$4:$B$58,2,FALSE),0),"")</f>
        <v>120</v>
      </c>
      <c r="AB272">
        <f>IFERROR(ROUND(G272*VLOOKUP(F272,商品!$A$4:$B$58,2,FALSE),0),"")</f>
        <v>120</v>
      </c>
      <c r="AC272">
        <f>IFERROR(ROUND(I272*VLOOKUP(H272,商品!$A$4:$B$58,2,FALSE),0),"")</f>
        <v>80</v>
      </c>
      <c r="AD272">
        <f>IFERROR(ROUND(M272*VLOOKUP(L272,职业!A:G,4,FALSE),0),"")</f>
        <v>-16</v>
      </c>
      <c r="AE272">
        <f>IFERROR(ROUND(O272*VLOOKUP(L272,职业!A:G,4,FALSE),0),"")</f>
        <v>1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hidden="1" customHeight="1" spans="1:34">
      <c r="A273" s="23" t="str">
        <f>生产方式演算表!A265</f>
        <v>pmg_魔导武器厂_自动化</v>
      </c>
      <c r="B273" s="20" t="str">
        <f>IF(生产方式演算表!B265="","",生产方式演算表!B265)</f>
        <v>pm_魔武_流水线</v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6</v>
      </c>
      <c r="H273" s="24" t="str">
        <f>IF(生产方式演算表!J265="","",生产方式演算表!J265)</f>
        <v>树胶</v>
      </c>
      <c r="I273" s="24">
        <f>IF(生产方式演算表!AQ265="","",生产方式演算表!AQ265)</f>
        <v>2</v>
      </c>
      <c r="J273" s="26" t="str">
        <f>IF(生产方式演算表!AR265=0,"","运力")</f>
        <v/>
      </c>
      <c r="K273" s="26" t="str">
        <f>IF(J273="运力",生产方式演算表!AR265,"")</f>
        <v/>
      </c>
      <c r="L273" s="3" t="str">
        <f>IF(生产方式演算表!O265="","",生产方式演算表!O265)</f>
        <v>劳工</v>
      </c>
      <c r="M273" s="3">
        <f>IF(生产方式演算表!AT265="","",ROUND(生产方式演算表!AT265,-1))</f>
        <v>-1090</v>
      </c>
      <c r="N273" s="3" t="str">
        <f>IF(生产方式演算表!Q265="","",生产方式演算表!Q265)</f>
        <v>工程师</v>
      </c>
      <c r="O273" s="3">
        <f>IF(生产方式演算表!AU265="","",ROUND(生产方式演算表!AU265,-1))</f>
        <v>90</v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380</v>
      </c>
      <c r="W273" s="3">
        <f t="shared" si="17"/>
        <v>-22</v>
      </c>
      <c r="X273" s="3">
        <f t="shared" si="18"/>
        <v>0</v>
      </c>
      <c r="Y273" s="3">
        <f t="shared" si="19"/>
        <v>-358</v>
      </c>
      <c r="AA273">
        <f>IFERROR(ROUND(E273*VLOOKUP(D273,商品!$A$4:$B$58,2,FALSE),0),"")</f>
        <v>120</v>
      </c>
      <c r="AB273">
        <f>IFERROR(ROUND(G273*VLOOKUP(F273,商品!$A$4:$B$58,2,FALSE),0),"")</f>
        <v>180</v>
      </c>
      <c r="AC273">
        <f>IFERROR(ROUND(I273*VLOOKUP(H273,商品!$A$4:$B$58,2,FALSE),0),"")</f>
        <v>80</v>
      </c>
      <c r="AD273">
        <f>IFERROR(ROUND(M273*VLOOKUP(L273,职业!A:G,4,FALSE),0),"")</f>
        <v>-24</v>
      </c>
      <c r="AE273">
        <f>IFERROR(ROUND(O273*VLOOKUP(L273,职业!A:G,4,FALSE),0),"")</f>
        <v>2</v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hidden="1" customHeight="1" spans="1:34">
      <c r="A274" s="23" t="str">
        <f>生产方式演算表!A266</f>
        <v>pmg_魔导武器厂_自动化</v>
      </c>
      <c r="B274" s="20" t="str">
        <f>IF(生产方式演算表!B266="","",生产方式演算表!B266)</f>
        <v>pm_魔武_魔导流水线</v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1</v>
      </c>
      <c r="F274" s="24" t="str">
        <f>IF(生产方式演算表!H266="","",生产方式演算表!H266)</f>
        <v>灵能水晶</v>
      </c>
      <c r="G274" s="24">
        <f>IF(生产方式演算表!AP266="","",生产方式演算表!AP266)</f>
        <v>4</v>
      </c>
      <c r="H274" s="24" t="str">
        <f>IF(生产方式演算表!J266="","",生产方式演算表!J266)</f>
        <v>树胶</v>
      </c>
      <c r="I274" s="24">
        <f>IF(生产方式演算表!AQ266="","",生产方式演算表!AQ266)</f>
        <v>3</v>
      </c>
      <c r="J274" s="26" t="str">
        <f>IF(生产方式演算表!AR266=0,"","运力")</f>
        <v/>
      </c>
      <c r="K274" s="26" t="str">
        <f>IF(J274="运力",生产方式演算表!AR266,"")</f>
        <v/>
      </c>
      <c r="L274" s="3" t="str">
        <f>IF(生产方式演算表!O266="","",生产方式演算表!O266)</f>
        <v>劳工</v>
      </c>
      <c r="M274" s="3">
        <f>IF(生产方式演算表!AT266="","",ROUND(生产方式演算表!AT266,-1))</f>
        <v>-1450</v>
      </c>
      <c r="N274" s="3" t="str">
        <f>IF(生产方式演算表!Q266="","",生产方式演算表!Q266)</f>
        <v>工程师</v>
      </c>
      <c r="O274" s="3">
        <f>IF(生产方式演算表!AU266="","",ROUND(生产方式演算表!AU266,-1))</f>
        <v>120</v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440</v>
      </c>
      <c r="W274" s="3">
        <f t="shared" si="17"/>
        <v>-29</v>
      </c>
      <c r="X274" s="3">
        <f t="shared" si="18"/>
        <v>0</v>
      </c>
      <c r="Y274" s="3">
        <f t="shared" si="19"/>
        <v>-411</v>
      </c>
      <c r="AA274">
        <f>IFERROR(ROUND(E274*VLOOKUP(D274,商品!$A$4:$B$58,2,FALSE),0),"")</f>
        <v>80</v>
      </c>
      <c r="AB274">
        <f>IFERROR(ROUND(G274*VLOOKUP(F274,商品!$A$4:$B$58,2,FALSE),0),"")</f>
        <v>240</v>
      </c>
      <c r="AC274">
        <f>IFERROR(ROUND(I274*VLOOKUP(H274,商品!$A$4:$B$58,2,FALSE),0),"")</f>
        <v>120</v>
      </c>
      <c r="AD274">
        <f>IFERROR(ROUND(M274*VLOOKUP(L274,职业!A:G,4,FALSE),0),"")</f>
        <v>-32</v>
      </c>
      <c r="AE274">
        <f>IFERROR(ROUND(O274*VLOOKUP(L274,职业!A:G,4,FALSE),0),"")</f>
        <v>3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hidden="1" customHeight="1" spans="1:34">
      <c r="A275" s="23" t="str">
        <f>生产方式演算表!A267</f>
        <v>pmg_魔导武器厂_自动化</v>
      </c>
      <c r="B275" s="20" t="str">
        <f>IF(生产方式演算表!B267="","",生产方式演算表!B267)</f>
        <v>pm_魔武_手工装配</v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6" t="str">
        <f>IF(生产方式演算表!AR267=0,"","运力")</f>
        <v/>
      </c>
      <c r="K275" s="26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hidden="1" customHeight="1" spans="1:34">
      <c r="A276" s="23" t="str">
        <f>生产方式演算表!A268</f>
        <v>pmg_魔导武器厂_自动化</v>
      </c>
      <c r="B276" s="20" t="str">
        <f>IF(生产方式演算表!B268="","",生产方式演算表!B268)</f>
        <v>pm_魔武_基础魔武</v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6" t="str">
        <f>IF(生产方式演算表!AR268=0,"","运力")</f>
        <v/>
      </c>
      <c r="K276" s="26" t="str">
        <f>IF(J276="运力",生产方式演算表!AR268,"")</f>
        <v/>
      </c>
      <c r="L276" s="3" t="str">
        <f>IF(生产方式演算表!O268="","",生产方式演算表!O268)</f>
        <v>劳工</v>
      </c>
      <c r="M276" s="3">
        <f>IF(生产方式演算表!AT268="","",ROUND(生产方式演算表!AT268,-1))</f>
        <v>-400</v>
      </c>
      <c r="N276" s="3" t="str">
        <f>IF(生产方式演算表!Q268="","",生产方式演算表!Q268)</f>
        <v>法士</v>
      </c>
      <c r="O276" s="3">
        <f>IF(生产方式演算表!AU268="","",ROUND(生产方式演算表!AU268,-1))</f>
        <v>50</v>
      </c>
      <c r="P276" s="3" t="str">
        <f>IF(生产方式演算表!S268="","",生产方式演算表!S268)</f>
        <v>工程师</v>
      </c>
      <c r="Q276" s="3">
        <f>IF(生产方式演算表!AV268="","",ROUND(生产方式演算表!AV268,-1))</f>
        <v>-30</v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-8</v>
      </c>
      <c r="X276" s="3">
        <f t="shared" si="18"/>
        <v>0</v>
      </c>
      <c r="Y276" s="3">
        <f t="shared" si="19"/>
        <v>-332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>
        <f>IFERROR(ROUND(M276*VLOOKUP(L276,职业!A:G,4,FALSE),0),"")</f>
        <v>-9</v>
      </c>
      <c r="AE276">
        <f>IFERROR(ROUND(O276*VLOOKUP(L276,职业!A:G,4,FALSE),0),"")</f>
        <v>1</v>
      </c>
      <c r="AF276">
        <f>IFERROR(ROUND(Q276*VLOOKUP(L276,职业!A:G,4,FALSE),0),"")</f>
        <v>-1</v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hidden="1" customHeight="1" spans="1:34">
      <c r="A277" s="23" t="str">
        <f>生产方式演算表!A269</f>
        <v>pmg_魔导武器厂_自动化</v>
      </c>
      <c r="B277" s="20" t="str">
        <f>IF(生产方式演算表!B269="","",生产方式演算表!B269)</f>
        <v>pm_魔武_智能魔武</v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6" t="str">
        <f>IF(生产方式演算表!AR269=0,"","运力")</f>
        <v/>
      </c>
      <c r="K277" s="26" t="str">
        <f>IF(J277="运力",生产方式演算表!AR269,"")</f>
        <v/>
      </c>
      <c r="L277" s="3" t="str">
        <f>IF(生产方式演算表!O269="","",生产方式演算表!O269)</f>
        <v>劳工</v>
      </c>
      <c r="M277" s="3">
        <f>IF(生产方式演算表!AT269="","",ROUND(生产方式演算表!AT269,-1))</f>
        <v>-800</v>
      </c>
      <c r="N277" s="3" t="str">
        <f>IF(生产方式演算表!Q269="","",生产方式演算表!Q269)</f>
        <v>法士</v>
      </c>
      <c r="O277" s="3">
        <f>IF(生产方式演算表!AU269="","",ROUND(生产方式演算表!AU269,-1))</f>
        <v>90</v>
      </c>
      <c r="P277" s="3" t="str">
        <f>IF(生产方式演算表!S269="","",生产方式演算表!S269)</f>
        <v>工程师</v>
      </c>
      <c r="Q277" s="3">
        <f>IF(生产方式演算表!AV269="","",ROUND(生产方式演算表!AV269,-1))</f>
        <v>-70</v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-16</v>
      </c>
      <c r="X277" s="3">
        <f t="shared" si="18"/>
        <v>0</v>
      </c>
      <c r="Y277" s="3">
        <f t="shared" si="19"/>
        <v>-434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>
        <f>IFERROR(ROUND(M277*VLOOKUP(L277,职业!A:G,4,FALSE),0),"")</f>
        <v>-18</v>
      </c>
      <c r="AE277">
        <f>IFERROR(ROUND(O277*VLOOKUP(L277,职业!A:G,4,FALSE),0),"")</f>
        <v>2</v>
      </c>
      <c r="AF277">
        <f>IFERROR(ROUND(Q277*VLOOKUP(L277,职业!A:G,4,FALSE),0),"")</f>
        <v>-2</v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hidden="1" customHeight="1" spans="1:34">
      <c r="A278" s="23" t="str">
        <f>生产方式演算表!A270</f>
        <v>pmg_魔导武器厂_自动化</v>
      </c>
      <c r="B278" s="20" t="str">
        <f>IF(生产方式演算表!B270="","",生产方式演算表!B270)</f>
        <v>pm_魔武_强智能魔武</v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3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5</v>
      </c>
      <c r="H278" s="24" t="str">
        <f>IF(生产方式演算表!J270="","",生产方式演算表!J270)</f>
        <v>秘银</v>
      </c>
      <c r="I278" s="24">
        <f>IF(生产方式演算表!AQ270="","",生产方式演算表!AQ270)</f>
        <v>1</v>
      </c>
      <c r="J278" s="26" t="str">
        <f>IF(生产方式演算表!AR270=0,"","运力")</f>
        <v/>
      </c>
      <c r="K278" s="26" t="str">
        <f>IF(J278="运力",生产方式演算表!AR270,"")</f>
        <v/>
      </c>
      <c r="L278" s="3" t="str">
        <f>IF(生产方式演算表!O270="","",生产方式演算表!O270)</f>
        <v>劳工</v>
      </c>
      <c r="M278" s="3">
        <f>IF(生产方式演算表!AT270="","",ROUND(生产方式演算表!AT270,-1))</f>
        <v>-1230</v>
      </c>
      <c r="N278" s="3" t="str">
        <f>IF(生产方式演算表!Q270="","",生产方式演算表!Q270)</f>
        <v>法士</v>
      </c>
      <c r="O278" s="3">
        <f>IF(生产方式演算表!AU270="","",ROUND(生产方式演算表!AU270,-1))</f>
        <v>120</v>
      </c>
      <c r="P278" s="3" t="str">
        <f>IF(生产方式演算表!S270="","",生产方式演算表!S270)</f>
        <v>工程师</v>
      </c>
      <c r="Q278" s="3">
        <f>IF(生产方式演算表!AV270="","",ROUND(生产方式演算表!AV270,-1))</f>
        <v>-100</v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530</v>
      </c>
      <c r="W278" s="3">
        <f t="shared" si="17"/>
        <v>-24</v>
      </c>
      <c r="X278" s="3">
        <f t="shared" si="18"/>
        <v>0</v>
      </c>
      <c r="Y278" s="3">
        <f t="shared" si="19"/>
        <v>-506</v>
      </c>
      <c r="AA278">
        <f>IFERROR(ROUND(E278*VLOOKUP(D278,商品!$A$4:$B$58,2,FALSE),0),"")</f>
        <v>150</v>
      </c>
      <c r="AB278">
        <f>IFERROR(ROUND(G278*VLOOKUP(F278,商品!$A$4:$B$58,2,FALSE),0),"")</f>
        <v>300</v>
      </c>
      <c r="AC278">
        <f>IFERROR(ROUND(I278*VLOOKUP(H278,商品!$A$4:$B$58,2,FALSE),0),"")</f>
        <v>80</v>
      </c>
      <c r="AD278">
        <f>IFERROR(ROUND(M278*VLOOKUP(L278,职业!A:G,4,FALSE),0),"")</f>
        <v>-27</v>
      </c>
      <c r="AE278">
        <f>IFERROR(ROUND(O278*VLOOKUP(L278,职业!A:G,4,FALSE),0),"")</f>
        <v>3</v>
      </c>
      <c r="AF278">
        <f>IFERROR(ROUND(Q278*VLOOKUP(L278,职业!A:G,4,FALSE),0),"")</f>
        <v>-2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hidden="1" customHeight="1" spans="1:34">
      <c r="A279" s="23" t="str">
        <f>生产方式演算表!A271</f>
        <v>pmg_魔导武器厂_自动化</v>
      </c>
      <c r="B279" s="20" t="str">
        <f>IF(生产方式演算表!B271="","",生产方式演算表!B271)</f>
        <v>pm_魔武_魔偶流水线</v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3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6</v>
      </c>
      <c r="H279" s="24" t="str">
        <f>IF(生产方式演算表!J271="","",生产方式演算表!J271)</f>
        <v>魔导引擎</v>
      </c>
      <c r="I279" s="24">
        <f>IF(生产方式演算表!AQ271="","",生产方式演算表!AQ271)</f>
        <v>2</v>
      </c>
      <c r="J279" s="26" t="str">
        <f>IF(生产方式演算表!AR271=0,"","运力")</f>
        <v/>
      </c>
      <c r="K279" s="26" t="str">
        <f>IF(J279="运力",生产方式演算表!AR271,"")</f>
        <v/>
      </c>
      <c r="L279" s="3" t="str">
        <f>IF(生产方式演算表!O271="","",生产方式演算表!O271)</f>
        <v>劳工</v>
      </c>
      <c r="M279" s="3">
        <f>IF(生产方式演算表!AT271="","",ROUND(生产方式演算表!AT271,-1))</f>
        <v>-1600</v>
      </c>
      <c r="N279" s="3" t="str">
        <f>IF(生产方式演算表!Q271="","",生产方式演算表!Q271)</f>
        <v>法士</v>
      </c>
      <c r="O279" s="3">
        <f>IF(生产方式演算表!AU271="","",ROUND(生产方式演算表!AU271,-1))</f>
        <v>180</v>
      </c>
      <c r="P279" s="3" t="str">
        <f>IF(生产方式演算表!S271="","",生产方式演算表!S271)</f>
        <v>工程师</v>
      </c>
      <c r="Q279" s="3">
        <f>IF(生产方式演算表!AV271="","",ROUND(生产方式演算表!AV271,-1))</f>
        <v>-130</v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670</v>
      </c>
      <c r="W279" s="3">
        <f t="shared" si="17"/>
        <v>-31</v>
      </c>
      <c r="X279" s="3">
        <f t="shared" si="18"/>
        <v>0</v>
      </c>
      <c r="Y279" s="3">
        <f t="shared" si="19"/>
        <v>-639</v>
      </c>
      <c r="AA279">
        <f>IFERROR(ROUND(E279*VLOOKUP(D279,商品!$A$4:$B$58,2,FALSE),0),"")</f>
        <v>150</v>
      </c>
      <c r="AB279">
        <f>IFERROR(ROUND(G279*VLOOKUP(F279,商品!$A$4:$B$58,2,FALSE),0),"")</f>
        <v>360</v>
      </c>
      <c r="AC279">
        <f>IFERROR(ROUND(I279*VLOOKUP(H279,商品!$A$4:$B$58,2,FALSE),0),"")</f>
        <v>160</v>
      </c>
      <c r="AD279">
        <f>IFERROR(ROUND(M279*VLOOKUP(L279,职业!A:G,4,FALSE),0),"")</f>
        <v>-35</v>
      </c>
      <c r="AE279">
        <f>IFERROR(ROUND(O279*VLOOKUP(L279,职业!A:G,4,FALSE),0),"")</f>
        <v>4</v>
      </c>
      <c r="AF279">
        <f>IFERROR(ROUND(Q279*VLOOKUP(L279,职业!A:G,4,FALSE),0),"")</f>
        <v>-3</v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IF(生产方式演算表!AO303="","",IF(LEN(生产方式演算表!AO303)=1,生产方式演算表!AO303,ROUND(生产方式演算表!AO303,-1)))</f>
        <v/>
      </c>
      <c r="F280" s="24" t="str">
        <f>IF(生产方式演算表!H303="","",生产方式演算表!H303)</f>
        <v/>
      </c>
      <c r="G280" s="24" t="str">
        <f>IF(生产方式演算表!AP303="","",IF(LEN(生产方式演算表!AP303)=1,生产方式演算表!AP303,ROUND(生产方式演算表!AP303,-1)))</f>
        <v/>
      </c>
      <c r="H280" s="24" t="str">
        <f>IF(生产方式演算表!J272="","",生产方式演算表!J272)</f>
        <v/>
      </c>
      <c r="I280" s="24" t="str">
        <f>IF(生产方式演算表!AQ303="","",IF(LEN(生产方式演算表!AQ303)=1,生产方式演算表!AQ303,ROUND(生产方式演算表!AQ303,-1)))</f>
        <v/>
      </c>
      <c r="J280" s="26" t="str">
        <f>IF(生产方式演算表!AR272=0,"","运力")</f>
        <v/>
      </c>
      <c r="K280" s="26" t="str">
        <f>IF(J280="","",IF(LEN(生产方式演算表!AR303)=1,生产方式演算表!AR303,ROUND(生产方式演算表!AR303,-1)))</f>
        <v/>
      </c>
      <c r="L280" s="3" t="str">
        <f>IF(生产方式演算表!O272="","",生产方式演算表!O272)</f>
        <v>职员</v>
      </c>
      <c r="M280" s="3">
        <f>IF(生产方式演算表!AT272="","",ROUND(生产方式演算表!AT272,-1))</f>
        <v>420</v>
      </c>
      <c r="N280" s="3" t="str">
        <f>IF(生产方式演算表!Q272="","",生产方式演算表!Q272)</f>
        <v>贵族</v>
      </c>
      <c r="O280" s="3">
        <f>IF(生产方式演算表!AU272="","",ROUND(生产方式演算表!AU272,-1))</f>
        <v>50</v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IF(生产方式演算表!AW303="","",IF(LEN(生产方式演算表!AW303)=1,生产方式演算表!AW303,ROUND(生产方式演算表!AW303,-1)))</f>
        <v/>
      </c>
      <c r="T280" s="3" t="str">
        <f>IF(生产方式演算表!X272="","",生产方式演算表!X272)</f>
        <v/>
      </c>
      <c r="U280" s="3" t="str">
        <f>IF(生产方式演算表!AX303="","",IF(LEN(生产方式演算表!AX303)=1,生产方式演算表!AX303,ROUND(生产方式演算表!AX303,-1)))</f>
        <v/>
      </c>
      <c r="V280" s="3">
        <f t="shared" si="16"/>
        <v>0</v>
      </c>
      <c r="W280" s="3">
        <f t="shared" si="17"/>
        <v>21</v>
      </c>
      <c r="X280" s="3">
        <f t="shared" si="18"/>
        <v>0</v>
      </c>
      <c r="Y280" s="3">
        <f t="shared" si="19"/>
        <v>-21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19</v>
      </c>
      <c r="AE280">
        <f>IFERROR(ROUND(O280*VLOOKUP(L280,职业!A:G,4,FALSE),0),"")</f>
        <v>2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IF(生产方式演算表!AO304="","",IF(LEN(生产方式演算表!AO304)=1,生产方式演算表!AO304,ROUND(生产方式演算表!AO304,-1)))</f>
        <v/>
      </c>
      <c r="F281" s="24" t="str">
        <f>IF(生产方式演算表!H304="","",生产方式演算表!H304)</f>
        <v/>
      </c>
      <c r="G281" s="24" t="str">
        <f>IF(生产方式演算表!AP304="","",IF(LEN(生产方式演算表!AP304)=1,生产方式演算表!AP304,ROUND(生产方式演算表!AP304,-1)))</f>
        <v/>
      </c>
      <c r="H281" s="24" t="str">
        <f>IF(生产方式演算表!J273="","",生产方式演算表!J273)</f>
        <v/>
      </c>
      <c r="I281" s="24" t="str">
        <f>IF(生产方式演算表!AQ304="","",IF(LEN(生产方式演算表!AQ304)=1,生产方式演算表!AQ304,ROUND(生产方式演算表!AQ304,-1)))</f>
        <v/>
      </c>
      <c r="J281" s="26" t="str">
        <f>IF(生产方式演算表!AR273=0,"","运力")</f>
        <v/>
      </c>
      <c r="K281" s="26" t="str">
        <f>IF(J281="","",IF(LEN(生产方式演算表!AR304)=1,生产方式演算表!AR304,ROUND(生产方式演算表!AR304,-1)))</f>
        <v/>
      </c>
      <c r="L281" s="3" t="str">
        <f>IF(生产方式演算表!O273="","",生产方式演算表!O273)</f>
        <v>教士</v>
      </c>
      <c r="M281" s="3">
        <f>IF(生产方式演算表!AT273="","",ROUND(生产方式演算表!AT273,-1))</f>
        <v>530</v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IF(生产方式演算表!AW304="","",IF(LEN(生产方式演算表!AW304)=1,生产方式演算表!AW304,ROUND(生产方式演算表!AW304,-1)))</f>
        <v/>
      </c>
      <c r="T281" s="3" t="str">
        <f>IF(生产方式演算表!X273="","",生产方式演算表!X273)</f>
        <v/>
      </c>
      <c r="U281" s="3" t="str">
        <f>IF(生产方式演算表!AX304="","",IF(LEN(生产方式演算表!AX304)=1,生产方式演算表!AX304,ROUND(生产方式演算表!AX304,-1)))</f>
        <v/>
      </c>
      <c r="V281" s="3">
        <f t="shared" si="16"/>
        <v>0</v>
      </c>
      <c r="W281" s="3">
        <f t="shared" si="17"/>
        <v>35</v>
      </c>
      <c r="X281" s="3">
        <f t="shared" si="18"/>
        <v>0</v>
      </c>
      <c r="Y281" s="3">
        <f t="shared" si="19"/>
        <v>-35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35</v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IF(生产方式演算表!AO305="","",IF(LEN(生产方式演算表!AO305)=1,生产方式演算表!AO305,ROUND(生产方式演算表!AO305,-1)))</f>
        <v/>
      </c>
      <c r="F282" s="24" t="str">
        <f>IF(生产方式演算表!H305="","",生产方式演算表!H305)</f>
        <v/>
      </c>
      <c r="G282" s="24" t="str">
        <f>IF(生产方式演算表!AP305="","",IF(LEN(生产方式演算表!AP305)=1,生产方式演算表!AP305,ROUND(生产方式演算表!AP305,-1)))</f>
        <v/>
      </c>
      <c r="H282" s="24" t="str">
        <f>IF(生产方式演算表!J274="","",生产方式演算表!J274)</f>
        <v/>
      </c>
      <c r="I282" s="24" t="str">
        <f>IF(生产方式演算表!AQ305="","",IF(LEN(生产方式演算表!AQ305)=1,生产方式演算表!AQ305,ROUND(生产方式演算表!AQ305,-1)))</f>
        <v/>
      </c>
      <c r="J282" s="26" t="str">
        <f>IF(生产方式演算表!AR274=0,"","运力")</f>
        <v/>
      </c>
      <c r="K282" s="26" t="str">
        <f>IF(J282="","",IF(LEN(生产方式演算表!AR305)=1,生产方式演算表!AR305,ROUND(生产方式演算表!AR305,-1)))</f>
        <v/>
      </c>
      <c r="L282" s="3" t="str">
        <f>IF(生产方式演算表!O274="","",生产方式演算表!O274)</f>
        <v>资本家</v>
      </c>
      <c r="M282" s="3">
        <f>IF(生产方式演算表!AT274="","",ROUND(生产方式演算表!AT274,-1))</f>
        <v>140</v>
      </c>
      <c r="N282" s="3" t="str">
        <f>IF(生产方式演算表!Q274="","",生产方式演算表!Q274)</f>
        <v>职员</v>
      </c>
      <c r="O282" s="3">
        <f>IF(生产方式演算表!AU274="","",ROUND(生产方式演算表!AU274,-1))</f>
        <v>370</v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IF(生产方式演算表!AW305="","",IF(LEN(生产方式演算表!AW305)=1,生产方式演算表!AW305,ROUND(生产方式演算表!AW305,-1)))</f>
        <v/>
      </c>
      <c r="T282" s="3" t="str">
        <f>IF(生产方式演算表!X274="","",生产方式演算表!X274)</f>
        <v/>
      </c>
      <c r="U282" s="3" t="str">
        <f>IF(生产方式演算表!AX305="","",IF(LEN(生产方式演算表!AX305)=1,生产方式演算表!AX305,ROUND(生产方式演算表!AX305,-1)))</f>
        <v/>
      </c>
      <c r="V282" s="3">
        <f t="shared" si="16"/>
        <v>0</v>
      </c>
      <c r="W282" s="3">
        <f t="shared" si="17"/>
        <v>203</v>
      </c>
      <c r="X282" s="3">
        <f t="shared" si="18"/>
        <v>0</v>
      </c>
      <c r="Y282" s="3">
        <f t="shared" si="19"/>
        <v>-203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56</v>
      </c>
      <c r="AE282">
        <f>IFERROR(ROUND(O282*VLOOKUP(L282,职业!A:G,4,FALSE),0),"")</f>
        <v>147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IF(生产方式演算表!AO306="","",IF(LEN(生产方式演算表!AO306)=1,生产方式演算表!AO306,ROUND(生产方式演算表!AO306,-1)))</f>
        <v/>
      </c>
      <c r="F283" s="24" t="str">
        <f>IF(生产方式演算表!H306="","",生产方式演算表!H306)</f>
        <v/>
      </c>
      <c r="G283" s="24" t="str">
        <f>IF(生产方式演算表!AP306="","",IF(LEN(生产方式演算表!AP306)=1,生产方式演算表!AP306,ROUND(生产方式演算表!AP306,-1)))</f>
        <v/>
      </c>
      <c r="H283" s="24" t="str">
        <f>IF(生产方式演算表!J275="","",生产方式演算表!J275)</f>
        <v/>
      </c>
      <c r="I283" s="24" t="str">
        <f>IF(生产方式演算表!AQ306="","",IF(LEN(生产方式演算表!AQ306)=1,生产方式演算表!AQ306,ROUND(生产方式演算表!AQ306,-1)))</f>
        <v/>
      </c>
      <c r="J283" s="26" t="str">
        <f>IF(生产方式演算表!AR275=0,"","运力")</f>
        <v/>
      </c>
      <c r="K283" s="26" t="str">
        <f>IF(J283="","",IF(LEN(生产方式演算表!AR306)=1,生产方式演算表!AR306,ROUND(生产方式演算表!AR306,-1)))</f>
        <v/>
      </c>
      <c r="L283" s="3" t="str">
        <f>IF(生产方式演算表!O275="","",生产方式演算表!O275)</f>
        <v>资本家</v>
      </c>
      <c r="M283" s="3">
        <f>IF(生产方式演算表!AT275="","",ROUND(生产方式演算表!AT275,-1))</f>
        <v>70</v>
      </c>
      <c r="N283" s="3" t="str">
        <f>IF(生产方式演算表!Q275="","",生产方式演算表!Q275)</f>
        <v>职员</v>
      </c>
      <c r="O283" s="3">
        <f>IF(生产方式演算表!AU275="","",ROUND(生产方式演算表!AU275,-1))</f>
        <v>180</v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IF(生产方式演算表!AW306="","",IF(LEN(生产方式演算表!AW306)=1,生产方式演算表!AW306,ROUND(生产方式演算表!AW306,-1)))</f>
        <v/>
      </c>
      <c r="T283" s="3" t="str">
        <f>IF(生产方式演算表!X275="","",生产方式演算表!X275)</f>
        <v/>
      </c>
      <c r="U283" s="3" t="str">
        <f>IF(生产方式演算表!AX306="","",IF(LEN(生产方式演算表!AX306)=1,生产方式演算表!AX306,ROUND(生产方式演算表!AX306,-1)))</f>
        <v/>
      </c>
      <c r="V283" s="3">
        <f t="shared" si="16"/>
        <v>0</v>
      </c>
      <c r="W283" s="3">
        <f t="shared" si="17"/>
        <v>100</v>
      </c>
      <c r="X283" s="3">
        <f t="shared" si="18"/>
        <v>0</v>
      </c>
      <c r="Y283" s="3">
        <f t="shared" si="19"/>
        <v>-100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28</v>
      </c>
      <c r="AE283">
        <f>IFERROR(ROUND(O283*VLOOKUP(L283,职业!A:G,4,FALSE),0),"")</f>
        <v>72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>
        <f>IF(生产方式演算表!AO307="","",IF(LEN(生产方式演算表!AO307)=1,生产方式演算表!AO307,ROUND(生产方式演算表!AO307,-1)))</f>
        <v>110</v>
      </c>
      <c r="F284" s="24" t="str">
        <f>IF(生产方式演算表!H307="","",生产方式演算表!H307)</f>
        <v/>
      </c>
      <c r="G284" s="24" t="str">
        <f>IF(生产方式演算表!AP307="","",IF(LEN(生产方式演算表!AP307)=1,生产方式演算表!AP307,ROUND(生产方式演算表!AP307,-1)))</f>
        <v/>
      </c>
      <c r="H284" s="24" t="str">
        <f>IF(生产方式演算表!J276="","",生产方式演算表!J276)</f>
        <v/>
      </c>
      <c r="I284" s="24" t="str">
        <f>IF(生产方式演算表!AQ307="","",IF(LEN(生产方式演算表!AQ307)=1,生产方式演算表!AQ307,ROUND(生产方式演算表!AQ307,-1)))</f>
        <v/>
      </c>
      <c r="J284" s="26" t="str">
        <f>IF(生产方式演算表!AR276=0,"","运力")</f>
        <v/>
      </c>
      <c r="K284" s="26" t="str">
        <f>IF(J284="","",IF(LEN(生产方式演算表!AR307)=1,生产方式演算表!AR307,ROUND(生产方式演算表!AR307,-1)))</f>
        <v/>
      </c>
      <c r="L284" s="3" t="str">
        <f>IF(生产方式演算表!O276="","",生产方式演算表!O276)</f>
        <v>官僚</v>
      </c>
      <c r="M284" s="3">
        <f>IF(生产方式演算表!AT276="","",ROUND(生产方式演算表!AT276,-1))</f>
        <v>600</v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>
        <f>IF(生产方式演算表!AW307="","",IF(LEN(生产方式演算表!AW307)=1,生产方式演算表!AW307,ROUND(生产方式演算表!AW307,-1)))</f>
        <v>60</v>
      </c>
      <c r="T284" s="3" t="str">
        <f>IF(生产方式演算表!X276="","",生产方式演算表!X276)</f>
        <v/>
      </c>
      <c r="U284" s="3" t="str">
        <f>IF(生产方式演算表!AX307="","",IF(LEN(生产方式演算表!AX307)=1,生产方式演算表!AX307,ROUND(生产方式演算表!AX307,-1)))</f>
        <v/>
      </c>
      <c r="V284" s="3">
        <f t="shared" si="16"/>
        <v>0</v>
      </c>
      <c r="W284" s="3">
        <f t="shared" si="17"/>
        <v>40</v>
      </c>
      <c r="X284" s="3">
        <f t="shared" si="18"/>
        <v>0</v>
      </c>
      <c r="Y284" s="3">
        <f t="shared" si="19"/>
        <v>-40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40</v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customHeight="1" spans="1:3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IF(生产方式演算表!AO308="","",IF(LEN(生产方式演算表!AO308)=1,生产方式演算表!AO308,ROUND(生产方式演算表!AO308,-1)))</f>
        <v/>
      </c>
      <c r="F285" s="24" t="str">
        <f>IF(生产方式演算表!H308="","",生产方式演算表!H308)</f>
        <v/>
      </c>
      <c r="G285" s="24" t="str">
        <f>IF(生产方式演算表!AP308="","",IF(LEN(生产方式演算表!AP308)=1,生产方式演算表!AP308,ROUND(生产方式演算表!AP308,-1)))</f>
        <v/>
      </c>
      <c r="H285" s="24" t="str">
        <f>IF(生产方式演算表!J277="","",生产方式演算表!J277)</f>
        <v/>
      </c>
      <c r="I285" s="24" t="str">
        <f>IF(生产方式演算表!AQ308="","",IF(LEN(生产方式演算表!AQ308)=1,生产方式演算表!AQ308,ROUND(生产方式演算表!AQ308,-1)))</f>
        <v/>
      </c>
      <c r="J285" s="26" t="str">
        <f>IF(生产方式演算表!AR277=0,"","运力")</f>
        <v/>
      </c>
      <c r="K285" s="26" t="str">
        <f>IF(J285="","",IF(LEN(生产方式演算表!AR308)=1,生产方式演算表!AR308,ROUND(生产方式演算表!AR308,-1)))</f>
        <v/>
      </c>
      <c r="L285" s="3" t="str">
        <f>IF(生产方式演算表!O277="","",生产方式演算表!O277)</f>
        <v>劳工</v>
      </c>
      <c r="M285" s="3">
        <f>IF(生产方式演算表!AT277="","",ROUND(生产方式演算表!AT277,-1))</f>
        <v>300</v>
      </c>
      <c r="N285" s="3" t="str">
        <f>IF(生产方式演算表!Q277="","",生产方式演算表!Q277)</f>
        <v>工程师</v>
      </c>
      <c r="O285" s="3">
        <f>IF(生产方式演算表!AU277="","",ROUND(生产方式演算表!AU277,-1))</f>
        <v>200</v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IF(生产方式演算表!AW308="","",IF(LEN(生产方式演算表!AW308)=1,生产方式演算表!AW308,ROUND(生产方式演算表!AW308,-1)))</f>
        <v/>
      </c>
      <c r="T285" s="3" t="str">
        <f>IF(生产方式演算表!X277="","",生产方式演算表!X277)</f>
        <v/>
      </c>
      <c r="U285" s="3" t="str">
        <f>IF(生产方式演算表!AX308="","",IF(LEN(生产方式演算表!AX308)=1,生产方式演算表!AX308,ROUND(生产方式演算表!AX308,-1)))</f>
        <v/>
      </c>
      <c r="V285" s="3">
        <f t="shared" si="16"/>
        <v>0</v>
      </c>
      <c r="W285" s="3">
        <f t="shared" si="17"/>
        <v>11</v>
      </c>
      <c r="X285" s="3">
        <f t="shared" si="18"/>
        <v>0</v>
      </c>
      <c r="Y285" s="3">
        <f t="shared" si="19"/>
        <v>-11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>
        <f>IFERROR(ROUND(M285*VLOOKUP(L285,职业!A:G,4,FALSE),0),"")</f>
        <v>7</v>
      </c>
      <c r="AE285">
        <f>IFERROR(ROUND(O285*VLOOKUP(L285,职业!A:G,4,FALSE),0),"")</f>
        <v>4</v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IF(生产方式演算表!AO309="","",IF(LEN(生产方式演算表!AO309)=1,生产方式演算表!AO309,ROUND(生产方式演算表!AO309,-1)))</f>
        <v>6</v>
      </c>
      <c r="F286" s="24" t="str">
        <f>IF(生产方式演算表!H309="","",生产方式演算表!H309)</f>
        <v/>
      </c>
      <c r="G286" s="24" t="str">
        <f>IF(生产方式演算表!AP309="","",IF(LEN(生产方式演算表!AP309)=1,生产方式演算表!AP309,ROUND(生产方式演算表!AP309,-1)))</f>
        <v/>
      </c>
      <c r="H286" s="24" t="str">
        <f>IF(生产方式演算表!J278="","",生产方式演算表!J278)</f>
        <v/>
      </c>
      <c r="I286" s="24" t="str">
        <f>IF(生产方式演算表!AQ309="","",IF(LEN(生产方式演算表!AQ309)=1,生产方式演算表!AQ309,ROUND(生产方式演算表!AQ309,-1)))</f>
        <v/>
      </c>
      <c r="J286" s="26" t="str">
        <f>IF(生产方式演算表!AR278=0,"","运力")</f>
        <v/>
      </c>
      <c r="K286" s="26" t="str">
        <f>IF(J286="","",IF(LEN(生产方式演算表!AR309)=1,生产方式演算表!AR309,ROUND(生产方式演算表!AR309,-1)))</f>
        <v/>
      </c>
      <c r="L286" s="3" t="str">
        <f>IF(生产方式演算表!O278="","",生产方式演算表!O278)</f>
        <v>劳工</v>
      </c>
      <c r="M286" s="3">
        <f>IF(生产方式演算表!AT278="","",ROUND(生产方式演算表!AT278,-1))</f>
        <v>150</v>
      </c>
      <c r="N286" s="3" t="str">
        <f>IF(生产方式演算表!Q278="","",生产方式演算表!Q278)</f>
        <v>工程师</v>
      </c>
      <c r="O286" s="3">
        <f>IF(生产方式演算表!AU278="","",ROUND(生产方式演算表!AU278,-1))</f>
        <v>130</v>
      </c>
      <c r="P286" s="3" t="str">
        <f>IF(生产方式演算表!S278="","",生产方式演算表!S278)</f>
        <v>法士</v>
      </c>
      <c r="Q286" s="3">
        <f>IF(生产方式演算表!AV278="","",ROUND(生产方式演算表!AV278,-1))</f>
        <v>90</v>
      </c>
      <c r="R286" s="3" t="str">
        <f>IF(生产方式演算表!V278="","",生产方式演算表!V278)</f>
        <v/>
      </c>
      <c r="S286" s="3" t="str">
        <f>IF(生产方式演算表!AW309="","",IF(LEN(生产方式演算表!AW309)=1,生产方式演算表!AW309,ROUND(生产方式演算表!AW309,-1)))</f>
        <v/>
      </c>
      <c r="T286" s="3" t="str">
        <f>IF(生产方式演算表!X278="","",生产方式演算表!X278)</f>
        <v/>
      </c>
      <c r="U286" s="3" t="str">
        <f>IF(生产方式演算表!AX309="","",IF(LEN(生产方式演算表!AX309)=1,生产方式演算表!AX309,ROUND(生产方式演算表!AX309,-1)))</f>
        <v/>
      </c>
      <c r="V286" s="3">
        <f t="shared" si="16"/>
        <v>0</v>
      </c>
      <c r="W286" s="3">
        <f t="shared" si="17"/>
        <v>6</v>
      </c>
      <c r="X286" s="3">
        <f t="shared" si="18"/>
        <v>0</v>
      </c>
      <c r="Y286" s="3">
        <f t="shared" si="19"/>
        <v>-6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3</v>
      </c>
      <c r="AE286">
        <f>IFERROR(ROUND(O286*VLOOKUP(L286,职业!A:G,4,FALSE),0),"")</f>
        <v>3</v>
      </c>
      <c r="AF286">
        <f>IFERROR(ROUND(Q286*VLOOKUP(L286,职业!A:G,4,FALSE),0),"")</f>
        <v>2</v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IF(生产方式演算表!AO310="","",IF(LEN(生产方式演算表!AO310)=1,生产方式演算表!AO310,ROUND(生产方式演算表!AO310,-1)))</f>
        <v>4</v>
      </c>
      <c r="F287" s="24" t="str">
        <f>IF(生产方式演算表!H310="","",生产方式演算表!H310)</f>
        <v>工具</v>
      </c>
      <c r="G287" s="24">
        <f>IF(生产方式演算表!AP310="","",IF(LEN(生产方式演算表!AP310)=1,生产方式演算表!AP310,ROUND(生产方式演算表!AP310,-1)))</f>
        <v>3</v>
      </c>
      <c r="H287" s="24" t="str">
        <f>IF(生产方式演算表!J279="","",生产方式演算表!J279)</f>
        <v/>
      </c>
      <c r="I287" s="24">
        <f>IF(生产方式演算表!AQ310="","",IF(LEN(生产方式演算表!AQ310)=1,生产方式演算表!AQ310,ROUND(生产方式演算表!AQ310,-1)))</f>
        <v>2</v>
      </c>
      <c r="J287" s="26" t="str">
        <f>IF(生产方式演算表!AR279=0,"","运力")</f>
        <v/>
      </c>
      <c r="K287" s="26" t="str">
        <f>IF(J287="","",IF(LEN(生产方式演算表!AR310)=1,生产方式演算表!AR310,ROUND(生产方式演算表!AR310,-1)))</f>
        <v/>
      </c>
      <c r="L287" s="3" t="str">
        <f>IF(生产方式演算表!O279="","",生产方式演算表!O279)</f>
        <v>法师</v>
      </c>
      <c r="M287" s="3">
        <f>IF(生产方式演算表!AT279="","",ROUND(生产方式演算表!AT279,-1))</f>
        <v>50</v>
      </c>
      <c r="N287" s="3" t="str">
        <f>IF(生产方式演算表!Q279="","",生产方式演算表!Q279)</f>
        <v>法士</v>
      </c>
      <c r="O287" s="3">
        <f>IF(生产方式演算表!AU279="","",ROUND(生产方式演算表!AU279,-1))</f>
        <v>310</v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IF(生产方式演算表!AW310="","",IF(LEN(生产方式演算表!AW310)=1,生产方式演算表!AW310,ROUND(生产方式演算表!AW310,-1)))</f>
        <v/>
      </c>
      <c r="T287" s="3" t="str">
        <f>IF(生产方式演算表!X279="","",生产方式演算表!X279)</f>
        <v/>
      </c>
      <c r="U287" s="3" t="str">
        <f>IF(生产方式演算表!AX310="","",IF(LEN(生产方式演算表!AX310)=1,生产方式演算表!AX310,ROUND(生产方式演算表!AX310,-1)))</f>
        <v/>
      </c>
      <c r="V287" s="3">
        <f t="shared" si="16"/>
        <v>120</v>
      </c>
      <c r="W287" s="3">
        <f t="shared" si="17"/>
        <v>159</v>
      </c>
      <c r="X287" s="3">
        <f t="shared" si="18"/>
        <v>0</v>
      </c>
      <c r="Y287" s="3">
        <f t="shared" si="19"/>
        <v>-279</v>
      </c>
      <c r="AA287" t="str">
        <f>IFERROR(ROUND(E287*VLOOKUP(D287,商品!$A$4:$B$58,2,FALSE),0),"")</f>
        <v/>
      </c>
      <c r="AB287">
        <f>IFERROR(ROUND(G287*VLOOKUP(F287,商品!$A$4:$B$58,2,FALSE),0),"")</f>
        <v>120</v>
      </c>
      <c r="AC287" t="str">
        <f>IFERROR(ROUND(I287*VLOOKUP(H287,商品!$A$4:$B$58,2,FALSE),0),"")</f>
        <v/>
      </c>
      <c r="AD287">
        <f>IFERROR(ROUND(M287*VLOOKUP(L287,职业!A:G,4,FALSE),0),"")</f>
        <v>22</v>
      </c>
      <c r="AE287">
        <f>IFERROR(ROUND(O287*VLOOKUP(L287,职业!A:G,4,FALSE),0),"")</f>
        <v>137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hidden="1" customHeight="1" spans="1:34">
      <c r="A288" s="23" t="str">
        <f>生产方式演算表!A303</f>
        <v>pmg_合成材料工厂_基础生产</v>
      </c>
      <c r="B288" s="20" t="str">
        <f>IF(生产方式演算表!B303="","",生产方式演算表!B303)</f>
        <v/>
      </c>
      <c r="C288" s="23">
        <v>4</v>
      </c>
      <c r="D288" s="24" t="str">
        <f>IF(生产方式演算表!F303="","",生产方式演算表!F303)</f>
        <v/>
      </c>
      <c r="E288" s="24" t="str">
        <f>IF(生产方式演算表!AO303="","",生产方式演算表!AO303)</f>
        <v/>
      </c>
      <c r="F288" s="24" t="str">
        <f>IF(生产方式演算表!H303="","",生产方式演算表!H303)</f>
        <v/>
      </c>
      <c r="G288" s="24" t="str">
        <f>IF(生产方式演算表!AP303="","",生产方式演算表!AP303)</f>
        <v/>
      </c>
      <c r="H288" s="24" t="str">
        <f>IF(生产方式演算表!J303="","",生产方式演算表!J303)</f>
        <v/>
      </c>
      <c r="I288" s="24" t="str">
        <f>IF(生产方式演算表!AQ303="","",生产方式演算表!AQ303)</f>
        <v/>
      </c>
      <c r="J288" s="26" t="str">
        <f>IF(生产方式演算表!AR303=0,"","运力")</f>
        <v/>
      </c>
      <c r="K288" s="26" t="str">
        <f>IF(J288="运力",生产方式演算表!AR303,"")</f>
        <v/>
      </c>
      <c r="L288" s="3" t="str">
        <f>IF(生产方式演算表!O303="","",生产方式演算表!O303)</f>
        <v>劳工</v>
      </c>
      <c r="M288" s="3">
        <f>IF(生产方式演算表!AT303="","",ROUND(生产方式演算表!AT303,-1))</f>
        <v>4110</v>
      </c>
      <c r="N288" s="3" t="str">
        <f>IF(生产方式演算表!Q303="","",生产方式演算表!Q303)</f>
        <v>工程师</v>
      </c>
      <c r="O288" s="3">
        <f>IF(生产方式演算表!AU303="","",ROUND(生产方式演算表!AU303,-1))</f>
        <v>140</v>
      </c>
      <c r="P288" s="3" t="str">
        <f>IF(生产方式演算表!S303="","",生产方式演算表!S303)</f>
        <v/>
      </c>
      <c r="Q288" s="3" t="str">
        <f>IF(生产方式演算表!AV303="","",ROUND(生产方式演算表!AV303,-1))</f>
        <v/>
      </c>
      <c r="R288" s="3" t="str">
        <f>IF(生产方式演算表!V303="","",生产方式演算表!V303)</f>
        <v/>
      </c>
      <c r="S288" s="3" t="str">
        <f>IF(生产方式演算表!AW303="","",ROUND(生产方式演算表!AW303,-LEN(生产方式演算表!AW303)+2))</f>
        <v/>
      </c>
      <c r="T288" s="3" t="str">
        <f>IF(生产方式演算表!X303="","",生产方式演算表!X303)</f>
        <v/>
      </c>
      <c r="U288" s="3" t="str">
        <f>IF(生产方式演算表!AX303="","",ROUND(生产方式演算表!AX303,-LEN(生产方式演算表!AX303)+2))</f>
        <v/>
      </c>
      <c r="V288" s="3">
        <f t="shared" si="16"/>
        <v>0</v>
      </c>
      <c r="W288" s="3">
        <f t="shared" si="17"/>
        <v>94</v>
      </c>
      <c r="X288" s="3">
        <f t="shared" si="18"/>
        <v>0</v>
      </c>
      <c r="Y288" s="3">
        <f t="shared" si="19"/>
        <v>-94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91</v>
      </c>
      <c r="AE288">
        <f>IFERROR(ROUND(O288*VLOOKUP(L288,职业!A:G,4,FALSE),0),"")</f>
        <v>3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hidden="1" customHeight="1" spans="1:34">
      <c r="A289" s="23" t="str">
        <f>生产方式演算表!A304</f>
        <v>pmg_合成材料工厂_基础生产</v>
      </c>
      <c r="B289" s="20" t="str">
        <f>IF(生产方式演算表!B304="","",生产方式演算表!B304)</f>
        <v/>
      </c>
      <c r="C289" s="23">
        <v>5</v>
      </c>
      <c r="D289" s="24" t="str">
        <f>IF(生产方式演算表!F304="","",生产方式演算表!F304)</f>
        <v/>
      </c>
      <c r="E289" s="24" t="str">
        <f>IF(生产方式演算表!AO304="","",生产方式演算表!AO304)</f>
        <v/>
      </c>
      <c r="F289" s="24" t="str">
        <f>IF(生产方式演算表!H304="","",生产方式演算表!H304)</f>
        <v/>
      </c>
      <c r="G289" s="24" t="str">
        <f>IF(生产方式演算表!AP304="","",生产方式演算表!AP304)</f>
        <v/>
      </c>
      <c r="H289" s="24" t="str">
        <f>IF(生产方式演算表!J304="","",生产方式演算表!J304)</f>
        <v/>
      </c>
      <c r="I289" s="24" t="str">
        <f>IF(生产方式演算表!AQ304="","",生产方式演算表!AQ304)</f>
        <v/>
      </c>
      <c r="J289" s="26" t="str">
        <f>IF(生产方式演算表!AR304=0,"","运力")</f>
        <v/>
      </c>
      <c r="K289" s="26" t="str">
        <f>IF(J289="运力",生产方式演算表!AR304,"")</f>
        <v/>
      </c>
      <c r="L289" s="3" t="str">
        <f>IF(生产方式演算表!O304="","",生产方式演算表!O304)</f>
        <v>劳工</v>
      </c>
      <c r="M289" s="3">
        <f>IF(生产方式演算表!AT304="","",ROUND(生产方式演算表!AT304,-1))</f>
        <v>3770</v>
      </c>
      <c r="N289" s="3" t="str">
        <f>IF(生产方式演算表!Q304="","",生产方式演算表!Q304)</f>
        <v>工程师</v>
      </c>
      <c r="O289" s="3">
        <f>IF(生产方式演算表!AU304="","",ROUND(生产方式演算表!AU304,-1))</f>
        <v>250</v>
      </c>
      <c r="P289" s="3" t="str">
        <f>IF(生产方式演算表!S304="","",生产方式演算表!S304)</f>
        <v/>
      </c>
      <c r="Q289" s="3" t="str">
        <f>IF(生产方式演算表!AV304="","",ROUND(生产方式演算表!AV304,-1))</f>
        <v/>
      </c>
      <c r="R289" s="3" t="str">
        <f>IF(生产方式演算表!V304="","",生产方式演算表!V304)</f>
        <v/>
      </c>
      <c r="S289" s="3" t="str">
        <f>IF(生产方式演算表!AW304="","",ROUND(生产方式演算表!AW304,-LEN(生产方式演算表!AW304)+2))</f>
        <v/>
      </c>
      <c r="T289" s="3" t="str">
        <f>IF(生产方式演算表!X304="","",生产方式演算表!X304)</f>
        <v/>
      </c>
      <c r="U289" s="3" t="str">
        <f>IF(生产方式演算表!AX304="","",ROUND(生产方式演算表!AX304,-LEN(生产方式演算表!AX304)+2))</f>
        <v/>
      </c>
      <c r="V289" s="3">
        <f t="shared" si="16"/>
        <v>0</v>
      </c>
      <c r="W289" s="3">
        <f t="shared" si="17"/>
        <v>89</v>
      </c>
      <c r="X289" s="3">
        <f t="shared" si="18"/>
        <v>0</v>
      </c>
      <c r="Y289" s="3">
        <f t="shared" si="19"/>
        <v>-89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83</v>
      </c>
      <c r="AE289">
        <f>IFERROR(ROUND(O289*VLOOKUP(L289,职业!A:G,4,FALSE),0),"")</f>
        <v>6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hidden="1" customHeight="1" spans="1:34">
      <c r="A290" s="23" t="str">
        <f>生产方式演算表!A305</f>
        <v>pmg_合成材料工厂_基础生产</v>
      </c>
      <c r="B290" s="20" t="str">
        <f>IF(生产方式演算表!B307="","",生产方式演算表!B307)</f>
        <v>pm_尼龙</v>
      </c>
      <c r="C290" s="25">
        <v>1</v>
      </c>
      <c r="D290" s="24" t="str">
        <f>IF(生产方式演算表!F305="","",生产方式演算表!F305)</f>
        <v/>
      </c>
      <c r="E290" s="24" t="str">
        <f>IF(生产方式演算表!AO305="","",生产方式演算表!AO305)</f>
        <v/>
      </c>
      <c r="F290" s="24" t="str">
        <f>IF(生产方式演算表!H305="","",生产方式演算表!H305)</f>
        <v/>
      </c>
      <c r="G290" s="24" t="str">
        <f>IF(生产方式演算表!AP305="","",生产方式演算表!AP305)</f>
        <v/>
      </c>
      <c r="H290" s="24" t="str">
        <f>IF(生产方式演算表!J305="","",生产方式演算表!J305)</f>
        <v/>
      </c>
      <c r="I290" s="24" t="str">
        <f>IF(生产方式演算表!AQ305="","",生产方式演算表!AQ305)</f>
        <v/>
      </c>
      <c r="J290" s="26" t="str">
        <f>IF(生产方式演算表!AR305=0,"","运力")</f>
        <v/>
      </c>
      <c r="K290" s="26" t="str">
        <f>IF(J290="运力",生产方式演算表!AR305,"")</f>
        <v/>
      </c>
      <c r="L290" s="3" t="str">
        <f>IF(生产方式演算表!O305="","",生产方式演算表!O305)</f>
        <v>劳工</v>
      </c>
      <c r="M290" s="3">
        <f>IF(生产方式演算表!AT305="","",ROUND(生产方式演算表!AT305,-1))</f>
        <v>3480</v>
      </c>
      <c r="N290" s="3" t="str">
        <f>IF(生产方式演算表!Q305="","",生产方式演算表!Q305)</f>
        <v>工程师</v>
      </c>
      <c r="O290" s="3">
        <f>IF(生产方式演算表!AU305="","",ROUND(生产方式演算表!AU305,-1))</f>
        <v>350</v>
      </c>
      <c r="P290" s="3" t="str">
        <f>IF(生产方式演算表!S305="","",生产方式演算表!S305)</f>
        <v/>
      </c>
      <c r="Q290" s="3" t="str">
        <f>IF(生产方式演算表!AV305="","",ROUND(生产方式演算表!AV305,-1))</f>
        <v/>
      </c>
      <c r="R290" s="3" t="str">
        <f>IF(生产方式演算表!V305="","",生产方式演算表!V305)</f>
        <v/>
      </c>
      <c r="S290" s="3" t="str">
        <f>IF(生产方式演算表!AW305="","",ROUND(生产方式演算表!AW305,-LEN(生产方式演算表!AW305)+2))</f>
        <v/>
      </c>
      <c r="T290" s="3" t="str">
        <f>IF(生产方式演算表!X305="","",生产方式演算表!X305)</f>
        <v/>
      </c>
      <c r="U290" s="3" t="str">
        <f>IF(生产方式演算表!AX305="","",ROUND(生产方式演算表!AX305,-LEN(生产方式演算表!AX305)+2))</f>
        <v/>
      </c>
      <c r="V290" s="3">
        <f t="shared" si="16"/>
        <v>0</v>
      </c>
      <c r="W290" s="3">
        <f t="shared" si="17"/>
        <v>85</v>
      </c>
      <c r="X290" s="3">
        <f t="shared" si="18"/>
        <v>0</v>
      </c>
      <c r="Y290" s="3">
        <f t="shared" si="19"/>
        <v>-85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>
        <f>IFERROR(ROUND(M290*VLOOKUP(L290,职业!A:G,4,FALSE),0),"")</f>
        <v>77</v>
      </c>
      <c r="AE290">
        <f>IFERROR(ROUND(O290*VLOOKUP(L290,职业!A:G,4,FALSE),0),"")</f>
        <v>8</v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hidden="1" customHeight="1" spans="1:34">
      <c r="A291" s="23" t="str">
        <f>生产方式演算表!A306</f>
        <v>pmg_合成材料工厂_基础生产</v>
      </c>
      <c r="B291" s="20" t="e">
        <f>IF(生产方式演算表!#REF!="","",生产方式演算表!#REF!)</f>
        <v>#REF!</v>
      </c>
      <c r="C291" s="25">
        <v>2</v>
      </c>
      <c r="D291" s="24" t="str">
        <f>IF(生产方式演算表!F306="","",生产方式演算表!F306)</f>
        <v/>
      </c>
      <c r="E291" s="24" t="str">
        <f>IF(生产方式演算表!AO306="","",生产方式演算表!AO306)</f>
        <v/>
      </c>
      <c r="F291" s="24" t="str">
        <f>IF(生产方式演算表!H306="","",生产方式演算表!H306)</f>
        <v/>
      </c>
      <c r="G291" s="24" t="str">
        <f>IF(生产方式演算表!AP306="","",生产方式演算表!AP306)</f>
        <v/>
      </c>
      <c r="H291" s="24" t="str">
        <f>IF(生产方式演算表!J306="","",生产方式演算表!J306)</f>
        <v/>
      </c>
      <c r="I291" s="24" t="str">
        <f>IF(生产方式演算表!AQ306="","",生产方式演算表!AQ306)</f>
        <v/>
      </c>
      <c r="J291" s="26" t="str">
        <f>IF(生产方式演算表!AR306=0,"","运力")</f>
        <v/>
      </c>
      <c r="K291" s="26" t="str">
        <f>IF(J291="运力",生产方式演算表!AR306,"")</f>
        <v/>
      </c>
      <c r="L291" s="3" t="str">
        <f>IF(生产方式演算表!O306="","",生产方式演算表!O306)</f>
        <v>劳工</v>
      </c>
      <c r="M291" s="3">
        <f>IF(生产方式演算表!AT306="","",ROUND(生产方式演算表!AT306,-1))</f>
        <v>3230</v>
      </c>
      <c r="N291" s="3" t="str">
        <f>IF(生产方式演算表!Q306="","",生产方式演算表!Q306)</f>
        <v>工程师</v>
      </c>
      <c r="O291" s="3">
        <f>IF(生产方式演算表!AU306="","",ROUND(生产方式演算表!AU306,-1))</f>
        <v>430</v>
      </c>
      <c r="P291" s="3" t="str">
        <f>IF(生产方式演算表!S306="","",生产方式演算表!S306)</f>
        <v/>
      </c>
      <c r="Q291" s="3" t="str">
        <f>IF(生产方式演算表!AV306="","",ROUND(生产方式演算表!AV306,-1))</f>
        <v/>
      </c>
      <c r="R291" s="3" t="str">
        <f>IF(生产方式演算表!V306="","",生产方式演算表!V306)</f>
        <v/>
      </c>
      <c r="S291" s="3" t="str">
        <f>IF(生产方式演算表!AW306="","",ROUND(生产方式演算表!AW306,-LEN(生产方式演算表!AW306)+2))</f>
        <v/>
      </c>
      <c r="T291" s="3" t="str">
        <f>IF(生产方式演算表!X306="","",生产方式演算表!X306)</f>
        <v/>
      </c>
      <c r="U291" s="3" t="str">
        <f>IF(生产方式演算表!AX306="","",ROUND(生产方式演算表!AX306,-LEN(生产方式演算表!AX306)+2))</f>
        <v/>
      </c>
      <c r="V291" s="3">
        <f t="shared" si="16"/>
        <v>0</v>
      </c>
      <c r="W291" s="3">
        <f t="shared" si="17"/>
        <v>81</v>
      </c>
      <c r="X291" s="3">
        <f t="shared" si="18"/>
        <v>0</v>
      </c>
      <c r="Y291" s="3">
        <f t="shared" si="19"/>
        <v>-81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71</v>
      </c>
      <c r="AE291">
        <f>IFERROR(ROUND(O291*VLOOKUP(L291,职业!A:G,4,FALSE),0),"")</f>
        <v>10</v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hidden="1" customHeight="1" spans="1:34">
      <c r="A292" s="23" t="str">
        <f>生产方式演算表!A307</f>
        <v>pmg_合成材料工厂_基础生产</v>
      </c>
      <c r="B292" s="20" t="e">
        <f>IF(生产方式演算表!#REF!="","",生产方式演算表!#REF!)</f>
        <v>#REF!</v>
      </c>
      <c r="C292" s="25">
        <v>3</v>
      </c>
      <c r="D292" s="24" t="str">
        <f>IF(生产方式演算表!F307="","",生产方式演算表!F307)</f>
        <v>木材</v>
      </c>
      <c r="E292" s="24">
        <f>IF(生产方式演算表!AO307="","",生产方式演算表!AO307)</f>
        <v>114</v>
      </c>
      <c r="F292" s="24" t="str">
        <f>IF(生产方式演算表!H307="","",生产方式演算表!H307)</f>
        <v/>
      </c>
      <c r="G292" s="24" t="str">
        <f>IF(生产方式演算表!AP307="","",生产方式演算表!AP307)</f>
        <v/>
      </c>
      <c r="H292" s="24" t="str">
        <f>IF(生产方式演算表!J307="","",生产方式演算表!J307)</f>
        <v/>
      </c>
      <c r="I292" s="24" t="str">
        <f>IF(生产方式演算表!AQ307="","",生产方式演算表!AQ307)</f>
        <v/>
      </c>
      <c r="J292" s="26" t="str">
        <f>IF(生产方式演算表!AR307=0,"","运力")</f>
        <v/>
      </c>
      <c r="K292" s="26" t="str">
        <f>IF(J292="运力",生产方式演算表!AR307,"")</f>
        <v/>
      </c>
      <c r="L292" s="3" t="str">
        <f>IF(生产方式演算表!O307="","",生产方式演算表!O307)</f>
        <v>劳工</v>
      </c>
      <c r="M292" s="3">
        <f>IF(生产方式演算表!AT307="","",ROUND(生产方式演算表!AT307,-1))</f>
        <v>3020</v>
      </c>
      <c r="N292" s="3" t="str">
        <f>IF(生产方式演算表!Q307="","",生产方式演算表!Q307)</f>
        <v>工程师</v>
      </c>
      <c r="O292" s="3">
        <f>IF(生产方式演算表!AU307="","",ROUND(生产方式演算表!AU307,-1))</f>
        <v>500</v>
      </c>
      <c r="P292" s="3" t="str">
        <f>IF(生产方式演算表!S307="","",生产方式演算表!S307)</f>
        <v/>
      </c>
      <c r="Q292" s="3" t="str">
        <f>IF(生产方式演算表!AV307="","",ROUND(生产方式演算表!AV307,-1))</f>
        <v/>
      </c>
      <c r="R292" s="3" t="str">
        <f>IF(生产方式演算表!V307="","",生产方式演算表!V307)</f>
        <v>丝绸</v>
      </c>
      <c r="S292" s="3">
        <f>IF(生产方式演算表!AW307="","",ROUND(生产方式演算表!AW307,-LEN(生产方式演算表!AW307)+2))</f>
        <v>58</v>
      </c>
      <c r="T292" s="3" t="str">
        <f>IF(生产方式演算表!X307="","",生产方式演算表!X307)</f>
        <v/>
      </c>
      <c r="U292" s="3" t="str">
        <f>IF(生产方式演算表!AX307="","",ROUND(生产方式演算表!AX307,-LEN(生产方式演算表!AX307)+2))</f>
        <v/>
      </c>
      <c r="V292" s="3">
        <f t="shared" si="16"/>
        <v>2280</v>
      </c>
      <c r="W292" s="3">
        <f t="shared" si="17"/>
        <v>78</v>
      </c>
      <c r="X292" s="3">
        <f t="shared" si="18"/>
        <v>3480</v>
      </c>
      <c r="Y292" s="3">
        <f t="shared" si="19"/>
        <v>1122</v>
      </c>
      <c r="AA292">
        <f>IFERROR(ROUND(E292*VLOOKUP(D292,商品!$A$4:$B$58,2,FALSE),0),"")</f>
        <v>2280</v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67</v>
      </c>
      <c r="AE292">
        <f>IFERROR(ROUND(O292*VLOOKUP(L292,职业!A:G,4,FALSE),0),"")</f>
        <v>11</v>
      </c>
      <c r="AF292" t="str">
        <f>IFERROR(ROUND(Q292*VLOOKUP(L292,职业!A:G,4,FALSE),0),"")</f>
        <v/>
      </c>
      <c r="AG292">
        <f>IFERROR(ROUND(S292*VLOOKUP(R292,商品!$A$4:$B$58,2,FALSE),0),"")</f>
        <v>3480</v>
      </c>
      <c r="AH292" t="str">
        <f>IFERROR(ROUND(U292*VLOOKUP(T292,商品!$A$4:$B$58,2,FALSE),0),"")</f>
        <v/>
      </c>
    </row>
    <row r="293" hidden="1" customHeight="1" spans="1:34">
      <c r="A293" s="23" t="str">
        <f>生产方式演算表!A308</f>
        <v>pmg_合成材料工厂_自动化</v>
      </c>
      <c r="B293" s="20" t="str">
        <f>IF(生产方式演算表!B308="","",生产方式演算表!B308)</f>
        <v>pm_合成材料_手工装配</v>
      </c>
      <c r="C293" s="25">
        <v>4</v>
      </c>
      <c r="D293" s="24" t="str">
        <f>IF(生产方式演算表!F308="","",生产方式演算表!F308)</f>
        <v/>
      </c>
      <c r="E293" s="24" t="str">
        <f>IF(生产方式演算表!AO308="","",生产方式演算表!AO308)</f>
        <v/>
      </c>
      <c r="F293" s="24" t="str">
        <f>IF(生产方式演算表!H308="","",生产方式演算表!H308)</f>
        <v/>
      </c>
      <c r="G293" s="24" t="str">
        <f>IF(生产方式演算表!AP308="","",生产方式演算表!AP308)</f>
        <v/>
      </c>
      <c r="H293" s="24" t="str">
        <f>IF(生产方式演算表!J308="","",生产方式演算表!J308)</f>
        <v/>
      </c>
      <c r="I293" s="24" t="str">
        <f>IF(生产方式演算表!AQ308="","",生产方式演算表!AQ308)</f>
        <v/>
      </c>
      <c r="J293" s="26" t="str">
        <f>IF(生产方式演算表!AR308=0,"","运力")</f>
        <v/>
      </c>
      <c r="K293" s="26" t="str">
        <f>IF(J293="运力",生产方式演算表!AR308,"")</f>
        <v/>
      </c>
      <c r="L293" s="3" t="str">
        <f>IF(生产方式演算表!O308="","",生产方式演算表!O308)</f>
        <v/>
      </c>
      <c r="M293" s="3" t="str">
        <f>IF(生产方式演算表!AT308="","",ROUND(生产方式演算表!AT308,-1))</f>
        <v/>
      </c>
      <c r="N293" s="3" t="str">
        <f>IF(生产方式演算表!Q308="","",生产方式演算表!Q308)</f>
        <v/>
      </c>
      <c r="O293" s="3" t="str">
        <f>IF(生产方式演算表!AU308="","",ROUND(生产方式演算表!AU308,-1))</f>
        <v/>
      </c>
      <c r="P293" s="3" t="str">
        <f>IF(生产方式演算表!S308="","",生产方式演算表!S308)</f>
        <v/>
      </c>
      <c r="Q293" s="3" t="str">
        <f>IF(生产方式演算表!AV308="","",ROUND(生产方式演算表!AV308,-1))</f>
        <v/>
      </c>
      <c r="R293" s="3" t="str">
        <f>IF(生产方式演算表!V308="","",生产方式演算表!V308)</f>
        <v/>
      </c>
      <c r="S293" s="3" t="str">
        <f>IF(生产方式演算表!AW308="","",ROUND(生产方式演算表!AW308,-LEN(生产方式演算表!AW308)+2))</f>
        <v/>
      </c>
      <c r="T293" s="3" t="str">
        <f>IF(生产方式演算表!X308="","",生产方式演算表!X308)</f>
        <v/>
      </c>
      <c r="U293" s="3" t="str">
        <f>IF(生产方式演算表!AX308="","",ROUND(生产方式演算表!AX308,-LEN(生产方式演算表!AX308)+2))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hidden="1" customHeight="1" spans="1:34">
      <c r="A294" s="23" t="str">
        <f>生产方式演算表!A309</f>
        <v>pmg_合成材料工厂_自动化</v>
      </c>
      <c r="B294" s="20" t="str">
        <f>IF(生产方式演算表!B309="","",生产方式演算表!B309)</f>
        <v>pm_合成材料_水管锅炉</v>
      </c>
      <c r="C294" s="25">
        <v>5</v>
      </c>
      <c r="D294" s="24" t="str">
        <f>IF(生产方式演算表!F309="","",生产方式演算表!F309)</f>
        <v>工具</v>
      </c>
      <c r="E294" s="24">
        <f>IF(生产方式演算表!AO309="","",生产方式演算表!AO309)</f>
        <v>6</v>
      </c>
      <c r="F294" s="24" t="str">
        <f>IF(生产方式演算表!H309="","",生产方式演算表!H309)</f>
        <v/>
      </c>
      <c r="G294" s="24" t="str">
        <f>IF(生产方式演算表!AP309="","",生产方式演算表!AP309)</f>
        <v/>
      </c>
      <c r="H294" s="24" t="str">
        <f>IF(生产方式演算表!J309="","",生产方式演算表!J309)</f>
        <v/>
      </c>
      <c r="I294" s="24" t="str">
        <f>IF(生产方式演算表!AQ309="","",生产方式演算表!AQ309)</f>
        <v/>
      </c>
      <c r="J294" s="26" t="str">
        <f>IF(生产方式演算表!AR309=0,"","运力")</f>
        <v/>
      </c>
      <c r="K294" s="26" t="str">
        <f>IF(J294="运力",生产方式演算表!AR309,"")</f>
        <v/>
      </c>
      <c r="L294" s="3" t="str">
        <f>IF(生产方式演算表!O309="","",生产方式演算表!O309)</f>
        <v>劳工</v>
      </c>
      <c r="M294" s="3">
        <f>IF(生产方式演算表!AT309="","",ROUND(生产方式演算表!AT309,-1))</f>
        <v>-360</v>
      </c>
      <c r="N294" s="3" t="str">
        <f>IF(生产方式演算表!Q309="","",生产方式演算表!Q309)</f>
        <v>工程师</v>
      </c>
      <c r="O294" s="3">
        <f>IF(生产方式演算表!AU309="","",ROUND(生产方式演算表!AU309,-1))</f>
        <v>30</v>
      </c>
      <c r="P294" s="3" t="str">
        <f>IF(生产方式演算表!S309="","",生产方式演算表!S309)</f>
        <v/>
      </c>
      <c r="Q294" s="3" t="str">
        <f>IF(生产方式演算表!AV309="","",ROUND(生产方式演算表!AV309,-1))</f>
        <v/>
      </c>
      <c r="R294" s="3" t="str">
        <f>IF(生产方式演算表!V309="","",生产方式演算表!V309)</f>
        <v/>
      </c>
      <c r="S294" s="3" t="str">
        <f>IF(生产方式演算表!AW309="","",ROUND(生产方式演算表!AW309,-LEN(生产方式演算表!AW309)+2))</f>
        <v/>
      </c>
      <c r="T294" s="3" t="str">
        <f>IF(生产方式演算表!X309="","",生产方式演算表!X309)</f>
        <v/>
      </c>
      <c r="U294" s="3" t="str">
        <f>IF(生产方式演算表!AX309="","",ROUND(生产方式演算表!AX309,-LEN(生产方式演算表!AX309)+2))</f>
        <v/>
      </c>
      <c r="V294" s="3">
        <f t="shared" si="16"/>
        <v>240</v>
      </c>
      <c r="W294" s="3">
        <f t="shared" si="17"/>
        <v>-7</v>
      </c>
      <c r="X294" s="3">
        <f t="shared" si="18"/>
        <v>0</v>
      </c>
      <c r="Y294" s="3">
        <f t="shared" si="19"/>
        <v>-233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-8</v>
      </c>
      <c r="AE294">
        <f>IFERROR(ROUND(O294*VLOOKUP(L294,职业!A:G,4,FALSE),0),"")</f>
        <v>1</v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hidden="1" customHeight="1" spans="1:34">
      <c r="A295" s="23" t="str">
        <f>生产方式演算表!A310</f>
        <v>pmg_合成材料工厂_自动化</v>
      </c>
      <c r="B295" s="20" t="str">
        <f>IF(生产方式演算表!B310="","",生产方式演算表!B310)</f>
        <v>pm_合成材料_旋转阀发动机</v>
      </c>
      <c r="C295" s="25">
        <v>6</v>
      </c>
      <c r="D295" s="24" t="str">
        <f>IF(生产方式演算表!F310="","",生产方式演算表!F310)</f>
        <v>煤</v>
      </c>
      <c r="E295" s="24">
        <f>IF(生产方式演算表!AO310="","",生产方式演算表!AO310)</f>
        <v>4</v>
      </c>
      <c r="F295" s="24" t="str">
        <f>IF(生产方式演算表!H310="","",生产方式演算表!H310)</f>
        <v>工具</v>
      </c>
      <c r="G295" s="24">
        <f>IF(生产方式演算表!AP310="","",生产方式演算表!AP310)</f>
        <v>3</v>
      </c>
      <c r="H295" s="24" t="str">
        <f>IF(生产方式演算表!J310="","",生产方式演算表!J310)</f>
        <v>树胶</v>
      </c>
      <c r="I295" s="24">
        <f>IF(生产方式演算表!AQ310="","",生产方式演算表!AQ310)</f>
        <v>2</v>
      </c>
      <c r="J295" s="26" t="str">
        <f>IF(生产方式演算表!AR310=0,"","运力")</f>
        <v/>
      </c>
      <c r="K295" s="26" t="str">
        <f>IF(J295="运力",生产方式演算表!AR310,"")</f>
        <v/>
      </c>
      <c r="L295" s="3" t="str">
        <f>IF(生产方式演算表!O310="","",生产方式演算表!O310)</f>
        <v>劳工</v>
      </c>
      <c r="M295" s="3">
        <f>IF(生产方式演算表!AT310="","",ROUND(生产方式演算表!AT310,-1))</f>
        <v>-720</v>
      </c>
      <c r="N295" s="3" t="str">
        <f>IF(生产方式演算表!Q310="","",生产方式演算表!Q310)</f>
        <v>工程师</v>
      </c>
      <c r="O295" s="3">
        <f>IF(生产方式演算表!AU310="","",ROUND(生产方式演算表!AU310,-1))</f>
        <v>60</v>
      </c>
      <c r="P295" s="3" t="str">
        <f>IF(生产方式演算表!S310="","",生产方式演算表!S310)</f>
        <v/>
      </c>
      <c r="Q295" s="3" t="str">
        <f>IF(生产方式演算表!AV310="","",ROUND(生产方式演算表!AV310,-1))</f>
        <v/>
      </c>
      <c r="R295" s="3" t="str">
        <f>IF(生产方式演算表!V310="","",生产方式演算表!V310)</f>
        <v/>
      </c>
      <c r="S295" s="3" t="str">
        <f>IF(生产方式演算表!AW310="","",ROUND(生产方式演算表!AW310,-LEN(生产方式演算表!AW310)+2))</f>
        <v/>
      </c>
      <c r="T295" s="3" t="str">
        <f>IF(生产方式演算表!X310="","",生产方式演算表!X310)</f>
        <v/>
      </c>
      <c r="U295" s="3" t="str">
        <f>IF(生产方式演算表!AX310="","",ROUND(生产方式演算表!AX310,-LEN(生产方式演算表!AX310)+2))</f>
        <v/>
      </c>
      <c r="V295" s="3">
        <f t="shared" si="16"/>
        <v>320</v>
      </c>
      <c r="W295" s="3">
        <f t="shared" si="17"/>
        <v>-15</v>
      </c>
      <c r="X295" s="3">
        <f t="shared" si="18"/>
        <v>0</v>
      </c>
      <c r="Y295" s="3">
        <f t="shared" si="19"/>
        <v>-305</v>
      </c>
      <c r="AA295">
        <f>IFERROR(ROUND(E295*VLOOKUP(D295,商品!$A$4:$B$58,2,FALSE),0),"")</f>
        <v>120</v>
      </c>
      <c r="AB295">
        <f>IFERROR(ROUND(G295*VLOOKUP(F295,商品!$A$4:$B$58,2,FALSE),0),"")</f>
        <v>120</v>
      </c>
      <c r="AC295">
        <f>IFERROR(ROUND(I295*VLOOKUP(H295,商品!$A$4:$B$58,2,FALSE),0),"")</f>
        <v>80</v>
      </c>
      <c r="AD295">
        <f>IFERROR(ROUND(M295*VLOOKUP(L295,职业!A:G,4,FALSE),0),"")</f>
        <v>-16</v>
      </c>
      <c r="AE295">
        <f>IFERROR(ROUND(O295*VLOOKUP(L295,职业!A:G,4,FALSE),0),"")</f>
        <v>1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hidden="1" customHeight="1" spans="1:34">
      <c r="A296" s="23" t="str">
        <f>生产方式演算表!A311</f>
        <v>pmg_合成材料工厂_自动化</v>
      </c>
      <c r="B296" s="20" t="str">
        <f>IF(生产方式演算表!B311="","",生产方式演算表!B311)</f>
        <v>pm_合成材料_流水线</v>
      </c>
      <c r="C296" s="25">
        <v>7</v>
      </c>
      <c r="D296" s="24" t="str">
        <f>IF(生产方式演算表!F311="","",生产方式演算表!F311)</f>
        <v>科学引擎</v>
      </c>
      <c r="E296" s="24">
        <f>IF(生产方式演算表!AO311="","",生产方式演算表!AO311)</f>
        <v>2</v>
      </c>
      <c r="F296" s="24" t="str">
        <f>IF(生产方式演算表!H311="","",生产方式演算表!H311)</f>
        <v>煤</v>
      </c>
      <c r="G296" s="24">
        <f>IF(生产方式演算表!AP311="","",生产方式演算表!AP311)</f>
        <v>6</v>
      </c>
      <c r="H296" s="24" t="str">
        <f>IF(生产方式演算表!J311="","",生产方式演算表!J311)</f>
        <v>树胶</v>
      </c>
      <c r="I296" s="24">
        <f>IF(生产方式演算表!AQ311="","",生产方式演算表!AQ311)</f>
        <v>2</v>
      </c>
      <c r="J296" s="26" t="str">
        <f>IF(生产方式演算表!AR311=0,"","运力")</f>
        <v/>
      </c>
      <c r="K296" s="26" t="str">
        <f>IF(J296="运力",生产方式演算表!AR311,"")</f>
        <v/>
      </c>
      <c r="L296" s="3" t="str">
        <f>IF(生产方式演算表!O311="","",生产方式演算表!O311)</f>
        <v>劳工</v>
      </c>
      <c r="M296" s="3">
        <f>IF(生产方式演算表!AT311="","",ROUND(生产方式演算表!AT311,-1))</f>
        <v>-1090</v>
      </c>
      <c r="N296" s="3" t="str">
        <f>IF(生产方式演算表!Q311="","",生产方式演算表!Q311)</f>
        <v>工程师</v>
      </c>
      <c r="O296" s="3">
        <f>IF(生产方式演算表!AU311="","",ROUND(生产方式演算表!AU311,-1))</f>
        <v>90</v>
      </c>
      <c r="P296" s="3" t="str">
        <f>IF(生产方式演算表!S311="","",生产方式演算表!S311)</f>
        <v/>
      </c>
      <c r="Q296" s="3" t="str">
        <f>IF(生产方式演算表!AV311="","",ROUND(生产方式演算表!AV311,-1))</f>
        <v/>
      </c>
      <c r="R296" s="3" t="str">
        <f>IF(生产方式演算表!V311="","",生产方式演算表!V311)</f>
        <v/>
      </c>
      <c r="S296" s="3" t="str">
        <f>IF(生产方式演算表!AW311="","",ROUND(生产方式演算表!AW311,-LEN(生产方式演算表!AW311)+2))</f>
        <v/>
      </c>
      <c r="T296" s="3" t="str">
        <f>IF(生产方式演算表!X311="","",生产方式演算表!X311)</f>
        <v/>
      </c>
      <c r="U296" s="3" t="str">
        <f>IF(生产方式演算表!AX311="","",ROUND(生产方式演算表!AX311,-LEN(生产方式演算表!AX311)+2))</f>
        <v/>
      </c>
      <c r="V296" s="3">
        <f t="shared" si="16"/>
        <v>380</v>
      </c>
      <c r="W296" s="3">
        <f t="shared" si="17"/>
        <v>-22</v>
      </c>
      <c r="X296" s="3">
        <f t="shared" si="18"/>
        <v>0</v>
      </c>
      <c r="Y296" s="3">
        <f t="shared" si="19"/>
        <v>-358</v>
      </c>
      <c r="AA296">
        <f>IFERROR(ROUND(E296*VLOOKUP(D296,商品!$A$4:$B$58,2,FALSE),0),"")</f>
        <v>120</v>
      </c>
      <c r="AB296">
        <f>IFERROR(ROUND(G296*VLOOKUP(F296,商品!$A$4:$B$58,2,FALSE),0),"")</f>
        <v>180</v>
      </c>
      <c r="AC296">
        <f>IFERROR(ROUND(I296*VLOOKUP(H296,商品!$A$4:$B$58,2,FALSE),0),"")</f>
        <v>80</v>
      </c>
      <c r="AD296">
        <f>IFERROR(ROUND(M296*VLOOKUP(L296,职业!A:G,4,FALSE),0),"")</f>
        <v>-24</v>
      </c>
      <c r="AE296">
        <f>IFERROR(ROUND(O296*VLOOKUP(L296,职业!A:G,4,FALSE),0),"")</f>
        <v>2</v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hidden="1" customHeight="1" spans="1:34">
      <c r="A297" s="23" t="str">
        <f>生产方式演算表!A312</f>
        <v>pmg_合成材料工厂_自动化</v>
      </c>
      <c r="B297" s="20" t="str">
        <f>IF(生产方式演算表!B312="","",生产方式演算表!B312)</f>
        <v>pm_合成材料_魔导流水线</v>
      </c>
      <c r="C297" s="25">
        <v>8</v>
      </c>
      <c r="D297" s="24" t="str">
        <f>IF(生产方式演算表!F312="","",生产方式演算表!F312)</f>
        <v>魔导引擎</v>
      </c>
      <c r="E297" s="24">
        <f>IF(生产方式演算表!AO312="","",生产方式演算表!AO312)</f>
        <v>1</v>
      </c>
      <c r="F297" s="24" t="str">
        <f>IF(生产方式演算表!H312="","",生产方式演算表!H312)</f>
        <v>灵能水晶</v>
      </c>
      <c r="G297" s="24">
        <f>IF(生产方式演算表!AP312="","",生产方式演算表!AP312)</f>
        <v>4</v>
      </c>
      <c r="H297" s="24" t="str">
        <f>IF(生产方式演算表!J312="","",生产方式演算表!J312)</f>
        <v>树胶</v>
      </c>
      <c r="I297" s="24">
        <f>IF(生产方式演算表!AQ312="","",生产方式演算表!AQ312)</f>
        <v>3</v>
      </c>
      <c r="J297" s="26" t="str">
        <f>IF(生产方式演算表!AR312=0,"","运力")</f>
        <v/>
      </c>
      <c r="K297" s="26" t="str">
        <f>IF(J297="运力",生产方式演算表!AR312,"")</f>
        <v/>
      </c>
      <c r="L297" s="3" t="str">
        <f>IF(生产方式演算表!O312="","",生产方式演算表!O312)</f>
        <v>劳工</v>
      </c>
      <c r="M297" s="3">
        <f>IF(生产方式演算表!AT312="","",ROUND(生产方式演算表!AT312,-1))</f>
        <v>-1450</v>
      </c>
      <c r="N297" s="3" t="str">
        <f>IF(生产方式演算表!Q312="","",生产方式演算表!Q312)</f>
        <v>工程师</v>
      </c>
      <c r="O297" s="3">
        <f>IF(生产方式演算表!AU312="","",ROUND(生产方式演算表!AU312,-1))</f>
        <v>120</v>
      </c>
      <c r="P297" s="3" t="str">
        <f>IF(生产方式演算表!S312="","",生产方式演算表!S312)</f>
        <v/>
      </c>
      <c r="Q297" s="3" t="str">
        <f>IF(生产方式演算表!AV312="","",ROUND(生产方式演算表!AV312,-1))</f>
        <v/>
      </c>
      <c r="R297" s="3" t="str">
        <f>IF(生产方式演算表!V312="","",生产方式演算表!V312)</f>
        <v/>
      </c>
      <c r="S297" s="3" t="str">
        <f>IF(生产方式演算表!AW312="","",ROUND(生产方式演算表!AW312,-LEN(生产方式演算表!AW312)+2))</f>
        <v/>
      </c>
      <c r="T297" s="3" t="str">
        <f>IF(生产方式演算表!X312="","",生产方式演算表!X312)</f>
        <v/>
      </c>
      <c r="U297" s="3" t="str">
        <f>IF(生产方式演算表!AX312="","",ROUND(生产方式演算表!AX312,-LEN(生产方式演算表!AX312)+2))</f>
        <v/>
      </c>
      <c r="V297" s="3">
        <f t="shared" si="16"/>
        <v>440</v>
      </c>
      <c r="W297" s="3">
        <f t="shared" si="17"/>
        <v>-29</v>
      </c>
      <c r="X297" s="3">
        <f t="shared" si="18"/>
        <v>0</v>
      </c>
      <c r="Y297" s="3">
        <f t="shared" si="19"/>
        <v>-411</v>
      </c>
      <c r="AA297">
        <f>IFERROR(ROUND(E297*VLOOKUP(D297,商品!$A$4:$B$58,2,FALSE),0),"")</f>
        <v>80</v>
      </c>
      <c r="AB297">
        <f>IFERROR(ROUND(G297*VLOOKUP(F297,商品!$A$4:$B$58,2,FALSE),0),"")</f>
        <v>240</v>
      </c>
      <c r="AC297">
        <f>IFERROR(ROUND(I297*VLOOKUP(H297,商品!$A$4:$B$58,2,FALSE),0),"")</f>
        <v>120</v>
      </c>
      <c r="AD297">
        <f>IFERROR(ROUND(M297*VLOOKUP(L297,职业!A:G,4,FALSE),0),"")</f>
        <v>-32</v>
      </c>
      <c r="AE297">
        <f>IFERROR(ROUND(O297*VLOOKUP(L297,职业!A:G,4,FALSE),0),"")</f>
        <v>3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hidden="1" customHeight="1" spans="1:34">
      <c r="A298" s="23" t="str">
        <f>生产方式演算表!A313</f>
        <v>pmg_合成材料工厂_自动化</v>
      </c>
      <c r="B298" s="20" t="str">
        <f>IF(生产方式演算表!B313="","",生产方式演算表!B313)</f>
        <v>pm_合成材料_手工装配</v>
      </c>
      <c r="C298" s="23">
        <v>1</v>
      </c>
      <c r="D298" s="24" t="str">
        <f>IF(生产方式演算表!F313="","",生产方式演算表!F313)</f>
        <v/>
      </c>
      <c r="E298" s="24" t="str">
        <f>IF(生产方式演算表!AO313="","",生产方式演算表!AO313)</f>
        <v/>
      </c>
      <c r="F298" s="24" t="str">
        <f>IF(生产方式演算表!H313="","",生产方式演算表!H313)</f>
        <v/>
      </c>
      <c r="G298" s="24" t="str">
        <f>IF(生产方式演算表!AP313="","",生产方式演算表!AP313)</f>
        <v/>
      </c>
      <c r="H298" s="24" t="str">
        <f>IF(生产方式演算表!J313="","",生产方式演算表!J313)</f>
        <v/>
      </c>
      <c r="I298" s="24" t="str">
        <f>IF(生产方式演算表!AQ313="","",生产方式演算表!AQ313)</f>
        <v/>
      </c>
      <c r="J298" s="26" t="str">
        <f>IF(生产方式演算表!AR313=0,"","运力")</f>
        <v/>
      </c>
      <c r="K298" s="26" t="str">
        <f>IF(J298="运力",生产方式演算表!AR313,"")</f>
        <v/>
      </c>
      <c r="L298" s="3" t="str">
        <f>IF(生产方式演算表!O313="","",生产方式演算表!O313)</f>
        <v/>
      </c>
      <c r="M298" s="3" t="str">
        <f>IF(生产方式演算表!AT313="","",ROUND(生产方式演算表!AT313,-1))</f>
        <v/>
      </c>
      <c r="N298" s="3" t="str">
        <f>IF(生产方式演算表!Q313="","",生产方式演算表!Q313)</f>
        <v/>
      </c>
      <c r="O298" s="3" t="str">
        <f>IF(生产方式演算表!AU313="","",ROUND(生产方式演算表!AU313,-1))</f>
        <v/>
      </c>
      <c r="P298" s="3" t="str">
        <f>IF(生产方式演算表!S313="","",生产方式演算表!S313)</f>
        <v/>
      </c>
      <c r="Q298" s="3" t="str">
        <f>IF(生产方式演算表!AV313="","",ROUND(生产方式演算表!AV313,-1))</f>
        <v/>
      </c>
      <c r="R298" s="3" t="str">
        <f>IF(生产方式演算表!V313="","",生产方式演算表!V313)</f>
        <v/>
      </c>
      <c r="S298" s="3" t="str">
        <f>IF(生产方式演算表!AW313="","",ROUND(生产方式演算表!AW313,-LEN(生产方式演算表!AW313)+2))</f>
        <v/>
      </c>
      <c r="T298" s="3" t="str">
        <f>IF(生产方式演算表!X313="","",生产方式演算表!X313)</f>
        <v/>
      </c>
      <c r="U298" s="3" t="str">
        <f>IF(生产方式演算表!AX313="","",ROUND(生产方式演算表!AX313,-LEN(生产方式演算表!AX313)+2))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hidden="1" customHeight="1" spans="1:34">
      <c r="A299" s="23" t="str">
        <f>生产方式演算表!A314</f>
        <v>pmg_合成材料工厂_自动化</v>
      </c>
      <c r="B299" s="20" t="str">
        <f>IF(生产方式演算表!B314="","",生产方式演算表!B314)</f>
        <v>pm_合成材料_基础魔偶</v>
      </c>
      <c r="C299" s="23">
        <v>2</v>
      </c>
      <c r="D299" s="24" t="str">
        <f>IF(生产方式演算表!F314="","",生产方式演算表!F314)</f>
        <v>魔偶</v>
      </c>
      <c r="E299" s="24">
        <f>IF(生产方式演算表!AO314="","",生产方式演算表!AO314)</f>
        <v>2</v>
      </c>
      <c r="F299" s="24" t="str">
        <f>IF(生产方式演算表!H314="","",生产方式演算表!H314)</f>
        <v>灵能水晶</v>
      </c>
      <c r="G299" s="24">
        <f>IF(生产方式演算表!AP314="","",生产方式演算表!AP314)</f>
        <v>4</v>
      </c>
      <c r="H299" s="24" t="str">
        <f>IF(生产方式演算表!J314="","",生产方式演算表!J314)</f>
        <v/>
      </c>
      <c r="I299" s="24" t="str">
        <f>IF(生产方式演算表!AQ314="","",生产方式演算表!AQ314)</f>
        <v/>
      </c>
      <c r="J299" s="26" t="str">
        <f>IF(生产方式演算表!AR314=0,"","运力")</f>
        <v/>
      </c>
      <c r="K299" s="26" t="str">
        <f>IF(J299="运力",生产方式演算表!AR314,"")</f>
        <v/>
      </c>
      <c r="L299" s="3" t="str">
        <f>IF(生产方式演算表!O314="","",生产方式演算表!O314)</f>
        <v>劳工</v>
      </c>
      <c r="M299" s="3">
        <f>IF(生产方式演算表!AT314="","",ROUND(生产方式演算表!AT314,-1))</f>
        <v>-400</v>
      </c>
      <c r="N299" s="3" t="str">
        <f>IF(生产方式演算表!Q314="","",生产方式演算表!Q314)</f>
        <v>法士</v>
      </c>
      <c r="O299" s="3">
        <f>IF(生产方式演算表!AU314="","",ROUND(生产方式演算表!AU314,-1))</f>
        <v>50</v>
      </c>
      <c r="P299" s="3" t="str">
        <f>IF(生产方式演算表!S314="","",生产方式演算表!S314)</f>
        <v>工程师</v>
      </c>
      <c r="Q299" s="3">
        <f>IF(生产方式演算表!AV314="","",ROUND(生产方式演算表!AV314,-1))</f>
        <v>-30</v>
      </c>
      <c r="R299" s="3" t="str">
        <f>IF(生产方式演算表!V314="","",生产方式演算表!V314)</f>
        <v/>
      </c>
      <c r="S299" s="3" t="str">
        <f>IF(生产方式演算表!AW314="","",ROUND(生产方式演算表!AW314,-LEN(生产方式演算表!AW314)+2))</f>
        <v/>
      </c>
      <c r="T299" s="3" t="str">
        <f>IF(生产方式演算表!X314="","",生产方式演算表!X314)</f>
        <v/>
      </c>
      <c r="U299" s="3" t="str">
        <f>IF(生产方式演算表!AX314="","",ROUND(生产方式演算表!AX314,-LEN(生产方式演算表!AX314)+2))</f>
        <v/>
      </c>
      <c r="V299" s="3">
        <f t="shared" si="16"/>
        <v>340</v>
      </c>
      <c r="W299" s="3">
        <f t="shared" si="17"/>
        <v>-8</v>
      </c>
      <c r="X299" s="3">
        <f t="shared" si="18"/>
        <v>0</v>
      </c>
      <c r="Y299" s="3">
        <f t="shared" si="19"/>
        <v>-332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>
        <f>IFERROR(ROUND(M299*VLOOKUP(L299,职业!A:G,4,FALSE),0),"")</f>
        <v>-9</v>
      </c>
      <c r="AE299">
        <f>IFERROR(ROUND(O299*VLOOKUP(L299,职业!A:G,4,FALSE),0),"")</f>
        <v>1</v>
      </c>
      <c r="AF299">
        <f>IFERROR(ROUND(Q299*VLOOKUP(L299,职业!A:G,4,FALSE),0),"")</f>
        <v>-1</v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hidden="1" customHeight="1" spans="1:34">
      <c r="A300" s="23" t="str">
        <f>生产方式演算表!A315</f>
        <v>pmg_合成材料工厂_自动化</v>
      </c>
      <c r="B300" s="20" t="str">
        <f>IF(生产方式演算表!B315="","",生产方式演算表!B315)</f>
        <v>pm_合成材料_智能魔偶</v>
      </c>
      <c r="C300" s="23">
        <v>3</v>
      </c>
      <c r="D300" s="24" t="str">
        <f>IF(生产方式演算表!F315="","",生产方式演算表!F315)</f>
        <v>魔偶</v>
      </c>
      <c r="E300" s="24">
        <f>IF(生产方式演算表!AO315="","",生产方式演算表!AO315)</f>
        <v>3</v>
      </c>
      <c r="F300" s="24" t="str">
        <f>IF(生产方式演算表!H315="","",生产方式演算表!H315)</f>
        <v>灵能水晶</v>
      </c>
      <c r="G300" s="24">
        <f>IF(生产方式演算表!AP315="","",生产方式演算表!AP315)</f>
        <v>5</v>
      </c>
      <c r="H300" s="24" t="str">
        <f>IF(生产方式演算表!J315="","",生产方式演算表!J315)</f>
        <v/>
      </c>
      <c r="I300" s="24" t="str">
        <f>IF(生产方式演算表!AQ315="","",生产方式演算表!AQ315)</f>
        <v/>
      </c>
      <c r="J300" s="26" t="str">
        <f>IF(生产方式演算表!AR315=0,"","运力")</f>
        <v/>
      </c>
      <c r="K300" s="26" t="str">
        <f>IF(J300="运力",生产方式演算表!AR315,"")</f>
        <v/>
      </c>
      <c r="L300" s="3" t="str">
        <f>IF(生产方式演算表!O315="","",生产方式演算表!O315)</f>
        <v>劳工</v>
      </c>
      <c r="M300" s="3">
        <f>IF(生产方式演算表!AT315="","",ROUND(生产方式演算表!AT315,-1))</f>
        <v>-800</v>
      </c>
      <c r="N300" s="3" t="str">
        <f>IF(生产方式演算表!Q315="","",生产方式演算表!Q315)</f>
        <v>法士</v>
      </c>
      <c r="O300" s="3">
        <f>IF(生产方式演算表!AU315="","",ROUND(生产方式演算表!AU315,-1))</f>
        <v>90</v>
      </c>
      <c r="P300" s="3" t="str">
        <f>IF(生产方式演算表!S315="","",生产方式演算表!S315)</f>
        <v>工程师</v>
      </c>
      <c r="Q300" s="3">
        <f>IF(生产方式演算表!AV315="","",ROUND(生产方式演算表!AV315,-1))</f>
        <v>-70</v>
      </c>
      <c r="R300" s="3" t="str">
        <f>IF(生产方式演算表!V315="","",生产方式演算表!V315)</f>
        <v/>
      </c>
      <c r="S300" s="3" t="str">
        <f>IF(生产方式演算表!AW315="","",ROUND(生产方式演算表!AW315,-LEN(生产方式演算表!AW315)+2))</f>
        <v/>
      </c>
      <c r="T300" s="3" t="str">
        <f>IF(生产方式演算表!X315="","",生产方式演算表!X315)</f>
        <v/>
      </c>
      <c r="U300" s="3" t="str">
        <f>IF(生产方式演算表!AX315="","",ROUND(生产方式演算表!AX315,-LEN(生产方式演算表!AX315)+2))</f>
        <v/>
      </c>
      <c r="V300" s="3">
        <f t="shared" si="16"/>
        <v>450</v>
      </c>
      <c r="W300" s="3">
        <f t="shared" si="17"/>
        <v>-16</v>
      </c>
      <c r="X300" s="3">
        <f t="shared" si="18"/>
        <v>0</v>
      </c>
      <c r="Y300" s="3">
        <f t="shared" si="19"/>
        <v>-434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>
        <f>IFERROR(ROUND(M300*VLOOKUP(L300,职业!A:G,4,FALSE),0),"")</f>
        <v>-18</v>
      </c>
      <c r="AE300">
        <f>IFERROR(ROUND(O300*VLOOKUP(L300,职业!A:G,4,FALSE),0),"")</f>
        <v>2</v>
      </c>
      <c r="AF300">
        <f>IFERROR(ROUND(Q300*VLOOKUP(L300,职业!A:G,4,FALSE),0),"")</f>
        <v>-2</v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hidden="1" customHeight="1" spans="1:34">
      <c r="A301" s="23" t="str">
        <f>生产方式演算表!A316</f>
        <v>pmg_合成材料工厂_自动化</v>
      </c>
      <c r="B301" s="20" t="str">
        <f>IF(生产方式演算表!B316="","",生产方式演算表!B316)</f>
        <v>pm_合成材料_强智能魔偶</v>
      </c>
      <c r="C301" s="23">
        <v>4</v>
      </c>
      <c r="D301" s="24" t="str">
        <f>IF(生产方式演算表!F316="","",生产方式演算表!F316)</f>
        <v>魔偶</v>
      </c>
      <c r="E301" s="24">
        <f>IF(生产方式演算表!AO316="","",生产方式演算表!AO316)</f>
        <v>3</v>
      </c>
      <c r="F301" s="24" t="str">
        <f>IF(生产方式演算表!H316="","",生产方式演算表!H316)</f>
        <v>灵能水晶</v>
      </c>
      <c r="G301" s="24">
        <f>IF(生产方式演算表!AP316="","",生产方式演算表!AP316)</f>
        <v>5</v>
      </c>
      <c r="H301" s="24" t="str">
        <f>IF(生产方式演算表!J316="","",生产方式演算表!J316)</f>
        <v>秘银</v>
      </c>
      <c r="I301" s="24">
        <f>IF(生产方式演算表!AQ316="","",生产方式演算表!AQ316)</f>
        <v>1</v>
      </c>
      <c r="J301" s="26" t="str">
        <f>IF(生产方式演算表!AR316=0,"","运力")</f>
        <v/>
      </c>
      <c r="K301" s="26" t="str">
        <f>IF(J301="运力",生产方式演算表!AR316,"")</f>
        <v/>
      </c>
      <c r="L301" s="3" t="str">
        <f>IF(生产方式演算表!O316="","",生产方式演算表!O316)</f>
        <v>劳工</v>
      </c>
      <c r="M301" s="3">
        <f>IF(生产方式演算表!AT316="","",ROUND(生产方式演算表!AT316,-1))</f>
        <v>-1230</v>
      </c>
      <c r="N301" s="3" t="str">
        <f>IF(生产方式演算表!Q316="","",生产方式演算表!Q316)</f>
        <v>法士</v>
      </c>
      <c r="O301" s="3">
        <f>IF(生产方式演算表!AU316="","",ROUND(生产方式演算表!AU316,-1))</f>
        <v>120</v>
      </c>
      <c r="P301" s="3" t="str">
        <f>IF(生产方式演算表!S316="","",生产方式演算表!S316)</f>
        <v>工程师</v>
      </c>
      <c r="Q301" s="3">
        <f>IF(生产方式演算表!AV316="","",ROUND(生产方式演算表!AV316,-1))</f>
        <v>-100</v>
      </c>
      <c r="R301" s="3" t="str">
        <f>IF(生产方式演算表!V316="","",生产方式演算表!V316)</f>
        <v/>
      </c>
      <c r="S301" s="3" t="str">
        <f>IF(生产方式演算表!AW316="","",ROUND(生产方式演算表!AW316,-LEN(生产方式演算表!AW316)+2))</f>
        <v/>
      </c>
      <c r="T301" s="3" t="str">
        <f>IF(生产方式演算表!X316="","",生产方式演算表!X316)</f>
        <v/>
      </c>
      <c r="U301" s="3" t="str">
        <f>IF(生产方式演算表!AX316="","",ROUND(生产方式演算表!AX316,-LEN(生产方式演算表!AX316)+2))</f>
        <v/>
      </c>
      <c r="V301" s="3">
        <f t="shared" si="16"/>
        <v>530</v>
      </c>
      <c r="W301" s="3">
        <f t="shared" si="17"/>
        <v>-24</v>
      </c>
      <c r="X301" s="3">
        <f t="shared" si="18"/>
        <v>0</v>
      </c>
      <c r="Y301" s="3">
        <f t="shared" si="19"/>
        <v>-506</v>
      </c>
      <c r="AA301">
        <f>IFERROR(ROUND(E301*VLOOKUP(D301,商品!$A$4:$B$58,2,FALSE),0),"")</f>
        <v>150</v>
      </c>
      <c r="AB301">
        <f>IFERROR(ROUND(G301*VLOOKUP(F301,商品!$A$4:$B$58,2,FALSE),0),"")</f>
        <v>300</v>
      </c>
      <c r="AC301">
        <f>IFERROR(ROUND(I301*VLOOKUP(H301,商品!$A$4:$B$58,2,FALSE),0),"")</f>
        <v>80</v>
      </c>
      <c r="AD301">
        <f>IFERROR(ROUND(M301*VLOOKUP(L301,职业!A:G,4,FALSE),0),"")</f>
        <v>-27</v>
      </c>
      <c r="AE301">
        <f>IFERROR(ROUND(O301*VLOOKUP(L301,职业!A:G,4,FALSE),0),"")</f>
        <v>3</v>
      </c>
      <c r="AF301">
        <f>IFERROR(ROUND(Q301*VLOOKUP(L301,职业!A:G,4,FALSE),0),"")</f>
        <v>-2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hidden="1" customHeight="1" spans="1:34">
      <c r="A302" s="23" t="str">
        <f>生产方式演算表!A317</f>
        <v>pmg_合成材料工厂_自动化</v>
      </c>
      <c r="B302" s="20" t="str">
        <f>IF(生产方式演算表!B317="","",生产方式演算表!B317)</f>
        <v>pm_合成材料_魔偶流水线</v>
      </c>
      <c r="C302" s="23">
        <v>5</v>
      </c>
      <c r="D302" s="24" t="str">
        <f>IF(生产方式演算表!F317="","",生产方式演算表!F317)</f>
        <v>魔偶</v>
      </c>
      <c r="E302" s="24">
        <f>IF(生产方式演算表!AO317="","",生产方式演算表!AO317)</f>
        <v>3</v>
      </c>
      <c r="F302" s="24" t="str">
        <f>IF(生产方式演算表!H317="","",生产方式演算表!H317)</f>
        <v>灵能水晶</v>
      </c>
      <c r="G302" s="24">
        <f>IF(生产方式演算表!AP317="","",生产方式演算表!AP317)</f>
        <v>6</v>
      </c>
      <c r="H302" s="24" t="str">
        <f>IF(生产方式演算表!J317="","",生产方式演算表!J317)</f>
        <v>魔导引擎</v>
      </c>
      <c r="I302" s="24">
        <f>IF(生产方式演算表!AQ317="","",生产方式演算表!AQ317)</f>
        <v>2</v>
      </c>
      <c r="J302" s="26" t="str">
        <f>IF(生产方式演算表!AR317=0,"","运力")</f>
        <v/>
      </c>
      <c r="K302" s="26" t="str">
        <f>IF(J302="运力",生产方式演算表!AR317,"")</f>
        <v/>
      </c>
      <c r="L302" s="3" t="str">
        <f>IF(生产方式演算表!O317="","",生产方式演算表!O317)</f>
        <v>劳工</v>
      </c>
      <c r="M302" s="3">
        <f>IF(生产方式演算表!AT317="","",ROUND(生产方式演算表!AT317,-1))</f>
        <v>-1600</v>
      </c>
      <c r="N302" s="3" t="str">
        <f>IF(生产方式演算表!Q317="","",生产方式演算表!Q317)</f>
        <v>法士</v>
      </c>
      <c r="O302" s="3">
        <f>IF(生产方式演算表!AU317="","",ROUND(生产方式演算表!AU317,-1))</f>
        <v>180</v>
      </c>
      <c r="P302" s="3" t="str">
        <f>IF(生产方式演算表!S317="","",生产方式演算表!S317)</f>
        <v>工程师</v>
      </c>
      <c r="Q302" s="3">
        <f>IF(生产方式演算表!AV317="","",ROUND(生产方式演算表!AV317,-1))</f>
        <v>-130</v>
      </c>
      <c r="R302" s="3" t="str">
        <f>IF(生产方式演算表!V317="","",生产方式演算表!V317)</f>
        <v/>
      </c>
      <c r="S302" s="3" t="str">
        <f>IF(生产方式演算表!AW317="","",ROUND(生产方式演算表!AW317,-LEN(生产方式演算表!AW317)+2))</f>
        <v/>
      </c>
      <c r="T302" s="3" t="str">
        <f>IF(生产方式演算表!X317="","",生产方式演算表!X317)</f>
        <v/>
      </c>
      <c r="U302" s="3" t="str">
        <f>IF(生产方式演算表!AX317="","",ROUND(生产方式演算表!AX317,-LEN(生产方式演算表!AX317)+2))</f>
        <v/>
      </c>
      <c r="V302" s="3">
        <f t="shared" si="16"/>
        <v>670</v>
      </c>
      <c r="W302" s="3">
        <f t="shared" si="17"/>
        <v>-31</v>
      </c>
      <c r="X302" s="3">
        <f t="shared" si="18"/>
        <v>0</v>
      </c>
      <c r="Y302" s="3">
        <f t="shared" si="19"/>
        <v>-639</v>
      </c>
      <c r="AA302">
        <f>IFERROR(ROUND(E302*VLOOKUP(D302,商品!$A$4:$B$58,2,FALSE),0),"")</f>
        <v>150</v>
      </c>
      <c r="AB302">
        <f>IFERROR(ROUND(G302*VLOOKUP(F302,商品!$A$4:$B$58,2,FALSE),0),"")</f>
        <v>360</v>
      </c>
      <c r="AC302">
        <f>IFERROR(ROUND(I302*VLOOKUP(H302,商品!$A$4:$B$58,2,FALSE),0),"")</f>
        <v>160</v>
      </c>
      <c r="AD302">
        <f>IFERROR(ROUND(M302*VLOOKUP(L302,职业!A:G,4,FALSE),0),"")</f>
        <v>-35</v>
      </c>
      <c r="AE302">
        <f>IFERROR(ROUND(O302*VLOOKUP(L302,职业!A:G,4,FALSE),0),"")</f>
        <v>4</v>
      </c>
      <c r="AF302">
        <f>IFERROR(ROUND(Q302*VLOOKUP(L302,职业!A:G,4,FALSE),0),"")</f>
        <v>-3</v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3" t="str">
        <f>生产方式演算表!A318</f>
        <v>pmg_合成材料工厂_所有制</v>
      </c>
      <c r="B303" s="20" t="str">
        <f>IF(生产方式演算表!B318="","",生产方式演算表!B318)</f>
        <v>pm_重_商人行会</v>
      </c>
      <c r="C303" s="25">
        <v>1</v>
      </c>
      <c r="D303" s="24" t="str">
        <f>IF(生产方式演算表!F318="","",生产方式演算表!F318)</f>
        <v/>
      </c>
      <c r="E303" s="24">
        <f>IF(生产方式演算表!AO326="","",IF(LEN(生产方式演算表!AO326)=1,生产方式演算表!AO326,ROUND(生产方式演算表!AO326,-1)))</f>
        <v>10</v>
      </c>
      <c r="F303" s="24" t="str">
        <f>IF(生产方式演算表!H326="","",生产方式演算表!H326)</f>
        <v>铁</v>
      </c>
      <c r="G303" s="24">
        <f>IF(生产方式演算表!AP326="","",IF(LEN(生产方式演算表!AP326)=1,生产方式演算表!AP326,ROUND(生产方式演算表!AP326,-1)))</f>
        <v>5</v>
      </c>
      <c r="H303" s="24" t="str">
        <f>IF(生产方式演算表!J318="","",生产方式演算表!J318)</f>
        <v/>
      </c>
      <c r="I303" s="24" t="str">
        <f>IF(生产方式演算表!AQ326="","",IF(LEN(生产方式演算表!AQ326)=1,生产方式演算表!AQ326,ROUND(生产方式演算表!AQ326,-1)))</f>
        <v/>
      </c>
      <c r="J303" s="26" t="str">
        <f>IF(生产方式演算表!AR318=0,"","运力")</f>
        <v/>
      </c>
      <c r="K303" s="26" t="str">
        <f>IF(J303="","",IF(LEN(生产方式演算表!AR326)=1,生产方式演算表!AR326,ROUND(生产方式演算表!AR326,-1)))</f>
        <v/>
      </c>
      <c r="L303" s="3" t="str">
        <f>IF(生产方式演算表!O318="","",生产方式演算表!O318)</f>
        <v>职员</v>
      </c>
      <c r="M303" s="3">
        <f>IF(生产方式演算表!AT318="","",ROUND(生产方式演算表!AT318,-1))</f>
        <v>420</v>
      </c>
      <c r="N303" s="3" t="str">
        <f>IF(生产方式演算表!Q318="","",生产方式演算表!Q318)</f>
        <v>贵族</v>
      </c>
      <c r="O303" s="3">
        <f>IF(生产方式演算表!AU318="","",ROUND(生产方式演算表!AU318,-1))</f>
        <v>50</v>
      </c>
      <c r="P303" s="3" t="str">
        <f>IF(生产方式演算表!S318="","",生产方式演算表!S318)</f>
        <v/>
      </c>
      <c r="Q303" s="3" t="str">
        <f>IF(生产方式演算表!AV318="","",ROUND(生产方式演算表!AV318,-1))</f>
        <v/>
      </c>
      <c r="R303" s="3" t="str">
        <f>IF(生产方式演算表!V318="","",生产方式演算表!V318)</f>
        <v/>
      </c>
      <c r="S303" s="3">
        <f>IF(生产方式演算表!AW326="","",IF(LEN(生产方式演算表!AW326)=1,生产方式演算表!AW326,ROUND(生产方式演算表!AW326,-1)))</f>
        <v>40</v>
      </c>
      <c r="T303" s="3" t="str">
        <f>IF(生产方式演算表!X318="","",生产方式演算表!X318)</f>
        <v/>
      </c>
      <c r="U303" s="3" t="str">
        <f>IF(生产方式演算表!AX326="","",IF(LEN(生产方式演算表!AX326)=1,生产方式演算表!AX326,ROUND(生产方式演算表!AX326,-1)))</f>
        <v/>
      </c>
      <c r="V303" s="3">
        <f t="shared" si="16"/>
        <v>200</v>
      </c>
      <c r="W303" s="3">
        <f t="shared" si="17"/>
        <v>21</v>
      </c>
      <c r="X303" s="3">
        <f t="shared" si="18"/>
        <v>0</v>
      </c>
      <c r="Y303" s="3">
        <f t="shared" si="19"/>
        <v>-221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>
        <f>IFERROR(ROUND(M303*VLOOKUP(L303,职业!A:G,4,FALSE),0),"")</f>
        <v>19</v>
      </c>
      <c r="AE303">
        <f>IFERROR(ROUND(O303*VLOOKUP(L303,职业!A:G,4,FALSE),0),"")</f>
        <v>2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3" t="str">
        <f>生产方式演算表!A319</f>
        <v>pmg_合成材料工厂_所有制</v>
      </c>
      <c r="B304" s="20" t="str">
        <f>IF(生产方式演算表!B319="","",生产方式演算表!B319)</f>
        <v>pm_重_教会所有</v>
      </c>
      <c r="C304" s="25">
        <v>2</v>
      </c>
      <c r="D304" s="24" t="str">
        <f>IF(生产方式演算表!F319="","",生产方式演算表!F319)</f>
        <v/>
      </c>
      <c r="E304" s="24">
        <f>IF(生产方式演算表!AO327="","",IF(LEN(生产方式演算表!AO327)=1,生产方式演算表!AO327,ROUND(生产方式演算表!AO327,-1)))</f>
        <v>20</v>
      </c>
      <c r="F304" s="24" t="str">
        <f>IF(生产方式演算表!H327="","",生产方式演算表!H327)</f>
        <v>铁</v>
      </c>
      <c r="G304" s="24">
        <f>IF(生产方式演算表!AP327="","",IF(LEN(生产方式演算表!AP327)=1,生产方式演算表!AP327,ROUND(生产方式演算表!AP327,-1)))</f>
        <v>8</v>
      </c>
      <c r="H304" s="24" t="str">
        <f>IF(生产方式演算表!J319="","",生产方式演算表!J319)</f>
        <v/>
      </c>
      <c r="I304" s="24" t="str">
        <f>IF(生产方式演算表!AQ327="","",IF(LEN(生产方式演算表!AQ327)=1,生产方式演算表!AQ327,ROUND(生产方式演算表!AQ327,-1)))</f>
        <v/>
      </c>
      <c r="J304" s="26" t="str">
        <f>IF(生产方式演算表!AR319=0,"","运力")</f>
        <v/>
      </c>
      <c r="K304" s="26" t="str">
        <f>IF(J304="","",IF(LEN(生产方式演算表!AR327)=1,生产方式演算表!AR327,ROUND(生产方式演算表!AR327,-1)))</f>
        <v/>
      </c>
      <c r="L304" s="3" t="str">
        <f>IF(生产方式演算表!O319="","",生产方式演算表!O319)</f>
        <v>教士</v>
      </c>
      <c r="M304" s="3">
        <f>IF(生产方式演算表!AT319="","",ROUND(生产方式演算表!AT319,-1))</f>
        <v>530</v>
      </c>
      <c r="N304" s="3" t="str">
        <f>IF(生产方式演算表!Q319="","",生产方式演算表!Q319)</f>
        <v/>
      </c>
      <c r="O304" s="3" t="str">
        <f>IF(生产方式演算表!AU319="","",ROUND(生产方式演算表!AU319,-1))</f>
        <v/>
      </c>
      <c r="P304" s="3" t="str">
        <f>IF(生产方式演算表!S319="","",生产方式演算表!S319)</f>
        <v/>
      </c>
      <c r="Q304" s="3" t="str">
        <f>IF(生产方式演算表!AV319="","",ROUND(生产方式演算表!AV319,-1))</f>
        <v/>
      </c>
      <c r="R304" s="3" t="str">
        <f>IF(生产方式演算表!V319="","",生产方式演算表!V319)</f>
        <v/>
      </c>
      <c r="S304" s="3">
        <f>IF(生产方式演算表!AW327="","",IF(LEN(生产方式演算表!AW327)=1,生产方式演算表!AW327,ROUND(生产方式演算表!AW327,-1)))</f>
        <v>50</v>
      </c>
      <c r="T304" s="3" t="str">
        <f>IF(生产方式演算表!X319="","",生产方式演算表!X319)</f>
        <v/>
      </c>
      <c r="U304" s="3" t="str">
        <f>IF(生产方式演算表!AX327="","",IF(LEN(生产方式演算表!AX327)=1,生产方式演算表!AX327,ROUND(生产方式演算表!AX327,-1)))</f>
        <v/>
      </c>
      <c r="V304" s="3">
        <f t="shared" si="16"/>
        <v>320</v>
      </c>
      <c r="W304" s="3">
        <f t="shared" si="17"/>
        <v>35</v>
      </c>
      <c r="X304" s="3">
        <f t="shared" si="18"/>
        <v>0</v>
      </c>
      <c r="Y304" s="3">
        <f t="shared" si="19"/>
        <v>-355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>
        <f>IFERROR(ROUND(M304*VLOOKUP(L304,职业!A:G,4,FALSE),0),"")</f>
        <v>35</v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3" t="str">
        <f>生产方式演算表!A320</f>
        <v>pmg_合成材料工厂_所有制</v>
      </c>
      <c r="B305" s="20" t="str">
        <f>IF(生产方式演算表!B320="","",生产方式演算表!B320)</f>
        <v>pm_重_私人运营</v>
      </c>
      <c r="C305" s="25">
        <v>3</v>
      </c>
      <c r="D305" s="24" t="str">
        <f>IF(生产方式演算表!F320="","",生产方式演算表!F320)</f>
        <v/>
      </c>
      <c r="E305" s="24">
        <f>IF(生产方式演算表!AO328="","",IF(LEN(生产方式演算表!AO328)=1,生产方式演算表!AO328,ROUND(生产方式演算表!AO328,-1)))</f>
        <v>20</v>
      </c>
      <c r="F305" s="24" t="str">
        <f>IF(生产方式演算表!H328="","",生产方式演算表!H328)</f>
        <v>铁</v>
      </c>
      <c r="G305" s="24">
        <f>IF(生产方式演算表!AP328="","",IF(LEN(生产方式演算表!AP328)=1,生产方式演算表!AP328,ROUND(生产方式演算表!AP328,-1)))</f>
        <v>9</v>
      </c>
      <c r="H305" s="24" t="str">
        <f>IF(生产方式演算表!J320="","",生产方式演算表!J320)</f>
        <v/>
      </c>
      <c r="I305" s="24" t="str">
        <f>IF(生产方式演算表!AQ328="","",IF(LEN(生产方式演算表!AQ328)=1,生产方式演算表!AQ328,ROUND(生产方式演算表!AQ328,-1)))</f>
        <v/>
      </c>
      <c r="J305" s="26" t="str">
        <f>IF(生产方式演算表!AR320=0,"","运力")</f>
        <v/>
      </c>
      <c r="K305" s="26" t="str">
        <f>IF(J305="","",IF(LEN(生产方式演算表!AR328)=1,生产方式演算表!AR328,ROUND(生产方式演算表!AR328,-1)))</f>
        <v/>
      </c>
      <c r="L305" s="3" t="str">
        <f>IF(生产方式演算表!O320="","",生产方式演算表!O320)</f>
        <v>资本家</v>
      </c>
      <c r="M305" s="3">
        <f>IF(生产方式演算表!AT320="","",ROUND(生产方式演算表!AT320,-1))</f>
        <v>140</v>
      </c>
      <c r="N305" s="3" t="str">
        <f>IF(生产方式演算表!Q320="","",生产方式演算表!Q320)</f>
        <v>职员</v>
      </c>
      <c r="O305" s="3">
        <f>IF(生产方式演算表!AU320="","",ROUND(生产方式演算表!AU320,-1))</f>
        <v>370</v>
      </c>
      <c r="P305" s="3" t="str">
        <f>IF(生产方式演算表!S320="","",生产方式演算表!S320)</f>
        <v/>
      </c>
      <c r="Q305" s="3" t="str">
        <f>IF(生产方式演算表!AV320="","",ROUND(生产方式演算表!AV320,-1))</f>
        <v/>
      </c>
      <c r="R305" s="3" t="str">
        <f>IF(生产方式演算表!V320="","",生产方式演算表!V320)</f>
        <v/>
      </c>
      <c r="S305" s="3">
        <f>IF(生产方式演算表!AW328="","",IF(LEN(生产方式演算表!AW328)=1,生产方式演算表!AW328,ROUND(生产方式演算表!AW328,-1)))</f>
        <v>60</v>
      </c>
      <c r="T305" s="3" t="str">
        <f>IF(生产方式演算表!X320="","",生产方式演算表!X320)</f>
        <v/>
      </c>
      <c r="U305" s="3" t="str">
        <f>IF(生产方式演算表!AX328="","",IF(LEN(生产方式演算表!AX328)=1,生产方式演算表!AX328,ROUND(生产方式演算表!AX328,-1)))</f>
        <v/>
      </c>
      <c r="V305" s="3">
        <f t="shared" si="16"/>
        <v>360</v>
      </c>
      <c r="W305" s="3">
        <f t="shared" si="17"/>
        <v>203</v>
      </c>
      <c r="X305" s="3">
        <f t="shared" si="18"/>
        <v>0</v>
      </c>
      <c r="Y305" s="3">
        <f t="shared" si="19"/>
        <v>-563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>
        <f>IFERROR(ROUND(M305*VLOOKUP(L305,职业!A:G,4,FALSE),0),"")</f>
        <v>56</v>
      </c>
      <c r="AE305">
        <f>IFERROR(ROUND(O305*VLOOKUP(L305,职业!A:G,4,FALSE),0),"")</f>
        <v>147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3" t="str">
        <f>生产方式演算表!A321</f>
        <v>pmg_合成材料工厂_所有制</v>
      </c>
      <c r="B306" s="20" t="str">
        <f>IF(生产方式演算表!B321="","",生产方式演算表!B321)</f>
        <v>pm_重_公开交易</v>
      </c>
      <c r="C306" s="25">
        <v>4</v>
      </c>
      <c r="D306" s="24" t="str">
        <f>IF(生产方式演算表!F321="","",生产方式演算表!F321)</f>
        <v/>
      </c>
      <c r="E306" s="24">
        <f>IF(生产方式演算表!AO329="","",IF(LEN(生产方式演算表!AO329)=1,生产方式演算表!AO329,ROUND(生产方式演算表!AO329,-1)))</f>
        <v>30</v>
      </c>
      <c r="F306" s="24" t="str">
        <f>IF(生产方式演算表!H329="","",生产方式演算表!H329)</f>
        <v>铁</v>
      </c>
      <c r="G306" s="24">
        <f>IF(生产方式演算表!AP329="","",IF(LEN(生产方式演算表!AP329)=1,生产方式演算表!AP329,ROUND(生产方式演算表!AP329,-1)))</f>
        <v>10</v>
      </c>
      <c r="H306" s="24" t="str">
        <f>IF(生产方式演算表!J321="","",生产方式演算表!J321)</f>
        <v/>
      </c>
      <c r="I306" s="24" t="str">
        <f>IF(生产方式演算表!AQ329="","",IF(LEN(生产方式演算表!AQ329)=1,生产方式演算表!AQ329,ROUND(生产方式演算表!AQ329,-1)))</f>
        <v/>
      </c>
      <c r="J306" s="26" t="str">
        <f>IF(生产方式演算表!AR321=0,"","运力")</f>
        <v/>
      </c>
      <c r="K306" s="26" t="str">
        <f>IF(J306="","",IF(LEN(生产方式演算表!AR329)=1,生产方式演算表!AR329,ROUND(生产方式演算表!AR329,-1)))</f>
        <v/>
      </c>
      <c r="L306" s="3" t="str">
        <f>IF(生产方式演算表!O321="","",生产方式演算表!O321)</f>
        <v>资本家</v>
      </c>
      <c r="M306" s="3">
        <f>IF(生产方式演算表!AT321="","",ROUND(生产方式演算表!AT321,-1))</f>
        <v>70</v>
      </c>
      <c r="N306" s="3" t="str">
        <f>IF(生产方式演算表!Q321="","",生产方式演算表!Q321)</f>
        <v>职员</v>
      </c>
      <c r="O306" s="3">
        <f>IF(生产方式演算表!AU321="","",ROUND(生产方式演算表!AU321,-1))</f>
        <v>180</v>
      </c>
      <c r="P306" s="3" t="str">
        <f>IF(生产方式演算表!S321="","",生产方式演算表!S321)</f>
        <v/>
      </c>
      <c r="Q306" s="3" t="str">
        <f>IF(生产方式演算表!AV321="","",ROUND(生产方式演算表!AV321,-1))</f>
        <v/>
      </c>
      <c r="R306" s="3" t="str">
        <f>IF(生产方式演算表!V321="","",生产方式演算表!V321)</f>
        <v/>
      </c>
      <c r="S306" s="3">
        <f>IF(生产方式演算表!AW329="","",IF(LEN(生产方式演算表!AW329)=1,生产方式演算表!AW329,ROUND(生产方式演算表!AW329,-1)))</f>
        <v>60</v>
      </c>
      <c r="T306" s="3" t="str">
        <f>IF(生产方式演算表!X321="","",生产方式演算表!X321)</f>
        <v/>
      </c>
      <c r="U306" s="3" t="str">
        <f>IF(生产方式演算表!AX329="","",IF(LEN(生产方式演算表!AX329)=1,生产方式演算表!AX329,ROUND(生产方式演算表!AX329,-1)))</f>
        <v/>
      </c>
      <c r="V306" s="3">
        <f t="shared" si="16"/>
        <v>400</v>
      </c>
      <c r="W306" s="3">
        <f t="shared" si="17"/>
        <v>100</v>
      </c>
      <c r="X306" s="3">
        <f t="shared" si="18"/>
        <v>0</v>
      </c>
      <c r="Y306" s="3">
        <f t="shared" si="19"/>
        <v>-500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>
        <f>IFERROR(ROUND(M306*VLOOKUP(L306,职业!A:G,4,FALSE),0),"")</f>
        <v>28</v>
      </c>
      <c r="AE306">
        <f>IFERROR(ROUND(O306*VLOOKUP(L306,职业!A:G,4,FALSE),0),"")</f>
        <v>72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3" t="str">
        <f>生产方式演算表!A322</f>
        <v>pmg_合成材料工厂_所有制</v>
      </c>
      <c r="B307" s="20" t="str">
        <f>IF(生产方式演算表!B322="","",生产方式演算表!B322)</f>
        <v>pm_重_政府运营</v>
      </c>
      <c r="C307" s="25">
        <v>5</v>
      </c>
      <c r="D307" s="24" t="str">
        <f>IF(生产方式演算表!F322="","",生产方式演算表!F322)</f>
        <v/>
      </c>
      <c r="E307" s="24">
        <f>IF(生产方式演算表!AO330="","",IF(LEN(生产方式演算表!AO330)=1,生产方式演算表!AO330,ROUND(生产方式演算表!AO330,-1)))</f>
        <v>7</v>
      </c>
      <c r="F307" s="24" t="str">
        <f>IF(生产方式演算表!H330="","",生产方式演算表!H330)</f>
        <v>铁</v>
      </c>
      <c r="G307" s="24">
        <f>IF(生产方式演算表!AP330="","",IF(LEN(生产方式演算表!AP330)=1,生产方式演算表!AP330,ROUND(生产方式演算表!AP330,-1)))</f>
        <v>20</v>
      </c>
      <c r="H307" s="24" t="str">
        <f>IF(生产方式演算表!J322="","",生产方式演算表!J322)</f>
        <v/>
      </c>
      <c r="I307" s="24">
        <f>IF(生产方式演算表!AQ330="","",IF(LEN(生产方式演算表!AQ330)=1,生产方式演算表!AQ330,ROUND(生产方式演算表!AQ330,-1)))</f>
        <v>20</v>
      </c>
      <c r="J307" s="26" t="str">
        <f>IF(生产方式演算表!AR322=0,"","运力")</f>
        <v/>
      </c>
      <c r="K307" s="26" t="str">
        <f>IF(J307="","",IF(LEN(生产方式演算表!AR330)=1,生产方式演算表!AR330,ROUND(生产方式演算表!AR330,-1)))</f>
        <v/>
      </c>
      <c r="L307" s="3" t="str">
        <f>IF(生产方式演算表!O322="","",生产方式演算表!O322)</f>
        <v>官僚</v>
      </c>
      <c r="M307" s="3">
        <f>IF(生产方式演算表!AT322="","",ROUND(生产方式演算表!AT322,-1))</f>
        <v>600</v>
      </c>
      <c r="N307" s="3" t="str">
        <f>IF(生产方式演算表!Q322="","",生产方式演算表!Q322)</f>
        <v/>
      </c>
      <c r="O307" s="3" t="str">
        <f>IF(生产方式演算表!AU322="","",ROUND(生产方式演算表!AU322,-1))</f>
        <v/>
      </c>
      <c r="P307" s="3" t="str">
        <f>IF(生产方式演算表!S322="","",生产方式演算表!S322)</f>
        <v/>
      </c>
      <c r="Q307" s="3" t="str">
        <f>IF(生产方式演算表!AV322="","",ROUND(生产方式演算表!AV322,-1))</f>
        <v/>
      </c>
      <c r="R307" s="3" t="str">
        <f>IF(生产方式演算表!V322="","",生产方式演算表!V322)</f>
        <v/>
      </c>
      <c r="S307" s="3">
        <f>IF(生产方式演算表!AW330="","",IF(LEN(生产方式演算表!AW330)=1,生产方式演算表!AW330,ROUND(生产方式演算表!AW330,-1)))</f>
        <v>70</v>
      </c>
      <c r="T307" s="3" t="str">
        <f>IF(生产方式演算表!X322="","",生产方式演算表!X322)</f>
        <v/>
      </c>
      <c r="U307" s="3" t="str">
        <f>IF(生产方式演算表!AX330="","",IF(LEN(生产方式演算表!AX330)=1,生产方式演算表!AX330,ROUND(生产方式演算表!AX330,-1)))</f>
        <v/>
      </c>
      <c r="V307" s="3">
        <f t="shared" si="16"/>
        <v>800</v>
      </c>
      <c r="W307" s="3">
        <f t="shared" si="17"/>
        <v>40</v>
      </c>
      <c r="X307" s="3">
        <f t="shared" si="18"/>
        <v>0</v>
      </c>
      <c r="Y307" s="3">
        <f t="shared" si="19"/>
        <v>-840</v>
      </c>
      <c r="AA307" t="str">
        <f>IFERROR(ROUND(E307*VLOOKUP(D307,商品!$A$4:$B$58,2,FALSE),0),"")</f>
        <v/>
      </c>
      <c r="AB307">
        <f>IFERROR(ROUND(G307*VLOOKUP(F307,商品!$A$4:$B$58,2,FALSE),0),"")</f>
        <v>800</v>
      </c>
      <c r="AC307" t="str">
        <f>IFERROR(ROUND(I307*VLOOKUP(H307,商品!$A$4:$B$58,2,FALSE),0),"")</f>
        <v/>
      </c>
      <c r="AD307">
        <f>IFERROR(ROUND(M307*VLOOKUP(L307,职业!A:G,4,FALSE),0),"")</f>
        <v>40</v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customHeight="1" spans="1:34">
      <c r="A308" s="23" t="str">
        <f>生产方式演算表!A323</f>
        <v>pmg_合成材料工厂_所有制</v>
      </c>
      <c r="B308" s="20" t="str">
        <f>IF(生产方式演算表!B323="","",生产方式演算表!B323)</f>
        <v>pm_重_初级工人合作社</v>
      </c>
      <c r="C308" s="23">
        <v>1</v>
      </c>
      <c r="D308" s="24" t="str">
        <f>IF(生产方式演算表!F323="","",生产方式演算表!F323)</f>
        <v/>
      </c>
      <c r="E308" s="24" t="str">
        <f>IF(生产方式演算表!AO331="","",IF(LEN(生产方式演算表!AO331)=1,生产方式演算表!AO331,ROUND(生产方式演算表!AO331,-1)))</f>
        <v/>
      </c>
      <c r="F308" s="24" t="str">
        <f>IF(生产方式演算表!H331="","",生产方式演算表!H331)</f>
        <v/>
      </c>
      <c r="G308" s="24" t="str">
        <f>IF(生产方式演算表!AP331="","",IF(LEN(生产方式演算表!AP331)=1,生产方式演算表!AP331,ROUND(生产方式演算表!AP331,-1)))</f>
        <v/>
      </c>
      <c r="H308" s="24" t="str">
        <f>IF(生产方式演算表!J323="","",生产方式演算表!J323)</f>
        <v/>
      </c>
      <c r="I308" s="24" t="str">
        <f>IF(生产方式演算表!AQ331="","",IF(LEN(生产方式演算表!AQ331)=1,生产方式演算表!AQ331,ROUND(生产方式演算表!AQ331,-1)))</f>
        <v/>
      </c>
      <c r="J308" s="26" t="str">
        <f>IF(生产方式演算表!AR323=0,"","运力")</f>
        <v/>
      </c>
      <c r="K308" s="26" t="str">
        <f>IF(J308="","",IF(LEN(生产方式演算表!AR331)=1,生产方式演算表!AR331,ROUND(生产方式演算表!AR331,-1)))</f>
        <v/>
      </c>
      <c r="L308" s="3" t="str">
        <f>IF(生产方式演算表!O323="","",生产方式演算表!O323)</f>
        <v>劳工</v>
      </c>
      <c r="M308" s="3">
        <f>IF(生产方式演算表!AT323="","",ROUND(生产方式演算表!AT323,-1))</f>
        <v>300</v>
      </c>
      <c r="N308" s="3" t="str">
        <f>IF(生产方式演算表!Q323="","",生产方式演算表!Q323)</f>
        <v>工程师</v>
      </c>
      <c r="O308" s="3">
        <f>IF(生产方式演算表!AU323="","",ROUND(生产方式演算表!AU323,-1))</f>
        <v>200</v>
      </c>
      <c r="P308" s="3" t="str">
        <f>IF(生产方式演算表!S323="","",生产方式演算表!S323)</f>
        <v/>
      </c>
      <c r="Q308" s="3" t="str">
        <f>IF(生产方式演算表!AV323="","",ROUND(生产方式演算表!AV323,-1))</f>
        <v/>
      </c>
      <c r="R308" s="3" t="str">
        <f>IF(生产方式演算表!V323="","",生产方式演算表!V323)</f>
        <v/>
      </c>
      <c r="S308" s="3" t="str">
        <f>IF(生产方式演算表!AW331="","",IF(LEN(生产方式演算表!AW331)=1,生产方式演算表!AW331,ROUND(生产方式演算表!AW331,-1)))</f>
        <v/>
      </c>
      <c r="T308" s="3" t="str">
        <f>IF(生产方式演算表!X323="","",生产方式演算表!X323)</f>
        <v/>
      </c>
      <c r="U308" s="3" t="str">
        <f>IF(生产方式演算表!AX331="","",IF(LEN(生产方式演算表!AX331)=1,生产方式演算表!AX331,ROUND(生产方式演算表!AX331,-1)))</f>
        <v/>
      </c>
      <c r="V308" s="3">
        <f t="shared" si="16"/>
        <v>0</v>
      </c>
      <c r="W308" s="3">
        <f t="shared" si="17"/>
        <v>11</v>
      </c>
      <c r="X308" s="3">
        <f t="shared" si="18"/>
        <v>0</v>
      </c>
      <c r="Y308" s="3">
        <f t="shared" si="19"/>
        <v>-11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>
        <f>IFERROR(ROUND(M308*VLOOKUP(L308,职业!A:G,4,FALSE),0),"")</f>
        <v>7</v>
      </c>
      <c r="AE308">
        <f>IFERROR(ROUND(O308*VLOOKUP(L308,职业!A:G,4,FALSE),0),"")</f>
        <v>4</v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3" t="str">
        <f>生产方式演算表!A324</f>
        <v>pmg_合成材料工厂_所有制</v>
      </c>
      <c r="B309" s="20" t="str">
        <f>IF(生产方式演算表!B324="","",生产方式演算表!B324)</f>
        <v>pm_重_高级工人合作社</v>
      </c>
      <c r="C309" s="23">
        <v>2</v>
      </c>
      <c r="D309" s="24" t="str">
        <f>IF(生产方式演算表!F324="","",生产方式演算表!F324)</f>
        <v/>
      </c>
      <c r="E309" s="24">
        <f>IF(生产方式演算表!AO332="","",IF(LEN(生产方式演算表!AO332)=1,生产方式演算表!AO332,ROUND(生产方式演算表!AO332,-1)))</f>
        <v>6</v>
      </c>
      <c r="F309" s="24" t="str">
        <f>IF(生产方式演算表!H332="","",生产方式演算表!H332)</f>
        <v/>
      </c>
      <c r="G309" s="24" t="str">
        <f>IF(生产方式演算表!AP332="","",IF(LEN(生产方式演算表!AP332)=1,生产方式演算表!AP332,ROUND(生产方式演算表!AP332,-1)))</f>
        <v/>
      </c>
      <c r="H309" s="24" t="str">
        <f>IF(生产方式演算表!J324="","",生产方式演算表!J324)</f>
        <v/>
      </c>
      <c r="I309" s="24" t="str">
        <f>IF(生产方式演算表!AQ332="","",IF(LEN(生产方式演算表!AQ332)=1,生产方式演算表!AQ332,ROUND(生产方式演算表!AQ332,-1)))</f>
        <v/>
      </c>
      <c r="J309" s="26" t="str">
        <f>IF(生产方式演算表!AR324=0,"","运力")</f>
        <v/>
      </c>
      <c r="K309" s="26" t="str">
        <f>IF(J309="","",IF(LEN(生产方式演算表!AR332)=1,生产方式演算表!AR332,ROUND(生产方式演算表!AR332,-1)))</f>
        <v/>
      </c>
      <c r="L309" s="3" t="str">
        <f>IF(生产方式演算表!O324="","",生产方式演算表!O324)</f>
        <v>劳工</v>
      </c>
      <c r="M309" s="3">
        <f>IF(生产方式演算表!AT324="","",ROUND(生产方式演算表!AT324,-1))</f>
        <v>150</v>
      </c>
      <c r="N309" s="3" t="str">
        <f>IF(生产方式演算表!Q324="","",生产方式演算表!Q324)</f>
        <v>工程师</v>
      </c>
      <c r="O309" s="3">
        <f>IF(生产方式演算表!AU324="","",ROUND(生产方式演算表!AU324,-1))</f>
        <v>130</v>
      </c>
      <c r="P309" s="3" t="str">
        <f>IF(生产方式演算表!S324="","",生产方式演算表!S324)</f>
        <v>法士</v>
      </c>
      <c r="Q309" s="3">
        <f>IF(生产方式演算表!AV324="","",ROUND(生产方式演算表!AV324,-1))</f>
        <v>90</v>
      </c>
      <c r="R309" s="3" t="str">
        <f>IF(生产方式演算表!V324="","",生产方式演算表!V324)</f>
        <v/>
      </c>
      <c r="S309" s="3" t="str">
        <f>IF(生产方式演算表!AW332="","",IF(LEN(生产方式演算表!AW332)=1,生产方式演算表!AW332,ROUND(生产方式演算表!AW332,-1)))</f>
        <v/>
      </c>
      <c r="T309" s="3" t="str">
        <f>IF(生产方式演算表!X324="","",生产方式演算表!X324)</f>
        <v/>
      </c>
      <c r="U309" s="3" t="str">
        <f>IF(生产方式演算表!AX332="","",IF(LEN(生产方式演算表!AX332)=1,生产方式演算表!AX332,ROUND(生产方式演算表!AX332,-1)))</f>
        <v/>
      </c>
      <c r="V309" s="3">
        <f t="shared" si="16"/>
        <v>0</v>
      </c>
      <c r="W309" s="3">
        <f t="shared" si="17"/>
        <v>6</v>
      </c>
      <c r="X309" s="3">
        <f t="shared" si="18"/>
        <v>0</v>
      </c>
      <c r="Y309" s="3">
        <f t="shared" si="19"/>
        <v>-6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3</v>
      </c>
      <c r="AE309">
        <f>IFERROR(ROUND(O309*VLOOKUP(L309,职业!A:G,4,FALSE),0),"")</f>
        <v>3</v>
      </c>
      <c r="AF309">
        <f>IFERROR(ROUND(Q309*VLOOKUP(L309,职业!A:G,4,FALSE),0),"")</f>
        <v>2</v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3" t="str">
        <f>生产方式演算表!A325</f>
        <v>pmg_合成材料工厂_所有制</v>
      </c>
      <c r="B310" s="20" t="str">
        <f>IF(生产方式演算表!B325="","",生产方式演算表!B325)</f>
        <v>pm_重_法师所有</v>
      </c>
      <c r="C310" s="23">
        <v>3</v>
      </c>
      <c r="D310" s="24" t="str">
        <f>IF(生产方式演算表!F325="","",生产方式演算表!F325)</f>
        <v/>
      </c>
      <c r="E310" s="24">
        <f>IF(生产方式演算表!AO333="","",IF(LEN(生产方式演算表!AO333)=1,生产方式演算表!AO333,ROUND(生产方式演算表!AO333,-1)))</f>
        <v>4</v>
      </c>
      <c r="F310" s="24" t="str">
        <f>IF(生产方式演算表!H333="","",生产方式演算表!H333)</f>
        <v>工具</v>
      </c>
      <c r="G310" s="24">
        <f>IF(生产方式演算表!AP333="","",IF(LEN(生产方式演算表!AP333)=1,生产方式演算表!AP333,ROUND(生产方式演算表!AP333,-1)))</f>
        <v>3</v>
      </c>
      <c r="H310" s="24" t="str">
        <f>IF(生产方式演算表!J325="","",生产方式演算表!J325)</f>
        <v/>
      </c>
      <c r="I310" s="24">
        <f>IF(生产方式演算表!AQ333="","",IF(LEN(生产方式演算表!AQ333)=1,生产方式演算表!AQ333,ROUND(生产方式演算表!AQ333,-1)))</f>
        <v>2</v>
      </c>
      <c r="J310" s="26" t="str">
        <f>IF(生产方式演算表!AR325=0,"","运力")</f>
        <v/>
      </c>
      <c r="K310" s="26" t="str">
        <f>IF(J310="","",IF(LEN(生产方式演算表!AR333)=1,生产方式演算表!AR333,ROUND(生产方式演算表!AR333,-1)))</f>
        <v/>
      </c>
      <c r="L310" s="3" t="str">
        <f>IF(生产方式演算表!O325="","",生产方式演算表!O325)</f>
        <v>法师</v>
      </c>
      <c r="M310" s="3">
        <f>IF(生产方式演算表!AT325="","",ROUND(生产方式演算表!AT325,-1))</f>
        <v>50</v>
      </c>
      <c r="N310" s="3" t="str">
        <f>IF(生产方式演算表!Q325="","",生产方式演算表!Q325)</f>
        <v>法士</v>
      </c>
      <c r="O310" s="3">
        <f>IF(生产方式演算表!AU325="","",ROUND(生产方式演算表!AU325,-1))</f>
        <v>310</v>
      </c>
      <c r="P310" s="3" t="str">
        <f>IF(生产方式演算表!S325="","",生产方式演算表!S325)</f>
        <v/>
      </c>
      <c r="Q310" s="3" t="str">
        <f>IF(生产方式演算表!AV325="","",ROUND(生产方式演算表!AV325,-1))</f>
        <v/>
      </c>
      <c r="R310" s="3" t="str">
        <f>IF(生产方式演算表!V325="","",生产方式演算表!V325)</f>
        <v/>
      </c>
      <c r="S310" s="3" t="str">
        <f>IF(生产方式演算表!AW333="","",IF(LEN(生产方式演算表!AW333)=1,生产方式演算表!AW333,ROUND(生产方式演算表!AW333,-1)))</f>
        <v/>
      </c>
      <c r="T310" s="3" t="str">
        <f>IF(生产方式演算表!X325="","",生产方式演算表!X325)</f>
        <v/>
      </c>
      <c r="U310" s="3" t="str">
        <f>IF(生产方式演算表!AX333="","",IF(LEN(生产方式演算表!AX333)=1,生产方式演算表!AX333,ROUND(生产方式演算表!AX333,-1)))</f>
        <v/>
      </c>
      <c r="V310" s="3">
        <f t="shared" si="16"/>
        <v>120</v>
      </c>
      <c r="W310" s="3">
        <f t="shared" si="17"/>
        <v>159</v>
      </c>
      <c r="X310" s="3">
        <f t="shared" si="18"/>
        <v>0</v>
      </c>
      <c r="Y310" s="3">
        <f t="shared" si="19"/>
        <v>-279</v>
      </c>
      <c r="AA310" t="str">
        <f>IFERROR(ROUND(E310*VLOOKUP(D310,商品!$A$4:$B$58,2,FALSE),0),"")</f>
        <v/>
      </c>
      <c r="AB310">
        <f>IFERROR(ROUND(G310*VLOOKUP(F310,商品!$A$4:$B$58,2,FALSE),0),"")</f>
        <v>120</v>
      </c>
      <c r="AC310" t="str">
        <f>IFERROR(ROUND(I310*VLOOKUP(H310,商品!$A$4:$B$58,2,FALSE),0),"")</f>
        <v/>
      </c>
      <c r="AD310">
        <f>IFERROR(ROUND(M310*VLOOKUP(L310,职业!A:G,4,FALSE),0),"")</f>
        <v>22</v>
      </c>
      <c r="AE310">
        <f>IFERROR(ROUND(O310*VLOOKUP(L310,职业!A:G,4,FALSE),0),"")</f>
        <v>137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hidden="1" customHeight="1" spans="1:34">
      <c r="A311" s="23" t="str">
        <f>生产方式演算表!A326</f>
        <v>pmg_钢铁厂_基础生产</v>
      </c>
      <c r="B311" s="20" t="str">
        <f>IF(生产方式演算表!B326="","",生产方式演算表!B326)</f>
        <v>pm_炼钢法</v>
      </c>
      <c r="C311" s="23">
        <v>4</v>
      </c>
      <c r="D311" s="24" t="str">
        <f>IF(生产方式演算表!F326="","",生产方式演算表!F326)</f>
        <v>煤</v>
      </c>
      <c r="E311" s="24">
        <f>IF(生产方式演算表!AO326="","",生产方式演算表!AO326)</f>
        <v>13</v>
      </c>
      <c r="F311" s="24" t="str">
        <f>IF(生产方式演算表!H326="","",生产方式演算表!H326)</f>
        <v>铁</v>
      </c>
      <c r="G311" s="24">
        <f>IF(生产方式演算表!AP326="","",生产方式演算表!AP326)</f>
        <v>5</v>
      </c>
      <c r="H311" s="24" t="str">
        <f>IF(生产方式演算表!J326="","",生产方式演算表!J326)</f>
        <v/>
      </c>
      <c r="I311" s="24" t="str">
        <f>IF(生产方式演算表!AQ326="","",生产方式演算表!AQ326)</f>
        <v/>
      </c>
      <c r="J311" s="26" t="str">
        <f>IF(生产方式演算表!AR326=0,"","运力")</f>
        <v>运力</v>
      </c>
      <c r="K311" s="26">
        <f>IF(J311="运力",生产方式演算表!AR326,"")</f>
        <v>13</v>
      </c>
      <c r="L311" s="3" t="str">
        <f>IF(生产方式演算表!O326="","",生产方式演算表!O326)</f>
        <v>劳工</v>
      </c>
      <c r="M311" s="3">
        <f>IF(生产方式演算表!AT326="","",ROUND(生产方式演算表!AT326,-1))</f>
        <v>4110</v>
      </c>
      <c r="N311" s="3" t="str">
        <f>IF(生产方式演算表!Q326="","",生产方式演算表!Q326)</f>
        <v>工程师</v>
      </c>
      <c r="O311" s="3">
        <f>IF(生产方式演算表!AU326="","",ROUND(生产方式演算表!AU326,-1))</f>
        <v>140</v>
      </c>
      <c r="P311" s="3" t="str">
        <f>IF(生产方式演算表!S326="","",生产方式演算表!S326)</f>
        <v/>
      </c>
      <c r="Q311" s="3" t="str">
        <f>IF(生产方式演算表!AV326="","",ROUND(生产方式演算表!AV326,-1))</f>
        <v/>
      </c>
      <c r="R311" s="3" t="str">
        <f>IF(生产方式演算表!V326="","",生产方式演算表!V326)</f>
        <v>钢铁</v>
      </c>
      <c r="S311" s="3">
        <f>IF(生产方式演算表!AW326="","",ROUND(生产方式演算表!AW326,-LEN(生产方式演算表!AW326)+2))</f>
        <v>35</v>
      </c>
      <c r="T311" s="3" t="str">
        <f>IF(生产方式演算表!X326="","",生产方式演算表!X326)</f>
        <v/>
      </c>
      <c r="U311" s="3" t="str">
        <f>IF(生产方式演算表!AX326="","",ROUND(生产方式演算表!AX326,-LEN(生产方式演算表!AX326)+2))</f>
        <v/>
      </c>
      <c r="V311" s="3">
        <f t="shared" si="16"/>
        <v>590</v>
      </c>
      <c r="W311" s="3">
        <f t="shared" si="17"/>
        <v>94</v>
      </c>
      <c r="X311" s="3">
        <f t="shared" si="18"/>
        <v>1750</v>
      </c>
      <c r="Y311" s="3">
        <f t="shared" si="19"/>
        <v>1066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>
        <f>IFERROR(ROUND(S311*VLOOKUP(R311,商品!$A$4:$B$58,2,FALSE),0),"")</f>
        <v>1750</v>
      </c>
      <c r="AH311" t="str">
        <f>IFERROR(ROUND(U311*VLOOKUP(T311,商品!$A$4:$B$58,2,FALSE),0),"")</f>
        <v/>
      </c>
    </row>
    <row r="312" hidden="1" customHeight="1" spans="1:34">
      <c r="A312" s="23" t="str">
        <f>生产方式演算表!A327</f>
        <v>pmg_钢铁厂_基础生产</v>
      </c>
      <c r="B312" s="20" t="str">
        <f>IF(生产方式演算表!B327="","",生产方式演算表!B327)</f>
        <v>pm_泡钢法</v>
      </c>
      <c r="C312" s="23">
        <v>5</v>
      </c>
      <c r="D312" s="24" t="str">
        <f>IF(生产方式演算表!F327="","",生产方式演算表!F327)</f>
        <v>煤</v>
      </c>
      <c r="E312" s="24">
        <f>IF(生产方式演算表!AO327="","",生产方式演算表!AO327)</f>
        <v>21</v>
      </c>
      <c r="F312" s="24" t="str">
        <f>IF(生产方式演算表!H327="","",生产方式演算表!H327)</f>
        <v>铁</v>
      </c>
      <c r="G312" s="24">
        <f>IF(生产方式演算表!AP327="","",生产方式演算表!AP327)</f>
        <v>8</v>
      </c>
      <c r="H312" s="24" t="str">
        <f>IF(生产方式演算表!J327="","",生产方式演算表!J327)</f>
        <v/>
      </c>
      <c r="I312" s="24" t="str">
        <f>IF(生产方式演算表!AQ327="","",生产方式演算表!AQ327)</f>
        <v/>
      </c>
      <c r="J312" s="26" t="str">
        <f>IF(生产方式演算表!AR327=0,"","运力")</f>
        <v>运力</v>
      </c>
      <c r="K312" s="26">
        <f>IF(J312="运力",生产方式演算表!AR327,"")</f>
        <v>21</v>
      </c>
      <c r="L312" s="3" t="str">
        <f>IF(生产方式演算表!O327="","",生产方式演算表!O327)</f>
        <v>劳工</v>
      </c>
      <c r="M312" s="3">
        <f>IF(生产方式演算表!AT327="","",ROUND(生产方式演算表!AT327,-1))</f>
        <v>3770</v>
      </c>
      <c r="N312" s="3" t="str">
        <f>IF(生产方式演算表!Q327="","",生产方式演算表!Q327)</f>
        <v>工程师</v>
      </c>
      <c r="O312" s="3">
        <f>IF(生产方式演算表!AU327="","",ROUND(生产方式演算表!AU327,-1))</f>
        <v>250</v>
      </c>
      <c r="P312" s="3" t="str">
        <f>IF(生产方式演算表!S327="","",生产方式演算表!S327)</f>
        <v/>
      </c>
      <c r="Q312" s="3" t="str">
        <f>IF(生产方式演算表!AV327="","",ROUND(生产方式演算表!AV327,-1))</f>
        <v/>
      </c>
      <c r="R312" s="3" t="str">
        <f>IF(生产方式演算表!V327="","",生产方式演算表!V327)</f>
        <v>钢铁</v>
      </c>
      <c r="S312" s="3">
        <f>IF(生产方式演算表!AW327="","",ROUND(生产方式演算表!AW327,-LEN(生产方式演算表!AW327)+2))</f>
        <v>50</v>
      </c>
      <c r="T312" s="3" t="str">
        <f>IF(生产方式演算表!X327="","",生产方式演算表!X327)</f>
        <v/>
      </c>
      <c r="U312" s="3" t="str">
        <f>IF(生产方式演算表!AX327="","",ROUND(生产方式演算表!AX327,-LEN(生产方式演算表!AX327)+2))</f>
        <v/>
      </c>
      <c r="V312" s="3">
        <f t="shared" si="16"/>
        <v>950</v>
      </c>
      <c r="W312" s="3">
        <f t="shared" si="17"/>
        <v>89</v>
      </c>
      <c r="X312" s="3">
        <f t="shared" si="18"/>
        <v>2500</v>
      </c>
      <c r="Y312" s="3">
        <f t="shared" si="19"/>
        <v>1461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>
        <f>IFERROR(ROUND(S312*VLOOKUP(R312,商品!$A$4:$B$58,2,FALSE),0),"")</f>
        <v>2500</v>
      </c>
      <c r="AH312" t="str">
        <f>IFERROR(ROUND(U312*VLOOKUP(T312,商品!$A$4:$B$58,2,FALSE),0),"")</f>
        <v/>
      </c>
    </row>
    <row r="313" hidden="1" customHeight="1" spans="1:34">
      <c r="A313" s="23" t="str">
        <f>生产方式演算表!A328</f>
        <v>pmg_钢铁厂_基础生产</v>
      </c>
      <c r="B313" s="20" t="str">
        <f>IF(生产方式演算表!B328="","",生产方式演算表!B328)</f>
        <v>pm_贝塞麦转炉炼钢法</v>
      </c>
      <c r="C313" s="25">
        <v>1</v>
      </c>
      <c r="D313" s="24" t="str">
        <f>IF(生产方式演算表!F328="","",生产方式演算表!F328)</f>
        <v>煤</v>
      </c>
      <c r="E313" s="24">
        <f>IF(生产方式演算表!AO328="","",生产方式演算表!AO328)</f>
        <v>24</v>
      </c>
      <c r="F313" s="24" t="str">
        <f>IF(生产方式演算表!H328="","",生产方式演算表!H328)</f>
        <v>铁</v>
      </c>
      <c r="G313" s="24">
        <f>IF(生产方式演算表!AP328="","",生产方式演算表!AP328)</f>
        <v>9</v>
      </c>
      <c r="H313" s="24" t="str">
        <f>IF(生产方式演算表!J328="","",生产方式演算表!J328)</f>
        <v/>
      </c>
      <c r="I313" s="24" t="str">
        <f>IF(生产方式演算表!AQ328="","",生产方式演算表!AQ328)</f>
        <v/>
      </c>
      <c r="J313" s="26" t="str">
        <f>IF(生产方式演算表!AR328=0,"","运力")</f>
        <v>运力</v>
      </c>
      <c r="K313" s="26">
        <f>IF(J313="运力",生产方式演算表!AR328,"")</f>
        <v>24</v>
      </c>
      <c r="L313" s="3" t="str">
        <f>IF(生产方式演算表!O328="","",生产方式演算表!O328)</f>
        <v>劳工</v>
      </c>
      <c r="M313" s="3">
        <f>IF(生产方式演算表!AT328="","",ROUND(生产方式演算表!AT328,-1))</f>
        <v>3480</v>
      </c>
      <c r="N313" s="3" t="str">
        <f>IF(生产方式演算表!Q328="","",生产方式演算表!Q328)</f>
        <v>工程师</v>
      </c>
      <c r="O313" s="3">
        <f>IF(生产方式演算表!AU328="","",ROUND(生产方式演算表!AU328,-1))</f>
        <v>350</v>
      </c>
      <c r="P313" s="3" t="str">
        <f>IF(生产方式演算表!S328="","",生产方式演算表!S328)</f>
        <v/>
      </c>
      <c r="Q313" s="3" t="str">
        <f>IF(生产方式演算表!AV328="","",ROUND(生产方式演算表!AV328,-1))</f>
        <v/>
      </c>
      <c r="R313" s="3" t="str">
        <f>IF(生产方式演算表!V328="","",生产方式演算表!V328)</f>
        <v>钢铁</v>
      </c>
      <c r="S313" s="3">
        <f>IF(生产方式演算表!AW328="","",ROUND(生产方式演算表!AW328,-LEN(生产方式演算表!AW328)+2))</f>
        <v>57</v>
      </c>
      <c r="T313" s="3" t="str">
        <f>IF(生产方式演算表!X328="","",生产方式演算表!X328)</f>
        <v/>
      </c>
      <c r="U313" s="3" t="str">
        <f>IF(生产方式演算表!AX328="","",ROUND(生产方式演算表!AX328,-LEN(生产方式演算表!AX328)+2))</f>
        <v/>
      </c>
      <c r="V313" s="3">
        <f t="shared" si="16"/>
        <v>1080</v>
      </c>
      <c r="W313" s="3">
        <f t="shared" si="17"/>
        <v>85</v>
      </c>
      <c r="X313" s="3">
        <f t="shared" si="18"/>
        <v>2850</v>
      </c>
      <c r="Y313" s="3">
        <f t="shared" si="19"/>
        <v>1685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>
        <f>IFERROR(ROUND(S313*VLOOKUP(R313,商品!$A$4:$B$58,2,FALSE),0),"")</f>
        <v>2850</v>
      </c>
      <c r="AH313" t="str">
        <f>IFERROR(ROUND(U313*VLOOKUP(T313,商品!$A$4:$B$58,2,FALSE),0),"")</f>
        <v/>
      </c>
    </row>
    <row r="314" hidden="1" customHeight="1" spans="1:34">
      <c r="A314" s="23" t="str">
        <f>生产方式演算表!A329</f>
        <v>pmg_钢铁厂_基础生产</v>
      </c>
      <c r="B314" s="20" t="str">
        <f>IF(生产方式演算表!B329="","",生产方式演算表!B329)</f>
        <v>pm_平炉炼钢法</v>
      </c>
      <c r="C314" s="25">
        <v>2</v>
      </c>
      <c r="D314" s="24" t="str">
        <f>IF(生产方式演算表!F329="","",生产方式演算表!F329)</f>
        <v>煤</v>
      </c>
      <c r="E314" s="24">
        <f>IF(生产方式演算表!AO329="","",生产方式演算表!AO329)</f>
        <v>27</v>
      </c>
      <c r="F314" s="24" t="str">
        <f>IF(生产方式演算表!H329="","",生产方式演算表!H329)</f>
        <v>铁</v>
      </c>
      <c r="G314" s="24">
        <f>IF(生产方式演算表!AP329="","",生产方式演算表!AP329)</f>
        <v>10</v>
      </c>
      <c r="H314" s="24" t="str">
        <f>IF(生产方式演算表!J329="","",生产方式演算表!J329)</f>
        <v/>
      </c>
      <c r="I314" s="24" t="str">
        <f>IF(生产方式演算表!AQ329="","",生产方式演算表!AQ329)</f>
        <v/>
      </c>
      <c r="J314" s="26" t="str">
        <f>IF(生产方式演算表!AR329=0,"","运力")</f>
        <v>运力</v>
      </c>
      <c r="K314" s="26">
        <f>IF(J314="运力",生产方式演算表!AR329,"")</f>
        <v>27</v>
      </c>
      <c r="L314" s="3" t="str">
        <f>IF(生产方式演算表!O329="","",生产方式演算表!O329)</f>
        <v>劳工</v>
      </c>
      <c r="M314" s="3">
        <f>IF(生产方式演算表!AT329="","",ROUND(生产方式演算表!AT329,-1))</f>
        <v>3230</v>
      </c>
      <c r="N314" s="3" t="str">
        <f>IF(生产方式演算表!Q329="","",生产方式演算表!Q329)</f>
        <v>工程师</v>
      </c>
      <c r="O314" s="3">
        <f>IF(生产方式演算表!AU329="","",ROUND(生产方式演算表!AU329,-1))</f>
        <v>430</v>
      </c>
      <c r="P314" s="3" t="str">
        <f>IF(生产方式演算表!S329="","",生产方式演算表!S329)</f>
        <v/>
      </c>
      <c r="Q314" s="3" t="str">
        <f>IF(生产方式演算表!AV329="","",ROUND(生产方式演算表!AV329,-1))</f>
        <v/>
      </c>
      <c r="R314" s="3" t="str">
        <f>IF(生产方式演算表!V329="","",生产方式演算表!V329)</f>
        <v>钢铁</v>
      </c>
      <c r="S314" s="3">
        <f>IF(生产方式演算表!AW329="","",ROUND(生产方式演算表!AW329,-LEN(生产方式演算表!AW329)+2))</f>
        <v>63</v>
      </c>
      <c r="T314" s="3" t="str">
        <f>IF(生产方式演算表!X329="","",生产方式演算表!X329)</f>
        <v/>
      </c>
      <c r="U314" s="3" t="str">
        <f>IF(生产方式演算表!AX329="","",ROUND(生产方式演算表!AX329,-LEN(生产方式演算表!AX329)+2))</f>
        <v/>
      </c>
      <c r="V314" s="3">
        <f t="shared" si="16"/>
        <v>1210</v>
      </c>
      <c r="W314" s="3">
        <f t="shared" si="17"/>
        <v>81</v>
      </c>
      <c r="X314" s="3">
        <f t="shared" si="18"/>
        <v>3150</v>
      </c>
      <c r="Y314" s="3">
        <f t="shared" si="19"/>
        <v>1859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>
        <f>IFERROR(ROUND(S314*VLOOKUP(R314,商品!$A$4:$B$58,2,FALSE),0),"")</f>
        <v>3150</v>
      </c>
      <c r="AH314" t="str">
        <f>IFERROR(ROUND(U314*VLOOKUP(T314,商品!$A$4:$B$58,2,FALSE),0),"")</f>
        <v/>
      </c>
    </row>
    <row r="315" hidden="1" customHeight="1" spans="1:34">
      <c r="A315" s="23" t="str">
        <f>生产方式演算表!A330</f>
        <v>pmg_钢铁厂_基础生产</v>
      </c>
      <c r="B315" s="20" t="str">
        <f>IF(生产方式演算表!B330="","",生产方式演算表!B330)</f>
        <v>pm_元素炼成</v>
      </c>
      <c r="C315" s="25">
        <v>3</v>
      </c>
      <c r="D315" s="24" t="str">
        <f>IF(生产方式演算表!F330="","",生产方式演算表!F330)</f>
        <v>煤</v>
      </c>
      <c r="E315" s="24">
        <f>IF(生产方式演算表!AO330="","",生产方式演算表!AO330)</f>
        <v>7</v>
      </c>
      <c r="F315" s="24" t="str">
        <f>IF(生产方式演算表!H330="","",生产方式演算表!H330)</f>
        <v>铁</v>
      </c>
      <c r="G315" s="24">
        <f>IF(生产方式演算表!AP330="","",生产方式演算表!AP330)</f>
        <v>22</v>
      </c>
      <c r="H315" s="24" t="str">
        <f>IF(生产方式演算表!J330="","",生产方式演算表!J330)</f>
        <v>泽洛</v>
      </c>
      <c r="I315" s="24">
        <f>IF(生产方式演算表!AQ330="","",生产方式演算表!AQ330)</f>
        <v>20</v>
      </c>
      <c r="J315" s="26" t="str">
        <f>IF(生产方式演算表!AR330=0,"","运力")</f>
        <v>运力</v>
      </c>
      <c r="K315" s="26">
        <f>IF(J315="运力",生产方式演算表!AR330,"")</f>
        <v>9</v>
      </c>
      <c r="L315" s="3" t="str">
        <f>IF(生产方式演算表!O330="","",生产方式演算表!O330)</f>
        <v>劳工</v>
      </c>
      <c r="M315" s="3">
        <f>IF(生产方式演算表!AT330="","",ROUND(生产方式演算表!AT330,-1))</f>
        <v>3020</v>
      </c>
      <c r="N315" s="3" t="str">
        <f>IF(生产方式演算表!Q330="","",生产方式演算表!Q330)</f>
        <v>工程师</v>
      </c>
      <c r="O315" s="3">
        <f>IF(生产方式演算表!AU330="","",ROUND(生产方式演算表!AU330,-1))</f>
        <v>300</v>
      </c>
      <c r="P315" s="3" t="str">
        <f>IF(生产方式演算表!S330="","",生产方式演算表!S330)</f>
        <v>法士</v>
      </c>
      <c r="Q315" s="3">
        <f>IF(生产方式演算表!AV330="","",ROUND(生产方式演算表!AV330,-1))</f>
        <v>150</v>
      </c>
      <c r="R315" s="3" t="str">
        <f>IF(生产方式演算表!V330="","",生产方式演算表!V330)</f>
        <v>钢铁</v>
      </c>
      <c r="S315" s="3">
        <f>IF(生产方式演算表!AW330="","",ROUND(生产方式演算表!AW330,-LEN(生产方式演算表!AW330)+2))</f>
        <v>69</v>
      </c>
      <c r="T315" s="3" t="str">
        <f>IF(生产方式演算表!X330="","",生产方式演算表!X330)</f>
        <v/>
      </c>
      <c r="U315" s="3" t="str">
        <f>IF(生产方式演算表!AX330="","",ROUND(生产方式演算表!AX330,-LEN(生产方式演算表!AX330)+2))</f>
        <v/>
      </c>
      <c r="V315" s="3">
        <f t="shared" si="16"/>
        <v>1990</v>
      </c>
      <c r="W315" s="3">
        <f t="shared" si="17"/>
        <v>74</v>
      </c>
      <c r="X315" s="3">
        <f t="shared" si="18"/>
        <v>3450</v>
      </c>
      <c r="Y315" s="3">
        <f t="shared" si="19"/>
        <v>1386</v>
      </c>
      <c r="AA315">
        <f>IFERROR(ROUND(E315*VLOOKUP(D315,商品!$A$4:$B$58,2,FALSE),0),"")</f>
        <v>210</v>
      </c>
      <c r="AB315">
        <f>IFERROR(ROUND(G315*VLOOKUP(F315,商品!$A$4:$B$58,2,FALSE),0),"")</f>
        <v>880</v>
      </c>
      <c r="AC315">
        <f>IFERROR(ROUND(I315*VLOOKUP(H315,商品!$A$4:$B$58,2,FALSE),0),"")</f>
        <v>900</v>
      </c>
      <c r="AD315">
        <f>IFERROR(ROUND(M315*VLOOKUP(L315,职业!A:G,4,FALSE),0),"")</f>
        <v>67</v>
      </c>
      <c r="AE315">
        <f>IFERROR(ROUND(O315*VLOOKUP(L315,职业!A:G,4,FALSE),0),"")</f>
        <v>7</v>
      </c>
      <c r="AF315">
        <f>IFERROR(ROUND(Q315*VLOOKUP(L315,职业!A:G,4,FALSE),0),"")</f>
        <v>3</v>
      </c>
      <c r="AG315">
        <f>IFERROR(ROUND(S315*VLOOKUP(R315,商品!$A$4:$B$58,2,FALSE),0),"")</f>
        <v>3450</v>
      </c>
      <c r="AH315" t="str">
        <f>IFERROR(ROUND(U315*VLOOKUP(T315,商品!$A$4:$B$58,2,FALSE),0),"")</f>
        <v/>
      </c>
    </row>
    <row r="316" hidden="1" customHeight="1" spans="1:34">
      <c r="A316" s="23" t="str">
        <f>生产方式演算表!A331</f>
        <v>pmg_钢铁厂_自动化</v>
      </c>
      <c r="B316" s="20" t="str">
        <f>IF(生产方式演算表!B331="","",生产方式演算表!B331)</f>
        <v>pm_钢铁_手工装配</v>
      </c>
      <c r="C316" s="25">
        <v>4</v>
      </c>
      <c r="D316" s="24" t="str">
        <f>IF(生产方式演算表!F331="","",生产方式演算表!F331)</f>
        <v/>
      </c>
      <c r="E316" s="24" t="str">
        <f>IF(生产方式演算表!AO331="","",生产方式演算表!AO331)</f>
        <v/>
      </c>
      <c r="F316" s="24" t="str">
        <f>IF(生产方式演算表!H331="","",生产方式演算表!H331)</f>
        <v/>
      </c>
      <c r="G316" s="24" t="str">
        <f>IF(生产方式演算表!AP331="","",生产方式演算表!AP331)</f>
        <v/>
      </c>
      <c r="H316" s="24" t="str">
        <f>IF(生产方式演算表!J331="","",生产方式演算表!J331)</f>
        <v/>
      </c>
      <c r="I316" s="24" t="str">
        <f>IF(生产方式演算表!AQ331="","",生产方式演算表!AQ331)</f>
        <v/>
      </c>
      <c r="J316" s="26" t="str">
        <f>IF(生产方式演算表!AR331=0,"","运力")</f>
        <v/>
      </c>
      <c r="K316" s="26" t="str">
        <f>IF(J316="运力",生产方式演算表!AR331,"")</f>
        <v/>
      </c>
      <c r="L316" s="3" t="str">
        <f>IF(生产方式演算表!O331="","",生产方式演算表!O331)</f>
        <v/>
      </c>
      <c r="M316" s="3" t="str">
        <f>IF(生产方式演算表!AT331="","",ROUND(生产方式演算表!AT331,-1))</f>
        <v/>
      </c>
      <c r="N316" s="3" t="str">
        <f>IF(生产方式演算表!Q331="","",生产方式演算表!Q331)</f>
        <v/>
      </c>
      <c r="O316" s="3" t="str">
        <f>IF(生产方式演算表!AU331="","",ROUND(生产方式演算表!AU331,-1))</f>
        <v/>
      </c>
      <c r="P316" s="3" t="str">
        <f>IF(生产方式演算表!S331="","",生产方式演算表!S331)</f>
        <v/>
      </c>
      <c r="Q316" s="3" t="str">
        <f>IF(生产方式演算表!AV331="","",ROUND(生产方式演算表!AV331,-1))</f>
        <v/>
      </c>
      <c r="R316" s="3" t="str">
        <f>IF(生产方式演算表!V331="","",生产方式演算表!V331)</f>
        <v/>
      </c>
      <c r="S316" s="3" t="str">
        <f>IF(生产方式演算表!AW331="","",ROUND(生产方式演算表!AW331,-LEN(生产方式演算表!AW331)+2))</f>
        <v/>
      </c>
      <c r="T316" s="3" t="str">
        <f>IF(生产方式演算表!X331="","",生产方式演算表!X331)</f>
        <v/>
      </c>
      <c r="U316" s="3" t="str">
        <f>IF(生产方式演算表!AX331="","",ROUND(生产方式演算表!AX331,-LEN(生产方式演算表!AX331)+2))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 t="str">
        <f>IFERROR(ROUND(M316*VLOOKUP(L316,职业!A:G,4,FALSE),0),"")</f>
        <v/>
      </c>
      <c r="AE316" t="str">
        <f>IFERROR(ROUND(O316*VLOOKUP(L316,职业!A:G,4,FALSE),0),"")</f>
        <v/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hidden="1" customHeight="1" spans="1:34">
      <c r="A317" s="23" t="str">
        <f>生产方式演算表!A332</f>
        <v>pmg_钢铁厂_自动化</v>
      </c>
      <c r="B317" s="20" t="str">
        <f>IF(生产方式演算表!B332="","",生产方式演算表!B332)</f>
        <v>pm_钢铁_水管锅炉</v>
      </c>
      <c r="C317" s="25">
        <v>5</v>
      </c>
      <c r="D317" s="24" t="str">
        <f>IF(生产方式演算表!F332="","",生产方式演算表!F332)</f>
        <v>工具</v>
      </c>
      <c r="E317" s="24">
        <f>IF(生产方式演算表!AO332="","",生产方式演算表!AO332)</f>
        <v>6</v>
      </c>
      <c r="F317" s="24" t="str">
        <f>IF(生产方式演算表!H332="","",生产方式演算表!H332)</f>
        <v/>
      </c>
      <c r="G317" s="24" t="str">
        <f>IF(生产方式演算表!AP332="","",生产方式演算表!AP332)</f>
        <v/>
      </c>
      <c r="H317" s="24" t="str">
        <f>IF(生产方式演算表!J332="","",生产方式演算表!J332)</f>
        <v/>
      </c>
      <c r="I317" s="24" t="str">
        <f>IF(生产方式演算表!AQ332="","",生产方式演算表!AQ332)</f>
        <v/>
      </c>
      <c r="J317" s="26" t="str">
        <f>IF(生产方式演算表!AR332=0,"","运力")</f>
        <v/>
      </c>
      <c r="K317" s="26" t="str">
        <f>IF(J317="运力",生产方式演算表!AR332,"")</f>
        <v/>
      </c>
      <c r="L317" s="3" t="str">
        <f>IF(生产方式演算表!O332="","",生产方式演算表!O332)</f>
        <v>劳工</v>
      </c>
      <c r="M317" s="3">
        <f>IF(生产方式演算表!AT332="","",ROUND(生产方式演算表!AT332,-1))</f>
        <v>-360</v>
      </c>
      <c r="N317" s="3" t="str">
        <f>IF(生产方式演算表!Q332="","",生产方式演算表!Q332)</f>
        <v>工程师</v>
      </c>
      <c r="O317" s="3">
        <f>IF(生产方式演算表!AU332="","",ROUND(生产方式演算表!AU332,-1))</f>
        <v>30</v>
      </c>
      <c r="P317" s="3" t="str">
        <f>IF(生产方式演算表!S332="","",生产方式演算表!S332)</f>
        <v/>
      </c>
      <c r="Q317" s="3" t="str">
        <f>IF(生产方式演算表!AV332="","",ROUND(生产方式演算表!AV332,-1))</f>
        <v/>
      </c>
      <c r="R317" s="3" t="str">
        <f>IF(生产方式演算表!V332="","",生产方式演算表!V332)</f>
        <v/>
      </c>
      <c r="S317" s="3" t="str">
        <f>IF(生产方式演算表!AW332="","",ROUND(生产方式演算表!AW332,-LEN(生产方式演算表!AW332)+2))</f>
        <v/>
      </c>
      <c r="T317" s="3" t="str">
        <f>IF(生产方式演算表!X332="","",生产方式演算表!X332)</f>
        <v/>
      </c>
      <c r="U317" s="3" t="str">
        <f>IF(生产方式演算表!AX332="","",ROUND(生产方式演算表!AX332,-LEN(生产方式演算表!AX332)+2))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hidden="1" customHeight="1" spans="1:34">
      <c r="A318" s="23" t="str">
        <f>生产方式演算表!A333</f>
        <v>pmg_钢铁厂_自动化</v>
      </c>
      <c r="B318" s="20" t="str">
        <f>IF(生产方式演算表!B333="","",生产方式演算表!B333)</f>
        <v>pm_钢铁_旋转阀发动机</v>
      </c>
      <c r="C318" s="25">
        <v>6</v>
      </c>
      <c r="D318" s="24" t="str">
        <f>IF(生产方式演算表!F333="","",生产方式演算表!F333)</f>
        <v>煤</v>
      </c>
      <c r="E318" s="24">
        <f>IF(生产方式演算表!AO333="","",生产方式演算表!AO333)</f>
        <v>4</v>
      </c>
      <c r="F318" s="24" t="str">
        <f>IF(生产方式演算表!H333="","",生产方式演算表!H333)</f>
        <v>工具</v>
      </c>
      <c r="G318" s="24">
        <f>IF(生产方式演算表!AP333="","",生产方式演算表!AP333)</f>
        <v>3</v>
      </c>
      <c r="H318" s="24" t="str">
        <f>IF(生产方式演算表!J333="","",生产方式演算表!J333)</f>
        <v>树胶</v>
      </c>
      <c r="I318" s="24">
        <f>IF(生产方式演算表!AQ333="","",生产方式演算表!AQ333)</f>
        <v>2</v>
      </c>
      <c r="J318" s="26" t="str">
        <f>IF(生产方式演算表!AR333=0,"","运力")</f>
        <v/>
      </c>
      <c r="K318" s="26" t="str">
        <f>IF(J318="运力",生产方式演算表!AR333,"")</f>
        <v/>
      </c>
      <c r="L318" s="3" t="str">
        <f>IF(生产方式演算表!O333="","",生产方式演算表!O333)</f>
        <v>劳工</v>
      </c>
      <c r="M318" s="3">
        <f>IF(生产方式演算表!AT333="","",ROUND(生产方式演算表!AT333,-1))</f>
        <v>-720</v>
      </c>
      <c r="N318" s="3" t="str">
        <f>IF(生产方式演算表!Q333="","",生产方式演算表!Q333)</f>
        <v>工程师</v>
      </c>
      <c r="O318" s="3">
        <f>IF(生产方式演算表!AU333="","",ROUND(生产方式演算表!AU333,-1))</f>
        <v>60</v>
      </c>
      <c r="P318" s="3" t="str">
        <f>IF(生产方式演算表!S333="","",生产方式演算表!S333)</f>
        <v/>
      </c>
      <c r="Q318" s="3" t="str">
        <f>IF(生产方式演算表!AV333="","",ROUND(生产方式演算表!AV333,-1))</f>
        <v/>
      </c>
      <c r="R318" s="3" t="str">
        <f>IF(生产方式演算表!V333="","",生产方式演算表!V333)</f>
        <v/>
      </c>
      <c r="S318" s="3" t="str">
        <f>IF(生产方式演算表!AW333="","",ROUND(生产方式演算表!AW333,-LEN(生产方式演算表!AW333)+2))</f>
        <v/>
      </c>
      <c r="T318" s="3" t="str">
        <f>IF(生产方式演算表!X333="","",生产方式演算表!X333)</f>
        <v/>
      </c>
      <c r="U318" s="3" t="str">
        <f>IF(生产方式演算表!AX333="","",ROUND(生产方式演算表!AX333,-LEN(生产方式演算表!AX333)+2))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120</v>
      </c>
      <c r="AB318">
        <f>IFERROR(ROUND(G318*VLOOKUP(F318,商品!$A$4:$B$58,2,FALSE),0),"")</f>
        <v>120</v>
      </c>
      <c r="AC318">
        <f>IFERROR(ROUND(I318*VLOOKUP(H318,商品!$A$4:$B$58,2,FALSE),0),"")</f>
        <v>80</v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hidden="1" customHeight="1" spans="1:34">
      <c r="A319" s="23" t="str">
        <f>生产方式演算表!A334</f>
        <v>pmg_钢铁厂_自动化</v>
      </c>
      <c r="B319" s="20" t="str">
        <f>IF(生产方式演算表!B334="","",生产方式演算表!B334)</f>
        <v>pm_钢铁_流水线</v>
      </c>
      <c r="C319" s="25">
        <v>7</v>
      </c>
      <c r="D319" s="24" t="str">
        <f>IF(生产方式演算表!F334="","",生产方式演算表!F334)</f>
        <v>科学引擎</v>
      </c>
      <c r="E319" s="24">
        <f>IF(生产方式演算表!AO334="","",生产方式演算表!AO334)</f>
        <v>2</v>
      </c>
      <c r="F319" s="24" t="str">
        <f>IF(生产方式演算表!H334="","",生产方式演算表!H334)</f>
        <v>煤</v>
      </c>
      <c r="G319" s="24">
        <f>IF(生产方式演算表!AP334="","",生产方式演算表!AP334)</f>
        <v>6</v>
      </c>
      <c r="H319" s="24" t="str">
        <f>IF(生产方式演算表!J334="","",生产方式演算表!J334)</f>
        <v>树胶</v>
      </c>
      <c r="I319" s="24">
        <f>IF(生产方式演算表!AQ334="","",生产方式演算表!AQ334)</f>
        <v>2</v>
      </c>
      <c r="J319" s="26" t="str">
        <f>IF(生产方式演算表!AR334=0,"","运力")</f>
        <v/>
      </c>
      <c r="K319" s="26" t="str">
        <f>IF(J319="运力",生产方式演算表!AR334,"")</f>
        <v/>
      </c>
      <c r="L319" s="3" t="str">
        <f>IF(生产方式演算表!O334="","",生产方式演算表!O334)</f>
        <v>劳工</v>
      </c>
      <c r="M319" s="3">
        <f>IF(生产方式演算表!AT334="","",ROUND(生产方式演算表!AT334,-1))</f>
        <v>-1090</v>
      </c>
      <c r="N319" s="3" t="str">
        <f>IF(生产方式演算表!Q334="","",生产方式演算表!Q334)</f>
        <v>工程师</v>
      </c>
      <c r="O319" s="3">
        <f>IF(生产方式演算表!AU334="","",ROUND(生产方式演算表!AU334,-1))</f>
        <v>90</v>
      </c>
      <c r="P319" s="3" t="str">
        <f>IF(生产方式演算表!S334="","",生产方式演算表!S334)</f>
        <v/>
      </c>
      <c r="Q319" s="3" t="str">
        <f>IF(生产方式演算表!AV334="","",ROUND(生产方式演算表!AV334,-1))</f>
        <v/>
      </c>
      <c r="R319" s="3" t="str">
        <f>IF(生产方式演算表!V334="","",生产方式演算表!V334)</f>
        <v/>
      </c>
      <c r="S319" s="3" t="str">
        <f>IF(生产方式演算表!AW334="","",ROUND(生产方式演算表!AW334,-LEN(生产方式演算表!AW334)+2))</f>
        <v/>
      </c>
      <c r="T319" s="3" t="str">
        <f>IF(生产方式演算表!X334="","",生产方式演算表!X334)</f>
        <v/>
      </c>
      <c r="U319" s="3" t="str">
        <f>IF(生产方式演算表!AX334="","",ROUND(生产方式演算表!AX334,-LEN(生产方式演算表!AX334)+2))</f>
        <v/>
      </c>
      <c r="V319" s="3">
        <f t="shared" si="16"/>
        <v>380</v>
      </c>
      <c r="W319" s="3">
        <f t="shared" si="17"/>
        <v>-22</v>
      </c>
      <c r="X319" s="3">
        <f t="shared" si="18"/>
        <v>0</v>
      </c>
      <c r="Y319" s="3">
        <f t="shared" si="19"/>
        <v>-358</v>
      </c>
      <c r="AA319">
        <f>IFERROR(ROUND(E319*VLOOKUP(D319,商品!$A$4:$B$58,2,FALSE),0),"")</f>
        <v>120</v>
      </c>
      <c r="AB319">
        <f>IFERROR(ROUND(G319*VLOOKUP(F319,商品!$A$4:$B$58,2,FALSE),0),"")</f>
        <v>180</v>
      </c>
      <c r="AC319">
        <f>IFERROR(ROUND(I319*VLOOKUP(H319,商品!$A$4:$B$58,2,FALSE),0),"")</f>
        <v>80</v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hidden="1" customHeight="1" spans="1:34">
      <c r="A320" s="23" t="str">
        <f>生产方式演算表!A335</f>
        <v>pmg_钢铁厂_自动化</v>
      </c>
      <c r="B320" s="20" t="str">
        <f>IF(生产方式演算表!B335="","",生产方式演算表!B335)</f>
        <v>pm_钢铁_魔导流水线</v>
      </c>
      <c r="C320" s="25">
        <v>8</v>
      </c>
      <c r="D320" s="24" t="str">
        <f>IF(生产方式演算表!F335="","",生产方式演算表!F335)</f>
        <v>魔导引擎</v>
      </c>
      <c r="E320" s="24">
        <f>IF(生产方式演算表!AO335="","",生产方式演算表!AO335)</f>
        <v>1</v>
      </c>
      <c r="F320" s="24" t="str">
        <f>IF(生产方式演算表!H335="","",生产方式演算表!H335)</f>
        <v>灵能水晶</v>
      </c>
      <c r="G320" s="24">
        <f>IF(生产方式演算表!AP335="","",生产方式演算表!AP335)</f>
        <v>4</v>
      </c>
      <c r="H320" s="24" t="str">
        <f>IF(生产方式演算表!J335="","",生产方式演算表!J335)</f>
        <v>树胶</v>
      </c>
      <c r="I320" s="24">
        <f>IF(生产方式演算表!AQ335="","",生产方式演算表!AQ335)</f>
        <v>3</v>
      </c>
      <c r="J320" s="26" t="str">
        <f>IF(生产方式演算表!AR335=0,"","运力")</f>
        <v/>
      </c>
      <c r="K320" s="26" t="str">
        <f>IF(J320="运力",生产方式演算表!AR335,"")</f>
        <v/>
      </c>
      <c r="L320" s="3" t="str">
        <f>IF(生产方式演算表!O335="","",生产方式演算表!O335)</f>
        <v>劳工</v>
      </c>
      <c r="M320" s="3">
        <f>IF(生产方式演算表!AT335="","",ROUND(生产方式演算表!AT335,-1))</f>
        <v>-1450</v>
      </c>
      <c r="N320" s="3" t="str">
        <f>IF(生产方式演算表!Q335="","",生产方式演算表!Q335)</f>
        <v>工程师</v>
      </c>
      <c r="O320" s="3">
        <f>IF(生产方式演算表!AU335="","",ROUND(生产方式演算表!AU335,-1))</f>
        <v>120</v>
      </c>
      <c r="P320" s="3" t="str">
        <f>IF(生产方式演算表!S335="","",生产方式演算表!S335)</f>
        <v/>
      </c>
      <c r="Q320" s="3" t="str">
        <f>IF(生产方式演算表!AV335="","",ROUND(生产方式演算表!AV335,-1))</f>
        <v/>
      </c>
      <c r="R320" s="3" t="str">
        <f>IF(生产方式演算表!V335="","",生产方式演算表!V335)</f>
        <v/>
      </c>
      <c r="S320" s="3" t="str">
        <f>IF(生产方式演算表!AW335="","",ROUND(生产方式演算表!AW335,-LEN(生产方式演算表!AW335)+2))</f>
        <v/>
      </c>
      <c r="T320" s="3" t="str">
        <f>IF(生产方式演算表!X335="","",生产方式演算表!X335)</f>
        <v/>
      </c>
      <c r="U320" s="3" t="str">
        <f>IF(生产方式演算表!AX335="","",ROUND(生产方式演算表!AX335,-LEN(生产方式演算表!AX335)+2))</f>
        <v/>
      </c>
      <c r="V320" s="3">
        <f t="shared" si="16"/>
        <v>440</v>
      </c>
      <c r="W320" s="3">
        <f t="shared" si="17"/>
        <v>-29</v>
      </c>
      <c r="X320" s="3">
        <f t="shared" si="18"/>
        <v>0</v>
      </c>
      <c r="Y320" s="3">
        <f t="shared" si="19"/>
        <v>-411</v>
      </c>
      <c r="AA320">
        <f>IFERROR(ROUND(E320*VLOOKUP(D320,商品!$A$4:$B$58,2,FALSE),0),"")</f>
        <v>80</v>
      </c>
      <c r="AB320">
        <f>IFERROR(ROUND(G320*VLOOKUP(F320,商品!$A$4:$B$58,2,FALSE),0),"")</f>
        <v>240</v>
      </c>
      <c r="AC320">
        <f>IFERROR(ROUND(I320*VLOOKUP(H320,商品!$A$4:$B$58,2,FALSE),0),"")</f>
        <v>120</v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hidden="1" customHeight="1" spans="1:34">
      <c r="A321" s="23" t="str">
        <f>生产方式演算表!A336</f>
        <v>pmg_钢铁厂_自动化</v>
      </c>
      <c r="B321" s="20" t="str">
        <f>IF(生产方式演算表!B336="","",生产方式演算表!B336)</f>
        <v>pm_钢铁_手工装配</v>
      </c>
      <c r="C321" s="23">
        <v>1</v>
      </c>
      <c r="D321" s="24" t="str">
        <f>IF(生产方式演算表!F336="","",生产方式演算表!F336)</f>
        <v/>
      </c>
      <c r="E321" s="24" t="str">
        <f>IF(生产方式演算表!AO336="","",生产方式演算表!AO336)</f>
        <v/>
      </c>
      <c r="F321" s="24" t="str">
        <f>IF(生产方式演算表!H336="","",生产方式演算表!H336)</f>
        <v/>
      </c>
      <c r="G321" s="24" t="str">
        <f>IF(生产方式演算表!AP336="","",生产方式演算表!AP336)</f>
        <v/>
      </c>
      <c r="H321" s="24" t="str">
        <f>IF(生产方式演算表!J336="","",生产方式演算表!J336)</f>
        <v/>
      </c>
      <c r="I321" s="24" t="str">
        <f>IF(生产方式演算表!AQ336="","",生产方式演算表!AQ336)</f>
        <v/>
      </c>
      <c r="J321" s="26" t="str">
        <f>IF(生产方式演算表!AR336=0,"","运力")</f>
        <v/>
      </c>
      <c r="K321" s="26" t="str">
        <f>IF(J321="运力",生产方式演算表!AR336,"")</f>
        <v/>
      </c>
      <c r="L321" s="3" t="str">
        <f>IF(生产方式演算表!O336="","",生产方式演算表!O336)</f>
        <v/>
      </c>
      <c r="M321" s="3" t="str">
        <f>IF(生产方式演算表!AT336="","",ROUND(生产方式演算表!AT336,-1))</f>
        <v/>
      </c>
      <c r="N321" s="3" t="str">
        <f>IF(生产方式演算表!Q336="","",生产方式演算表!Q336)</f>
        <v/>
      </c>
      <c r="O321" s="3" t="str">
        <f>IF(生产方式演算表!AU336="","",ROUND(生产方式演算表!AU336,-1))</f>
        <v/>
      </c>
      <c r="P321" s="3" t="str">
        <f>IF(生产方式演算表!S336="","",生产方式演算表!S336)</f>
        <v/>
      </c>
      <c r="Q321" s="3" t="str">
        <f>IF(生产方式演算表!AV336="","",ROUND(生产方式演算表!AV336,-1))</f>
        <v/>
      </c>
      <c r="R321" s="3" t="str">
        <f>IF(生产方式演算表!V336="","",生产方式演算表!V336)</f>
        <v/>
      </c>
      <c r="S321" s="3" t="str">
        <f>IF(生产方式演算表!AW336="","",ROUND(生产方式演算表!AW336,-LEN(生产方式演算表!AW336)+2))</f>
        <v/>
      </c>
      <c r="T321" s="3" t="str">
        <f>IF(生产方式演算表!X336="","",生产方式演算表!X336)</f>
        <v/>
      </c>
      <c r="U321" s="3" t="str">
        <f>IF(生产方式演算表!AX336="","",ROUND(生产方式演算表!AX336,-LEN(生产方式演算表!AX336)+2))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 t="str">
        <f>IFERROR(ROUND(M321*VLOOKUP(L321,职业!A:G,4,FALSE),0),"")</f>
        <v/>
      </c>
      <c r="AE321" t="str">
        <f>IFERROR(ROUND(O321*VLOOKUP(L321,职业!A:G,4,FALSE),0),"")</f>
        <v/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hidden="1" customHeight="1" spans="1:34">
      <c r="A322" s="23" t="str">
        <f>生产方式演算表!A337</f>
        <v>pmg_钢铁厂_自动化</v>
      </c>
      <c r="B322" s="20" t="str">
        <f>IF(生产方式演算表!B337="","",生产方式演算表!B337)</f>
        <v>pm_钢铁_基础魔偶</v>
      </c>
      <c r="C322" s="23">
        <v>2</v>
      </c>
      <c r="D322" s="24" t="str">
        <f>IF(生产方式演算表!F337="","",生产方式演算表!F337)</f>
        <v>魔偶</v>
      </c>
      <c r="E322" s="24">
        <f>IF(生产方式演算表!AO337="","",生产方式演算表!AO337)</f>
        <v>2</v>
      </c>
      <c r="F322" s="24" t="str">
        <f>IF(生产方式演算表!H337="","",生产方式演算表!H337)</f>
        <v>灵能水晶</v>
      </c>
      <c r="G322" s="24">
        <f>IF(生产方式演算表!AP337="","",生产方式演算表!AP337)</f>
        <v>4</v>
      </c>
      <c r="H322" s="24" t="str">
        <f>IF(生产方式演算表!J337="","",生产方式演算表!J337)</f>
        <v/>
      </c>
      <c r="I322" s="24" t="str">
        <f>IF(生产方式演算表!AQ337="","",生产方式演算表!AQ337)</f>
        <v/>
      </c>
      <c r="J322" s="26" t="str">
        <f>IF(生产方式演算表!AR337=0,"","运力")</f>
        <v/>
      </c>
      <c r="K322" s="26" t="str">
        <f>IF(J322="运力",生产方式演算表!AR337,"")</f>
        <v/>
      </c>
      <c r="L322" s="3" t="str">
        <f>IF(生产方式演算表!O337="","",生产方式演算表!O337)</f>
        <v>劳工</v>
      </c>
      <c r="M322" s="3">
        <f>IF(生产方式演算表!AT337="","",ROUND(生产方式演算表!AT337,-1))</f>
        <v>-540</v>
      </c>
      <c r="N322" s="3" t="str">
        <f>IF(生产方式演算表!Q337="","",生产方式演算表!Q337)</f>
        <v>法士</v>
      </c>
      <c r="O322" s="3">
        <f>IF(生产方式演算表!AU337="","",ROUND(生产方式演算表!AU337,-1))</f>
        <v>30</v>
      </c>
      <c r="P322" s="3" t="str">
        <f>IF(生产方式演算表!S337="","",生产方式演算表!S337)</f>
        <v/>
      </c>
      <c r="Q322" s="3" t="str">
        <f>IF(生产方式演算表!AV337="","",ROUND(生产方式演算表!AV337,-1))</f>
        <v/>
      </c>
      <c r="R322" s="3" t="str">
        <f>IF(生产方式演算表!V337="","",生产方式演算表!V337)</f>
        <v/>
      </c>
      <c r="S322" s="3" t="str">
        <f>IF(生产方式演算表!AW337="","",ROUND(生产方式演算表!AW337,-LEN(生产方式演算表!AW337)+2))</f>
        <v/>
      </c>
      <c r="T322" s="3" t="str">
        <f>IF(生产方式演算表!X337="","",生产方式演算表!X337)</f>
        <v/>
      </c>
      <c r="U322" s="3" t="str">
        <f>IF(生产方式演算表!AX337="","",ROUND(生产方式演算表!AX337,-LEN(生产方式演算表!AX337)+2))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hidden="1" customHeight="1" spans="1:34">
      <c r="A323" s="23" t="str">
        <f>生产方式演算表!A338</f>
        <v>pmg_钢铁厂_自动化</v>
      </c>
      <c r="B323" s="20" t="str">
        <f>IF(生产方式演算表!B338="","",生产方式演算表!B338)</f>
        <v>pm_钢铁_智能魔偶</v>
      </c>
      <c r="C323" s="23">
        <v>3</v>
      </c>
      <c r="D323" s="24" t="str">
        <f>IF(生产方式演算表!F338="","",生产方式演算表!F338)</f>
        <v>魔偶</v>
      </c>
      <c r="E323" s="24">
        <f>IF(生产方式演算表!AO338="","",生产方式演算表!AO338)</f>
        <v>3</v>
      </c>
      <c r="F323" s="24" t="str">
        <f>IF(生产方式演算表!H338="","",生产方式演算表!H338)</f>
        <v>灵能水晶</v>
      </c>
      <c r="G323" s="24">
        <f>IF(生产方式演算表!AP338="","",生产方式演算表!AP338)</f>
        <v>5</v>
      </c>
      <c r="H323" s="24" t="str">
        <f>IF(生产方式演算表!J338="","",生产方式演算表!J338)</f>
        <v/>
      </c>
      <c r="I323" s="24" t="str">
        <f>IF(生产方式演算表!AQ338="","",生产方式演算表!AQ338)</f>
        <v/>
      </c>
      <c r="J323" s="26" t="str">
        <f>IF(生产方式演算表!AR338=0,"","运力")</f>
        <v/>
      </c>
      <c r="K323" s="26" t="str">
        <f>IF(J323="运力",生产方式演算表!AR338,"")</f>
        <v/>
      </c>
      <c r="L323" s="3" t="str">
        <f>IF(生产方式演算表!O338="","",生产方式演算表!O338)</f>
        <v>劳工</v>
      </c>
      <c r="M323" s="3">
        <f>IF(生产方式演算表!AT338="","",ROUND(生产方式演算表!AT338,-1))</f>
        <v>-1090</v>
      </c>
      <c r="N323" s="3" t="str">
        <f>IF(生产方式演算表!Q338="","",生产方式演算表!Q338)</f>
        <v>法士</v>
      </c>
      <c r="O323" s="3">
        <f>IF(生产方式演算表!AU338="","",ROUND(生产方式演算表!AU338,-1))</f>
        <v>70</v>
      </c>
      <c r="P323" s="3" t="str">
        <f>IF(生产方式演算表!S338="","",生产方式演算表!S338)</f>
        <v/>
      </c>
      <c r="Q323" s="3" t="str">
        <f>IF(生产方式演算表!AV338="","",ROUND(生产方式演算表!AV338,-1))</f>
        <v/>
      </c>
      <c r="R323" s="3" t="str">
        <f>IF(生产方式演算表!V338="","",生产方式演算表!V338)</f>
        <v/>
      </c>
      <c r="S323" s="3" t="str">
        <f>IF(生产方式演算表!AW338="","",ROUND(生产方式演算表!AW338,-LEN(生产方式演算表!AW338)+2))</f>
        <v/>
      </c>
      <c r="T323" s="3" t="str">
        <f>IF(生产方式演算表!X338="","",生产方式演算表!X338)</f>
        <v/>
      </c>
      <c r="U323" s="3" t="str">
        <f>IF(生产方式演算表!AX338="","",ROUND(生产方式演算表!AX338,-LEN(生产方式演算表!AX338)+2))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hidden="1" customHeight="1" spans="1:34">
      <c r="A324" s="23" t="str">
        <f>生产方式演算表!A339</f>
        <v>pmg_钢铁厂_自动化</v>
      </c>
      <c r="B324" s="20" t="str">
        <f>IF(生产方式演算表!B339="","",生产方式演算表!B339)</f>
        <v>pm_钢铁_强智能魔偶</v>
      </c>
      <c r="C324" s="23">
        <v>4</v>
      </c>
      <c r="D324" s="24" t="str">
        <f>IF(生产方式演算表!F339="","",生产方式演算表!F339)</f>
        <v>魔偶</v>
      </c>
      <c r="E324" s="24">
        <f>IF(生产方式演算表!AO339="","",生产方式演算表!AO339)</f>
        <v>3</v>
      </c>
      <c r="F324" s="24" t="str">
        <f>IF(生产方式演算表!H339="","",生产方式演算表!H339)</f>
        <v>灵能水晶</v>
      </c>
      <c r="G324" s="24">
        <f>IF(生产方式演算表!AP339="","",生产方式演算表!AP339)</f>
        <v>5</v>
      </c>
      <c r="H324" s="24" t="str">
        <f>IF(生产方式演算表!J339="","",生产方式演算表!J339)</f>
        <v>秘银</v>
      </c>
      <c r="I324" s="24">
        <f>IF(生产方式演算表!AQ339="","",生产方式演算表!AQ339)</f>
        <v>1</v>
      </c>
      <c r="J324" s="26" t="str">
        <f>IF(生产方式演算表!AR339=0,"","运力")</f>
        <v/>
      </c>
      <c r="K324" s="26" t="str">
        <f>IF(J324="运力",生产方式演算表!AR339,"")</f>
        <v/>
      </c>
      <c r="L324" s="3" t="str">
        <f>IF(生产方式演算表!O339="","",生产方式演算表!O339)</f>
        <v>劳工</v>
      </c>
      <c r="M324" s="3">
        <f>IF(生产方式演算表!AT339="","",ROUND(生产方式演算表!AT339,-1))</f>
        <v>-1630</v>
      </c>
      <c r="N324" s="3" t="str">
        <f>IF(生产方式演算表!Q339="","",生产方式演算表!Q339)</f>
        <v>法士</v>
      </c>
      <c r="O324" s="3">
        <f>IF(生产方式演算表!AU339="","",ROUND(生产方式演算表!AU339,-1))</f>
        <v>100</v>
      </c>
      <c r="P324" s="3" t="str">
        <f>IF(生产方式演算表!S339="","",生产方式演算表!S339)</f>
        <v/>
      </c>
      <c r="Q324" s="3" t="str">
        <f>IF(生产方式演算表!AV339="","",ROUND(生产方式演算表!AV339,-1))</f>
        <v/>
      </c>
      <c r="R324" s="3" t="str">
        <f>IF(生产方式演算表!V339="","",生产方式演算表!V339)</f>
        <v/>
      </c>
      <c r="S324" s="3" t="str">
        <f>IF(生产方式演算表!AW339="","",ROUND(生产方式演算表!AW339,-LEN(生产方式演算表!AW339)+2))</f>
        <v/>
      </c>
      <c r="T324" s="3" t="str">
        <f>IF(生产方式演算表!X339="","",生产方式演算表!X339)</f>
        <v/>
      </c>
      <c r="U324" s="3" t="str">
        <f>IF(生产方式演算表!AX339="","",ROUND(生产方式演算表!AX339,-LEN(生产方式演算表!AX339)+2))</f>
        <v/>
      </c>
      <c r="V324" s="3">
        <f t="shared" si="16"/>
        <v>530</v>
      </c>
      <c r="W324" s="3">
        <f t="shared" si="17"/>
        <v>-34</v>
      </c>
      <c r="X324" s="3">
        <f t="shared" si="18"/>
        <v>0</v>
      </c>
      <c r="Y324" s="3">
        <f t="shared" si="19"/>
        <v>-496</v>
      </c>
      <c r="AA324">
        <f>IFERROR(ROUND(E324*VLOOKUP(D324,商品!$A$4:$B$58,2,FALSE),0),"")</f>
        <v>150</v>
      </c>
      <c r="AB324">
        <f>IFERROR(ROUND(G324*VLOOKUP(F324,商品!$A$4:$B$58,2,FALSE),0),"")</f>
        <v>300</v>
      </c>
      <c r="AC324">
        <f>IFERROR(ROUND(I324*VLOOKUP(H324,商品!$A$4:$B$58,2,FALSE),0),"")</f>
        <v>80</v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hidden="1" customHeight="1" spans="1:34">
      <c r="A325" s="23" t="str">
        <f>生产方式演算表!A340</f>
        <v>pmg_钢铁厂_自动化</v>
      </c>
      <c r="B325" s="20" t="str">
        <f>IF(生产方式演算表!B340="","",生产方式演算表!B340)</f>
        <v>pm_钢铁_魔偶流水线</v>
      </c>
      <c r="C325" s="23">
        <v>5</v>
      </c>
      <c r="D325" s="24" t="str">
        <f>IF(生产方式演算表!F340="","",生产方式演算表!F340)</f>
        <v>魔偶</v>
      </c>
      <c r="E325" s="24">
        <f>IF(生产方式演算表!AO340="","",生产方式演算表!AO340)</f>
        <v>3</v>
      </c>
      <c r="F325" s="24" t="str">
        <f>IF(生产方式演算表!H340="","",生产方式演算表!H340)</f>
        <v>灵能水晶</v>
      </c>
      <c r="G325" s="24">
        <f>IF(生产方式演算表!AP340="","",生产方式演算表!AP340)</f>
        <v>6</v>
      </c>
      <c r="H325" s="24" t="str">
        <f>IF(生产方式演算表!J340="","",生产方式演算表!J340)</f>
        <v>魔导引擎</v>
      </c>
      <c r="I325" s="24">
        <f>IF(生产方式演算表!AQ340="","",生产方式演算表!AQ340)</f>
        <v>2</v>
      </c>
      <c r="J325" s="26" t="str">
        <f>IF(生产方式演算表!AR340=0,"","运力")</f>
        <v/>
      </c>
      <c r="K325" s="26" t="str">
        <f>IF(J325="运力",生产方式演算表!AR340,"")</f>
        <v/>
      </c>
      <c r="L325" s="3" t="str">
        <f>IF(生产方式演算表!O340="","",生产方式演算表!O340)</f>
        <v>劳工</v>
      </c>
      <c r="M325" s="3">
        <f>IF(生产方式演算表!AT340="","",ROUND(生产方式演算表!AT340,-1))</f>
        <v>-2170</v>
      </c>
      <c r="N325" s="3" t="str">
        <f>IF(生产方式演算表!Q340="","",生产方式演算表!Q340)</f>
        <v>法士</v>
      </c>
      <c r="O325" s="3">
        <f>IF(生产方式演算表!AU340="","",ROUND(生产方式演算表!AU340,-1))</f>
        <v>140</v>
      </c>
      <c r="P325" s="3" t="str">
        <f>IF(生产方式演算表!S340="","",生产方式演算表!S340)</f>
        <v/>
      </c>
      <c r="Q325" s="3" t="str">
        <f>IF(生产方式演算表!AV340="","",ROUND(生产方式演算表!AV340,-1))</f>
        <v/>
      </c>
      <c r="R325" s="3" t="str">
        <f>IF(生产方式演算表!V340="","",生产方式演算表!V340)</f>
        <v/>
      </c>
      <c r="S325" s="3" t="str">
        <f>IF(生产方式演算表!AW340="","",ROUND(生产方式演算表!AW340,-LEN(生产方式演算表!AW340)+2))</f>
        <v/>
      </c>
      <c r="T325" s="3" t="str">
        <f>IF(生产方式演算表!X340="","",生产方式演算表!X340)</f>
        <v/>
      </c>
      <c r="U325" s="3" t="str">
        <f>IF(生产方式演算表!AX340="","",ROUND(生产方式演算表!AX340,-LEN(生产方式演算表!AX340)+2))</f>
        <v/>
      </c>
      <c r="V325" s="3">
        <f t="shared" si="16"/>
        <v>670</v>
      </c>
      <c r="W325" s="3">
        <f t="shared" si="17"/>
        <v>-45</v>
      </c>
      <c r="X325" s="3">
        <f t="shared" si="18"/>
        <v>0</v>
      </c>
      <c r="Y325" s="3">
        <f t="shared" si="19"/>
        <v>-625</v>
      </c>
      <c r="AA325">
        <f>IFERROR(ROUND(E325*VLOOKUP(D325,商品!$A$4:$B$58,2,FALSE),0),"")</f>
        <v>150</v>
      </c>
      <c r="AB325">
        <f>IFERROR(ROUND(G325*VLOOKUP(F325,商品!$A$4:$B$58,2,FALSE),0),"")</f>
        <v>360</v>
      </c>
      <c r="AC325">
        <f>IFERROR(ROUND(I325*VLOOKUP(H325,商品!$A$4:$B$58,2,FALSE),0),"")</f>
        <v>160</v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3" t="str">
        <f>生产方式演算表!A341</f>
        <v>pmg_钢铁厂_所有制</v>
      </c>
      <c r="B326" s="20" t="str">
        <f>IF(生产方式演算表!B341="","",生产方式演算表!B341)</f>
        <v>pm_重_商人行会</v>
      </c>
      <c r="C326" s="25">
        <v>1</v>
      </c>
      <c r="D326" s="24" t="str">
        <f>IF(生产方式演算表!F341="","",生产方式演算表!F341)</f>
        <v/>
      </c>
      <c r="E326" s="24">
        <f>IF(生产方式演算表!AO349="","",IF(LEN(生产方式演算表!AO349)=1,生产方式演算表!AO349,ROUND(生产方式演算表!AO349,-1)))</f>
        <v>10</v>
      </c>
      <c r="F326" s="24" t="str">
        <f>IF(生产方式演算表!H349="","",生产方式演算表!H349)</f>
        <v>钢铁</v>
      </c>
      <c r="G326" s="24">
        <f>IF(生产方式演算表!AP349="","",IF(LEN(生产方式演算表!AP349)=1,生产方式演算表!AP349,ROUND(生产方式演算表!AP349,-1)))</f>
        <v>7</v>
      </c>
      <c r="H326" s="24" t="str">
        <f>IF(生产方式演算表!J341="","",生产方式演算表!J341)</f>
        <v/>
      </c>
      <c r="I326" s="24" t="str">
        <f>IF(生产方式演算表!AQ349="","",IF(LEN(生产方式演算表!AQ349)=1,生产方式演算表!AQ349,ROUND(生产方式演算表!AQ349,-1)))</f>
        <v/>
      </c>
      <c r="J326" s="26" t="str">
        <f>IF(生产方式演算表!AR341=0,"","运力")</f>
        <v/>
      </c>
      <c r="K326" s="26" t="str">
        <f>IF(J326="","",IF(LEN(生产方式演算表!AR349)=1,生产方式演算表!AR349,ROUND(生产方式演算表!AR349,-1)))</f>
        <v/>
      </c>
      <c r="L326" s="3" t="str">
        <f>IF(生产方式演算表!O341="","",生产方式演算表!O341)</f>
        <v>职员</v>
      </c>
      <c r="M326" s="3">
        <f>IF(生产方式演算表!AT341="","",ROUND(生产方式演算表!AT341,-1))</f>
        <v>420</v>
      </c>
      <c r="N326" s="3" t="str">
        <f>IF(生产方式演算表!Q341="","",生产方式演算表!Q341)</f>
        <v>贵族</v>
      </c>
      <c r="O326" s="3">
        <f>IF(生产方式演算表!AU341="","",ROUND(生产方式演算表!AU341,-1))</f>
        <v>50</v>
      </c>
      <c r="P326" s="3" t="str">
        <f>IF(生产方式演算表!S341="","",生产方式演算表!S341)</f>
        <v/>
      </c>
      <c r="Q326" s="3" t="str">
        <f>IF(生产方式演算表!AV341="","",ROUND(生产方式演算表!AV341,-1))</f>
        <v/>
      </c>
      <c r="R326" s="3" t="str">
        <f>IF(生产方式演算表!V341="","",生产方式演算表!V341)</f>
        <v/>
      </c>
      <c r="S326" s="3">
        <f>IF(生产方式演算表!AW349="","",IF(LEN(生产方式演算表!AW349)=1,生产方式演算表!AW349,ROUND(生产方式演算表!AW349,-1)))</f>
        <v>20</v>
      </c>
      <c r="T326" s="3" t="str">
        <f>IF(生产方式演算表!X341="","",生产方式演算表!X341)</f>
        <v/>
      </c>
      <c r="U326" s="3" t="str">
        <f>IF(生产方式演算表!AX349="","",IF(LEN(生产方式演算表!AX349)=1,生产方式演算表!AX349,ROUND(生产方式演算表!AX349,-1)))</f>
        <v/>
      </c>
      <c r="V326" s="3">
        <f t="shared" ref="V326:V389" si="20">SUM(AA326:AC326)</f>
        <v>350</v>
      </c>
      <c r="W326" s="3">
        <f t="shared" ref="W326:W389" si="21">SUM(AD326:AE326)</f>
        <v>21</v>
      </c>
      <c r="X326" s="3">
        <f t="shared" ref="X326:X389" si="22">SUM(AG326:AH326)</f>
        <v>0</v>
      </c>
      <c r="Y326" s="3">
        <f t="shared" ref="Y326:Y389" si="23">X326-V326-W326</f>
        <v>-371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>
        <f>IFERROR(ROUND(M326*VLOOKUP(L326,职业!A:G,4,FALSE),0),"")</f>
        <v>19</v>
      </c>
      <c r="AE326">
        <f>IFERROR(ROUND(O326*VLOOKUP(L326,职业!A:G,4,FALSE),0),"")</f>
        <v>2</v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customHeight="1" spans="1:34">
      <c r="A327" s="23" t="str">
        <f>生产方式演算表!A342</f>
        <v>pmg_钢铁厂_所有制</v>
      </c>
      <c r="B327" s="20" t="str">
        <f>IF(生产方式演算表!B342="","",生产方式演算表!B342)</f>
        <v>pm_重_教会所有</v>
      </c>
      <c r="C327" s="25">
        <v>2</v>
      </c>
      <c r="D327" s="24" t="str">
        <f>IF(生产方式演算表!F342="","",生产方式演算表!F342)</f>
        <v/>
      </c>
      <c r="E327" s="24">
        <f>IF(生产方式演算表!AO350="","",IF(LEN(生产方式演算表!AO350)=1,生产方式演算表!AO350,ROUND(生产方式演算表!AO350,-1)))</f>
        <v>20</v>
      </c>
      <c r="F327" s="24" t="str">
        <f>IF(生产方式演算表!H350="","",生产方式演算表!H350)</f>
        <v>钢铁</v>
      </c>
      <c r="G327" s="24">
        <f>IF(生产方式演算表!AP350="","",IF(LEN(生产方式演算表!AP350)=1,生产方式演算表!AP350,ROUND(生产方式演算表!AP350,-1)))</f>
        <v>10</v>
      </c>
      <c r="H327" s="24" t="str">
        <f>IF(生产方式演算表!J342="","",生产方式演算表!J342)</f>
        <v/>
      </c>
      <c r="I327" s="24" t="str">
        <f>IF(生产方式演算表!AQ350="","",IF(LEN(生产方式演算表!AQ350)=1,生产方式演算表!AQ350,ROUND(生产方式演算表!AQ350,-1)))</f>
        <v/>
      </c>
      <c r="J327" s="26" t="str">
        <f>IF(生产方式演算表!AR342=0,"","运力")</f>
        <v/>
      </c>
      <c r="K327" s="26" t="str">
        <f>IF(J327="","",IF(LEN(生产方式演算表!AR350)=1,生产方式演算表!AR350,ROUND(生产方式演算表!AR350,-1)))</f>
        <v/>
      </c>
      <c r="L327" s="3" t="str">
        <f>IF(生产方式演算表!O342="","",生产方式演算表!O342)</f>
        <v>教士</v>
      </c>
      <c r="M327" s="3">
        <f>IF(生产方式演算表!AT342="","",ROUND(生产方式演算表!AT342,-1))</f>
        <v>530</v>
      </c>
      <c r="N327" s="3" t="str">
        <f>IF(生产方式演算表!Q342="","",生产方式演算表!Q342)</f>
        <v/>
      </c>
      <c r="O327" s="3" t="str">
        <f>IF(生产方式演算表!AU342="","",ROUND(生产方式演算表!AU342,-1))</f>
        <v/>
      </c>
      <c r="P327" s="3" t="str">
        <f>IF(生产方式演算表!S342="","",生产方式演算表!S342)</f>
        <v/>
      </c>
      <c r="Q327" s="3" t="str">
        <f>IF(生产方式演算表!AV342="","",ROUND(生产方式演算表!AV342,-1))</f>
        <v/>
      </c>
      <c r="R327" s="3" t="str">
        <f>IF(生产方式演算表!V342="","",生产方式演算表!V342)</f>
        <v/>
      </c>
      <c r="S327" s="3">
        <f>IF(生产方式演算表!AW350="","",IF(LEN(生产方式演算表!AW350)=1,生产方式演算表!AW350,ROUND(生产方式演算表!AW350,-1)))</f>
        <v>30</v>
      </c>
      <c r="T327" s="3" t="str">
        <f>IF(生产方式演算表!X342="","",生产方式演算表!X342)</f>
        <v/>
      </c>
      <c r="U327" s="3" t="str">
        <f>IF(生产方式演算表!AX350="","",IF(LEN(生产方式演算表!AX350)=1,生产方式演算表!AX350,ROUND(生产方式演算表!AX350,-1)))</f>
        <v/>
      </c>
      <c r="V327" s="3">
        <f t="shared" si="20"/>
        <v>500</v>
      </c>
      <c r="W327" s="3">
        <f t="shared" si="21"/>
        <v>35</v>
      </c>
      <c r="X327" s="3">
        <f t="shared" si="22"/>
        <v>0</v>
      </c>
      <c r="Y327" s="3">
        <f t="shared" si="23"/>
        <v>-535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>
        <f>IFERROR(ROUND(M327*VLOOKUP(L327,职业!A:G,4,FALSE),0),"")</f>
        <v>35</v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customHeight="1" spans="1:34">
      <c r="A328" s="23" t="str">
        <f>生产方式演算表!A343</f>
        <v>pmg_钢铁厂_所有制</v>
      </c>
      <c r="B328" s="20" t="str">
        <f>IF(生产方式演算表!B343="","",生产方式演算表!B343)</f>
        <v>pm_重_私人运营</v>
      </c>
      <c r="C328" s="25">
        <v>3</v>
      </c>
      <c r="D328" s="24" t="str">
        <f>IF(生产方式演算表!F343="","",生产方式演算表!F343)</f>
        <v/>
      </c>
      <c r="E328" s="24">
        <f>IF(生产方式演算表!AO351="","",IF(LEN(生产方式演算表!AO351)=1,生产方式演算表!AO351,ROUND(生产方式演算表!AO351,-1)))</f>
        <v>20</v>
      </c>
      <c r="F328" s="24" t="str">
        <f>IF(生产方式演算表!H351="","",生产方式演算表!H351)</f>
        <v>钢铁</v>
      </c>
      <c r="G328" s="24">
        <f>IF(生产方式演算表!AP351="","",IF(LEN(生产方式演算表!AP351)=1,生产方式演算表!AP351,ROUND(生产方式演算表!AP351,-1)))</f>
        <v>10</v>
      </c>
      <c r="H328" s="24" t="str">
        <f>IF(生产方式演算表!J343="","",生产方式演算表!J343)</f>
        <v/>
      </c>
      <c r="I328" s="24" t="str">
        <f>IF(生产方式演算表!AQ351="","",IF(LEN(生产方式演算表!AQ351)=1,生产方式演算表!AQ351,ROUND(生产方式演算表!AQ351,-1)))</f>
        <v/>
      </c>
      <c r="J328" s="26" t="str">
        <f>IF(生产方式演算表!AR343=0,"","运力")</f>
        <v/>
      </c>
      <c r="K328" s="26" t="str">
        <f>IF(J328="","",IF(LEN(生产方式演算表!AR351)=1,生产方式演算表!AR351,ROUND(生产方式演算表!AR351,-1)))</f>
        <v/>
      </c>
      <c r="L328" s="3" t="str">
        <f>IF(生产方式演算表!O343="","",生产方式演算表!O343)</f>
        <v>资本家</v>
      </c>
      <c r="M328" s="3">
        <f>IF(生产方式演算表!AT343="","",ROUND(生产方式演算表!AT343,-1))</f>
        <v>140</v>
      </c>
      <c r="N328" s="3" t="str">
        <f>IF(生产方式演算表!Q343="","",生产方式演算表!Q343)</f>
        <v>职员</v>
      </c>
      <c r="O328" s="3">
        <f>IF(生产方式演算表!AU343="","",ROUND(生产方式演算表!AU343,-1))</f>
        <v>370</v>
      </c>
      <c r="P328" s="3" t="str">
        <f>IF(生产方式演算表!S343="","",生产方式演算表!S343)</f>
        <v/>
      </c>
      <c r="Q328" s="3" t="str">
        <f>IF(生产方式演算表!AV343="","",ROUND(生产方式演算表!AV343,-1))</f>
        <v/>
      </c>
      <c r="R328" s="3" t="str">
        <f>IF(生产方式演算表!V343="","",生产方式演算表!V343)</f>
        <v/>
      </c>
      <c r="S328" s="3">
        <f>IF(生产方式演算表!AW351="","",IF(LEN(生产方式演算表!AW351)=1,生产方式演算表!AW351,ROUND(生产方式演算表!AW351,-1)))</f>
        <v>40</v>
      </c>
      <c r="T328" s="3" t="str">
        <f>IF(生产方式演算表!X343="","",生产方式演算表!X343)</f>
        <v/>
      </c>
      <c r="U328" s="3" t="str">
        <f>IF(生产方式演算表!AX351="","",IF(LEN(生产方式演算表!AX351)=1,生产方式演算表!AX351,ROUND(生产方式演算表!AX351,-1)))</f>
        <v/>
      </c>
      <c r="V328" s="3">
        <f t="shared" si="20"/>
        <v>500</v>
      </c>
      <c r="W328" s="3">
        <f t="shared" si="21"/>
        <v>203</v>
      </c>
      <c r="X328" s="3">
        <f t="shared" si="22"/>
        <v>0</v>
      </c>
      <c r="Y328" s="3">
        <f t="shared" si="23"/>
        <v>-703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>
        <f>IFERROR(ROUND(M328*VLOOKUP(L328,职业!A:G,4,FALSE),0),"")</f>
        <v>56</v>
      </c>
      <c r="AE328">
        <f>IFERROR(ROUND(O328*VLOOKUP(L328,职业!A:G,4,FALSE),0),"")</f>
        <v>147</v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customHeight="1" spans="1:34">
      <c r="A329" s="23" t="str">
        <f>生产方式演算表!A344</f>
        <v>pmg_钢铁厂_所有制</v>
      </c>
      <c r="B329" s="20" t="str">
        <f>IF(生产方式演算表!B344="","",生产方式演算表!B344)</f>
        <v>pm_重_公开交易</v>
      </c>
      <c r="C329" s="25">
        <v>4</v>
      </c>
      <c r="D329" s="24" t="str">
        <f>IF(生产方式演算表!F344="","",生产方式演算表!F344)</f>
        <v/>
      </c>
      <c r="E329" s="24">
        <f>IF(生产方式演算表!AO352="","",IF(LEN(生产方式演算表!AO352)=1,生产方式演算表!AO352,ROUND(生产方式演算表!AO352,-1)))</f>
        <v>30</v>
      </c>
      <c r="F329" s="24" t="str">
        <f>IF(生产方式演算表!H352="","",生产方式演算表!H352)</f>
        <v>钢铁</v>
      </c>
      <c r="G329" s="24">
        <f>IF(生产方式演算表!AP352="","",IF(LEN(生产方式演算表!AP352)=1,生产方式演算表!AP352,ROUND(生产方式演算表!AP352,-1)))</f>
        <v>10</v>
      </c>
      <c r="H329" s="24" t="str">
        <f>IF(生产方式演算表!J344="","",生产方式演算表!J344)</f>
        <v/>
      </c>
      <c r="I329" s="24" t="str">
        <f>IF(生产方式演算表!AQ352="","",IF(LEN(生产方式演算表!AQ352)=1,生产方式演算表!AQ352,ROUND(生产方式演算表!AQ352,-1)))</f>
        <v/>
      </c>
      <c r="J329" s="26" t="str">
        <f>IF(生产方式演算表!AR344=0,"","运力")</f>
        <v/>
      </c>
      <c r="K329" s="26" t="str">
        <f>IF(J329="","",IF(LEN(生产方式演算表!AR352)=1,生产方式演算表!AR352,ROUND(生产方式演算表!AR352,-1)))</f>
        <v/>
      </c>
      <c r="L329" s="3" t="str">
        <f>IF(生产方式演算表!O344="","",生产方式演算表!O344)</f>
        <v>资本家</v>
      </c>
      <c r="M329" s="3">
        <f>IF(生产方式演算表!AT344="","",ROUND(生产方式演算表!AT344,-1))</f>
        <v>70</v>
      </c>
      <c r="N329" s="3" t="str">
        <f>IF(生产方式演算表!Q344="","",生产方式演算表!Q344)</f>
        <v>职员</v>
      </c>
      <c r="O329" s="3">
        <f>IF(生产方式演算表!AU344="","",ROUND(生产方式演算表!AU344,-1))</f>
        <v>180</v>
      </c>
      <c r="P329" s="3" t="str">
        <f>IF(生产方式演算表!S344="","",生产方式演算表!S344)</f>
        <v/>
      </c>
      <c r="Q329" s="3" t="str">
        <f>IF(生产方式演算表!AV344="","",ROUND(生产方式演算表!AV344,-1))</f>
        <v/>
      </c>
      <c r="R329" s="3" t="str">
        <f>IF(生产方式演算表!V344="","",生产方式演算表!V344)</f>
        <v/>
      </c>
      <c r="S329" s="3">
        <f>IF(生产方式演算表!AW352="","",IF(LEN(生产方式演算表!AW352)=1,生产方式演算表!AW352,ROUND(生产方式演算表!AW352,-1)))</f>
        <v>40</v>
      </c>
      <c r="T329" s="3" t="str">
        <f>IF(生产方式演算表!X344="","",生产方式演算表!X344)</f>
        <v/>
      </c>
      <c r="U329" s="3" t="str">
        <f>IF(生产方式演算表!AX352="","",IF(LEN(生产方式演算表!AX352)=1,生产方式演算表!AX352,ROUND(生产方式演算表!AX352,-1)))</f>
        <v/>
      </c>
      <c r="V329" s="3">
        <f t="shared" si="20"/>
        <v>500</v>
      </c>
      <c r="W329" s="3">
        <f t="shared" si="21"/>
        <v>100</v>
      </c>
      <c r="X329" s="3">
        <f t="shared" si="22"/>
        <v>0</v>
      </c>
      <c r="Y329" s="3">
        <f t="shared" si="23"/>
        <v>-600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>
        <f>IFERROR(ROUND(M329*VLOOKUP(L329,职业!A:G,4,FALSE),0),"")</f>
        <v>28</v>
      </c>
      <c r="AE329">
        <f>IFERROR(ROUND(O329*VLOOKUP(L329,职业!A:G,4,FALSE),0),"")</f>
        <v>72</v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customHeight="1" spans="1:34">
      <c r="A330" s="23" t="str">
        <f>生产方式演算表!A345</f>
        <v>pmg_钢铁厂_所有制</v>
      </c>
      <c r="B330" s="20" t="str">
        <f>IF(生产方式演算表!B345="","",生产方式演算表!B345)</f>
        <v>pm_重_政府运营</v>
      </c>
      <c r="C330" s="25">
        <v>5</v>
      </c>
      <c r="D330" s="24" t="str">
        <f>IF(生产方式演算表!F345="","",生产方式演算表!F345)</f>
        <v/>
      </c>
      <c r="E330" s="24">
        <f>IF(生产方式演算表!AO353="","",IF(LEN(生产方式演算表!AO353)=1,生产方式演算表!AO353,ROUND(生产方式演算表!AO353,-1)))</f>
        <v>30</v>
      </c>
      <c r="F330" s="24" t="str">
        <f>IF(生产方式演算表!H353="","",生产方式演算表!H353)</f>
        <v>钢铁</v>
      </c>
      <c r="G330" s="24">
        <f>IF(生产方式演算表!AP353="","",IF(LEN(生产方式演算表!AP353)=1,生产方式演算表!AP353,ROUND(生产方式演算表!AP353,-1)))</f>
        <v>10</v>
      </c>
      <c r="H330" s="24" t="str">
        <f>IF(生产方式演算表!J345="","",生产方式演算表!J345)</f>
        <v/>
      </c>
      <c r="I330" s="24" t="str">
        <f>IF(生产方式演算表!AQ353="","",IF(LEN(生产方式演算表!AQ353)=1,生产方式演算表!AQ353,ROUND(生产方式演算表!AQ353,-1)))</f>
        <v/>
      </c>
      <c r="J330" s="26" t="str">
        <f>IF(生产方式演算表!AR345=0,"","运力")</f>
        <v/>
      </c>
      <c r="K330" s="26" t="str">
        <f>IF(J330="","",IF(LEN(生产方式演算表!AR353)=1,生产方式演算表!AR353,ROUND(生产方式演算表!AR353,-1)))</f>
        <v/>
      </c>
      <c r="L330" s="3" t="str">
        <f>IF(生产方式演算表!O345="","",生产方式演算表!O345)</f>
        <v>官僚</v>
      </c>
      <c r="M330" s="3">
        <f>IF(生产方式演算表!AT345="","",ROUND(生产方式演算表!AT345,-1))</f>
        <v>600</v>
      </c>
      <c r="N330" s="3" t="str">
        <f>IF(生产方式演算表!Q345="","",生产方式演算表!Q345)</f>
        <v/>
      </c>
      <c r="O330" s="3" t="str">
        <f>IF(生产方式演算表!AU345="","",ROUND(生产方式演算表!AU345,-1))</f>
        <v/>
      </c>
      <c r="P330" s="3" t="str">
        <f>IF(生产方式演算表!S345="","",生产方式演算表!S345)</f>
        <v/>
      </c>
      <c r="Q330" s="3" t="str">
        <f>IF(生产方式演算表!AV345="","",ROUND(生产方式演算表!AV345,-1))</f>
        <v/>
      </c>
      <c r="R330" s="3" t="str">
        <f>IF(生产方式演算表!V345="","",生产方式演算表!V345)</f>
        <v/>
      </c>
      <c r="S330" s="3">
        <f>IF(生产方式演算表!AW353="","",IF(LEN(生产方式演算表!AW353)=1,生产方式演算表!AW353,ROUND(生产方式演算表!AW353,-1)))</f>
        <v>40</v>
      </c>
      <c r="T330" s="3" t="str">
        <f>IF(生产方式演算表!X345="","",生产方式演算表!X345)</f>
        <v/>
      </c>
      <c r="U330" s="3" t="str">
        <f>IF(生产方式演算表!AX353="","",IF(LEN(生产方式演算表!AX353)=1,生产方式演算表!AX353,ROUND(生产方式演算表!AX353,-1)))</f>
        <v/>
      </c>
      <c r="V330" s="3">
        <f t="shared" si="20"/>
        <v>500</v>
      </c>
      <c r="W330" s="3">
        <f t="shared" si="21"/>
        <v>40</v>
      </c>
      <c r="X330" s="3">
        <f t="shared" si="22"/>
        <v>0</v>
      </c>
      <c r="Y330" s="3">
        <f t="shared" si="23"/>
        <v>-540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>
        <f>IFERROR(ROUND(M330*VLOOKUP(L330,职业!A:G,4,FALSE),0),"")</f>
        <v>40</v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customHeight="1" spans="1:34">
      <c r="A331" s="23" t="str">
        <f>生产方式演算表!A346</f>
        <v>pmg_钢铁厂_所有制</v>
      </c>
      <c r="B331" s="20" t="str">
        <f>IF(生产方式演算表!B346="","",生产方式演算表!B346)</f>
        <v>pm_重_初级工人合作社</v>
      </c>
      <c r="C331" s="23">
        <v>1</v>
      </c>
      <c r="D331" s="24" t="str">
        <f>IF(生产方式演算表!F346="","",生产方式演算表!F346)</f>
        <v/>
      </c>
      <c r="E331" s="24" t="str">
        <f>IF(生产方式演算表!AO354="","",IF(LEN(生产方式演算表!AO354)=1,生产方式演算表!AO354,ROUND(生产方式演算表!AO354,-1)))</f>
        <v/>
      </c>
      <c r="F331" s="24" t="str">
        <f>IF(生产方式演算表!H354="","",生产方式演算表!H354)</f>
        <v/>
      </c>
      <c r="G331" s="24" t="str">
        <f>IF(生产方式演算表!AP354="","",IF(LEN(生产方式演算表!AP354)=1,生产方式演算表!AP354,ROUND(生产方式演算表!AP354,-1)))</f>
        <v/>
      </c>
      <c r="H331" s="24" t="str">
        <f>IF(生产方式演算表!J346="","",生产方式演算表!J346)</f>
        <v/>
      </c>
      <c r="I331" s="24" t="str">
        <f>IF(生产方式演算表!AQ354="","",IF(LEN(生产方式演算表!AQ354)=1,生产方式演算表!AQ354,ROUND(生产方式演算表!AQ354,-1)))</f>
        <v/>
      </c>
      <c r="J331" s="26" t="str">
        <f>IF(生产方式演算表!AR346=0,"","运力")</f>
        <v/>
      </c>
      <c r="K331" s="26" t="str">
        <f>IF(J331="","",IF(LEN(生产方式演算表!AR354)=1,生产方式演算表!AR354,ROUND(生产方式演算表!AR354,-1)))</f>
        <v/>
      </c>
      <c r="L331" s="3" t="str">
        <f>IF(生产方式演算表!O346="","",生产方式演算表!O346)</f>
        <v>劳工</v>
      </c>
      <c r="M331" s="3">
        <f>IF(生产方式演算表!AT346="","",ROUND(生产方式演算表!AT346,-1))</f>
        <v>300</v>
      </c>
      <c r="N331" s="3" t="str">
        <f>IF(生产方式演算表!Q346="","",生产方式演算表!Q346)</f>
        <v>工程师</v>
      </c>
      <c r="O331" s="3">
        <f>IF(生产方式演算表!AU346="","",ROUND(生产方式演算表!AU346,-1))</f>
        <v>200</v>
      </c>
      <c r="P331" s="3" t="str">
        <f>IF(生产方式演算表!S346="","",生产方式演算表!S346)</f>
        <v/>
      </c>
      <c r="Q331" s="3" t="str">
        <f>IF(生产方式演算表!AV346="","",ROUND(生产方式演算表!AV346,-1))</f>
        <v/>
      </c>
      <c r="R331" s="3" t="str">
        <f>IF(生产方式演算表!V346="","",生产方式演算表!V346)</f>
        <v/>
      </c>
      <c r="S331" s="3" t="str">
        <f>IF(生产方式演算表!AW354="","",IF(LEN(生产方式演算表!AW354)=1,生产方式演算表!AW354,ROUND(生产方式演算表!AW354,-1)))</f>
        <v/>
      </c>
      <c r="T331" s="3" t="str">
        <f>IF(生产方式演算表!X346="","",生产方式演算表!X346)</f>
        <v/>
      </c>
      <c r="U331" s="3" t="str">
        <f>IF(生产方式演算表!AX354="","",IF(LEN(生产方式演算表!AX354)=1,生产方式演算表!AX354,ROUND(生产方式演算表!AX354,-1)))</f>
        <v/>
      </c>
      <c r="V331" s="3">
        <f t="shared" si="20"/>
        <v>0</v>
      </c>
      <c r="W331" s="3">
        <f t="shared" si="21"/>
        <v>11</v>
      </c>
      <c r="X331" s="3">
        <f t="shared" si="22"/>
        <v>0</v>
      </c>
      <c r="Y331" s="3">
        <f t="shared" si="23"/>
        <v>-11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>
        <f>IFERROR(ROUND(M331*VLOOKUP(L331,职业!A:G,4,FALSE),0),"")</f>
        <v>7</v>
      </c>
      <c r="AE331">
        <f>IFERROR(ROUND(O331*VLOOKUP(L331,职业!A:G,4,FALSE),0),"")</f>
        <v>4</v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3" t="str">
        <f>生产方式演算表!A347</f>
        <v>pmg_钢铁厂_所有制</v>
      </c>
      <c r="B332" s="20" t="str">
        <f>IF(生产方式演算表!B347="","",生产方式演算表!B347)</f>
        <v>pm_重_高级工人合作社</v>
      </c>
      <c r="C332" s="23">
        <v>2</v>
      </c>
      <c r="D332" s="24" t="str">
        <f>IF(生产方式演算表!F347="","",生产方式演算表!F347)</f>
        <v/>
      </c>
      <c r="E332" s="24">
        <f>IF(生产方式演算表!AO355="","",IF(LEN(生产方式演算表!AO355)=1,生产方式演算表!AO355,ROUND(生产方式演算表!AO355,-1)))</f>
        <v>6</v>
      </c>
      <c r="F332" s="24" t="str">
        <f>IF(生产方式演算表!H355="","",生产方式演算表!H355)</f>
        <v/>
      </c>
      <c r="G332" s="24" t="str">
        <f>IF(生产方式演算表!AP355="","",IF(LEN(生产方式演算表!AP355)=1,生产方式演算表!AP355,ROUND(生产方式演算表!AP355,-1)))</f>
        <v/>
      </c>
      <c r="H332" s="24" t="str">
        <f>IF(生产方式演算表!J347="","",生产方式演算表!J347)</f>
        <v/>
      </c>
      <c r="I332" s="24" t="str">
        <f>IF(生产方式演算表!AQ355="","",IF(LEN(生产方式演算表!AQ355)=1,生产方式演算表!AQ355,ROUND(生产方式演算表!AQ355,-1)))</f>
        <v/>
      </c>
      <c r="J332" s="26" t="str">
        <f>IF(生产方式演算表!AR347=0,"","运力")</f>
        <v/>
      </c>
      <c r="K332" s="26" t="str">
        <f>IF(J332="","",IF(LEN(生产方式演算表!AR355)=1,生产方式演算表!AR355,ROUND(生产方式演算表!AR355,-1)))</f>
        <v/>
      </c>
      <c r="L332" s="3" t="str">
        <f>IF(生产方式演算表!O347="","",生产方式演算表!O347)</f>
        <v>劳工</v>
      </c>
      <c r="M332" s="3">
        <f>IF(生产方式演算表!AT347="","",ROUND(生产方式演算表!AT347,-1))</f>
        <v>150</v>
      </c>
      <c r="N332" s="3" t="str">
        <f>IF(生产方式演算表!Q347="","",生产方式演算表!Q347)</f>
        <v>工程师</v>
      </c>
      <c r="O332" s="3">
        <f>IF(生产方式演算表!AU347="","",ROUND(生产方式演算表!AU347,-1))</f>
        <v>130</v>
      </c>
      <c r="P332" s="3" t="str">
        <f>IF(生产方式演算表!S347="","",生产方式演算表!S347)</f>
        <v>法士</v>
      </c>
      <c r="Q332" s="3">
        <f>IF(生产方式演算表!AV347="","",ROUND(生产方式演算表!AV347,-1))</f>
        <v>90</v>
      </c>
      <c r="R332" s="3" t="str">
        <f>IF(生产方式演算表!V347="","",生产方式演算表!V347)</f>
        <v/>
      </c>
      <c r="S332" s="3" t="str">
        <f>IF(生产方式演算表!AW355="","",IF(LEN(生产方式演算表!AW355)=1,生产方式演算表!AW355,ROUND(生产方式演算表!AW355,-1)))</f>
        <v/>
      </c>
      <c r="T332" s="3" t="str">
        <f>IF(生产方式演算表!X347="","",生产方式演算表!X347)</f>
        <v/>
      </c>
      <c r="U332" s="3" t="str">
        <f>IF(生产方式演算表!AX355="","",IF(LEN(生产方式演算表!AX355)=1,生产方式演算表!AX355,ROUND(生产方式演算表!AX355,-1)))</f>
        <v/>
      </c>
      <c r="V332" s="3">
        <f t="shared" si="20"/>
        <v>0</v>
      </c>
      <c r="W332" s="3">
        <f t="shared" si="21"/>
        <v>6</v>
      </c>
      <c r="X332" s="3">
        <f t="shared" si="22"/>
        <v>0</v>
      </c>
      <c r="Y332" s="3">
        <f t="shared" si="23"/>
        <v>-6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3</v>
      </c>
      <c r="AE332">
        <f>IFERROR(ROUND(O332*VLOOKUP(L332,职业!A:G,4,FALSE),0),"")</f>
        <v>3</v>
      </c>
      <c r="AF332">
        <f>IFERROR(ROUND(Q332*VLOOKUP(L332,职业!A:G,4,FALSE),0),"")</f>
        <v>2</v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3" t="str">
        <f>生产方式演算表!A348</f>
        <v>pmg_钢铁厂_所有制</v>
      </c>
      <c r="B333" s="20" t="str">
        <f>IF(生产方式演算表!B348="","",生产方式演算表!B348)</f>
        <v>pm_重_法师所有</v>
      </c>
      <c r="C333" s="23">
        <v>3</v>
      </c>
      <c r="D333" s="24" t="str">
        <f>IF(生产方式演算表!F348="","",生产方式演算表!F348)</f>
        <v/>
      </c>
      <c r="E333" s="24">
        <f>IF(生产方式演算表!AO356="","",IF(LEN(生产方式演算表!AO356)=1,生产方式演算表!AO356,ROUND(生产方式演算表!AO356,-1)))</f>
        <v>8</v>
      </c>
      <c r="F333" s="24" t="str">
        <f>IF(生产方式演算表!H356="","",生产方式演算表!H356)</f>
        <v/>
      </c>
      <c r="G333" s="24" t="str">
        <f>IF(生产方式演算表!AP356="","",IF(LEN(生产方式演算表!AP356)=1,生产方式演算表!AP356,ROUND(生产方式演算表!AP356,-1)))</f>
        <v/>
      </c>
      <c r="H333" s="24" t="str">
        <f>IF(生产方式演算表!J348="","",生产方式演算表!J348)</f>
        <v/>
      </c>
      <c r="I333" s="24" t="str">
        <f>IF(生产方式演算表!AQ356="","",IF(LEN(生产方式演算表!AQ356)=1,生产方式演算表!AQ356,ROUND(生产方式演算表!AQ356,-1)))</f>
        <v/>
      </c>
      <c r="J333" s="26" t="str">
        <f>IF(生产方式演算表!AR348=0,"","运力")</f>
        <v/>
      </c>
      <c r="K333" s="26" t="str">
        <f>IF(J333="","",IF(LEN(生产方式演算表!AR356)=1,生产方式演算表!AR356,ROUND(生产方式演算表!AR356,-1)))</f>
        <v/>
      </c>
      <c r="L333" s="3" t="str">
        <f>IF(生产方式演算表!O348="","",生产方式演算表!O348)</f>
        <v>法师</v>
      </c>
      <c r="M333" s="3">
        <f>IF(生产方式演算表!AT348="","",ROUND(生产方式演算表!AT348,-1))</f>
        <v>50</v>
      </c>
      <c r="N333" s="3" t="str">
        <f>IF(生产方式演算表!Q348="","",生产方式演算表!Q348)</f>
        <v>法士</v>
      </c>
      <c r="O333" s="3">
        <f>IF(生产方式演算表!AU348="","",ROUND(生产方式演算表!AU348,-1))</f>
        <v>310</v>
      </c>
      <c r="P333" s="3" t="str">
        <f>IF(生产方式演算表!S348="","",生产方式演算表!S348)</f>
        <v/>
      </c>
      <c r="Q333" s="3" t="str">
        <f>IF(生产方式演算表!AV348="","",ROUND(生产方式演算表!AV348,-1))</f>
        <v/>
      </c>
      <c r="R333" s="3" t="str">
        <f>IF(生产方式演算表!V348="","",生产方式演算表!V348)</f>
        <v/>
      </c>
      <c r="S333" s="3" t="str">
        <f>IF(生产方式演算表!AW356="","",IF(LEN(生产方式演算表!AW356)=1,生产方式演算表!AW356,ROUND(生产方式演算表!AW356,-1)))</f>
        <v/>
      </c>
      <c r="T333" s="3" t="str">
        <f>IF(生产方式演算表!X348="","",生产方式演算表!X348)</f>
        <v/>
      </c>
      <c r="U333" s="3" t="str">
        <f>IF(生产方式演算表!AX356="","",IF(LEN(生产方式演算表!AX356)=1,生产方式演算表!AX356,ROUND(生产方式演算表!AX356,-1)))</f>
        <v/>
      </c>
      <c r="V333" s="3">
        <f t="shared" si="20"/>
        <v>0</v>
      </c>
      <c r="W333" s="3">
        <f t="shared" si="21"/>
        <v>159</v>
      </c>
      <c r="X333" s="3">
        <f t="shared" si="22"/>
        <v>0</v>
      </c>
      <c r="Y333" s="3">
        <f t="shared" si="23"/>
        <v>-159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>
        <f>IFERROR(ROUND(M333*VLOOKUP(L333,职业!A:G,4,FALSE),0),"")</f>
        <v>22</v>
      </c>
      <c r="AE333">
        <f>IFERROR(ROUND(O333*VLOOKUP(L333,职业!A:G,4,FALSE),0),"")</f>
        <v>137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hidden="1" customHeight="1" spans="1:34">
      <c r="A334" s="23" t="str">
        <f>生产方式演算表!A349</f>
        <v>pmg_炼金厂_基础生产</v>
      </c>
      <c r="B334" s="20" t="str">
        <f>IF(生产方式演算表!B349="","",生产方式演算表!B349)</f>
        <v>pm_精练</v>
      </c>
      <c r="C334" s="23">
        <v>4</v>
      </c>
      <c r="D334" s="24" t="str">
        <f>IF(生产方式演算表!F349="","",生产方式演算表!F349)</f>
        <v>泽洛</v>
      </c>
      <c r="E334" s="24">
        <f>IF(生产方式演算表!AO349="","",生产方式演算表!AO349)</f>
        <v>11</v>
      </c>
      <c r="F334" s="24" t="str">
        <f>IF(生产方式演算表!H349="","",生产方式演算表!H349)</f>
        <v>钢铁</v>
      </c>
      <c r="G334" s="24">
        <f>IF(生产方式演算表!AP349="","",生产方式演算表!AP349)</f>
        <v>7</v>
      </c>
      <c r="H334" s="24" t="str">
        <f>IF(生产方式演算表!J349="","",生产方式演算表!J349)</f>
        <v/>
      </c>
      <c r="I334" s="24" t="str">
        <f>IF(生产方式演算表!AQ349="","",生产方式演算表!AQ349)</f>
        <v/>
      </c>
      <c r="J334" s="26" t="str">
        <f>IF(生产方式演算表!AR349=0,"","运力")</f>
        <v>运力</v>
      </c>
      <c r="K334" s="26">
        <f>IF(J334="运力",生产方式演算表!AR349,"")</f>
        <v>6</v>
      </c>
      <c r="L334" s="3" t="str">
        <f>IF(生产方式演算表!O349="","",生产方式演算表!O349)</f>
        <v>劳工</v>
      </c>
      <c r="M334" s="3">
        <f>IF(生产方式演算表!AT349="","",ROUND(生产方式演算表!AT349,-1))</f>
        <v>3480</v>
      </c>
      <c r="N334" s="3" t="str">
        <f>IF(生产方式演算表!Q349="","",生产方式演算表!Q349)</f>
        <v>法士</v>
      </c>
      <c r="O334" s="3">
        <f>IF(生产方式演算表!AU349="","",ROUND(生产方式演算表!AU349,-1))</f>
        <v>260</v>
      </c>
      <c r="P334" s="3" t="str">
        <f>IF(生产方式演算表!S349="","",生产方式演算表!S349)</f>
        <v/>
      </c>
      <c r="Q334" s="3" t="str">
        <f>IF(生产方式演算表!AV349="","",ROUND(生产方式演算表!AV349,-1))</f>
        <v/>
      </c>
      <c r="R334" s="3" t="str">
        <f>IF(生产方式演算表!V349="","",生产方式演算表!V349)</f>
        <v>秘银</v>
      </c>
      <c r="S334" s="3">
        <f>IF(生产方式演算表!AW349="","",ROUND(生产方式演算表!AW349,-LEN(生产方式演算表!AW349)+2))</f>
        <v>22</v>
      </c>
      <c r="T334" s="3" t="str">
        <f>IF(生产方式演算表!X349="","",生产方式演算表!X349)</f>
        <v/>
      </c>
      <c r="U334" s="3" t="str">
        <f>IF(生产方式演算表!AX349="","",ROUND(生产方式演算表!AX349,-LEN(生产方式演算表!AX349)+2))</f>
        <v/>
      </c>
      <c r="V334" s="3">
        <f t="shared" si="20"/>
        <v>845</v>
      </c>
      <c r="W334" s="3">
        <f t="shared" si="21"/>
        <v>83</v>
      </c>
      <c r="X334" s="3">
        <f t="shared" si="22"/>
        <v>1760</v>
      </c>
      <c r="Y334" s="3">
        <f t="shared" si="23"/>
        <v>832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>
        <f>IFERROR(ROUND(M334*VLOOKUP(L334,职业!A:G,4,FALSE),0),"")</f>
        <v>77</v>
      </c>
      <c r="AE334">
        <f>IFERROR(ROUND(O334*VLOOKUP(L334,职业!A:G,4,FALSE),0),"")</f>
        <v>6</v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hidden="1" customHeight="1" spans="1:34">
      <c r="A335" s="23" t="str">
        <f>生产方式演算表!A350</f>
        <v>pmg_炼金厂_基础生产</v>
      </c>
      <c r="B335" s="20" t="str">
        <f>IF(生产方式演算表!B350="","",生产方式演算表!B350)</f>
        <v>pm_魔能锻造法</v>
      </c>
      <c r="C335" s="23">
        <v>5</v>
      </c>
      <c r="D335" s="24" t="str">
        <f>IF(生产方式演算表!F350="","",生产方式演算表!F350)</f>
        <v>泽洛</v>
      </c>
      <c r="E335" s="24">
        <f>IF(生产方式演算表!AO350="","",生产方式演算表!AO350)</f>
        <v>19</v>
      </c>
      <c r="F335" s="24" t="str">
        <f>IF(生产方式演算表!H350="","",生产方式演算表!H350)</f>
        <v>钢铁</v>
      </c>
      <c r="G335" s="24">
        <f>IF(生产方式演算表!AP350="","",生产方式演算表!AP350)</f>
        <v>10</v>
      </c>
      <c r="H335" s="24" t="str">
        <f>IF(生产方式演算表!J350="","",生产方式演算表!J350)</f>
        <v/>
      </c>
      <c r="I335" s="24" t="str">
        <f>IF(生产方式演算表!AQ350="","",生产方式演算表!AQ350)</f>
        <v/>
      </c>
      <c r="J335" s="26" t="str">
        <f>IF(生产方式演算表!AR350=0,"","运力")</f>
        <v>运力</v>
      </c>
      <c r="K335" s="26">
        <f>IF(J335="运力",生产方式演算表!AR350,"")</f>
        <v>8</v>
      </c>
      <c r="L335" s="3" t="str">
        <f>IF(生产方式演算表!O350="","",生产方式演算表!O350)</f>
        <v>劳工</v>
      </c>
      <c r="M335" s="3">
        <f>IF(生产方式演算表!AT350="","",ROUND(生产方式演算表!AT350,-1))</f>
        <v>3350</v>
      </c>
      <c r="N335" s="3" t="str">
        <f>IF(生产方式演算表!Q350="","",生产方式演算表!Q350)</f>
        <v>法士</v>
      </c>
      <c r="O335" s="3">
        <f>IF(生产方式演算表!AU350="","",ROUND(生产方式演算表!AU350,-1))</f>
        <v>290</v>
      </c>
      <c r="P335" s="3" t="str">
        <f>IF(生产方式演算表!S350="","",生产方式演算表!S350)</f>
        <v/>
      </c>
      <c r="Q335" s="3" t="str">
        <f>IF(生产方式演算表!AV350="","",ROUND(生产方式演算表!AV350,-1))</f>
        <v/>
      </c>
      <c r="R335" s="3" t="str">
        <f>IF(生产方式演算表!V350="","",生产方式演算表!V350)</f>
        <v>秘银</v>
      </c>
      <c r="S335" s="3">
        <f>IF(生产方式演算表!AW350="","",ROUND(生产方式演算表!AW350,-LEN(生产方式演算表!AW350)+2))</f>
        <v>32</v>
      </c>
      <c r="T335" s="3" t="str">
        <f>IF(生产方式演算表!X350="","",生产方式演算表!X350)</f>
        <v/>
      </c>
      <c r="U335" s="3" t="str">
        <f>IF(生产方式演算表!AX350="","",ROUND(生产方式演算表!AX350,-LEN(生产方式演算表!AX350)+2))</f>
        <v/>
      </c>
      <c r="V335" s="3">
        <f t="shared" si="20"/>
        <v>1355</v>
      </c>
      <c r="W335" s="3">
        <f t="shared" si="21"/>
        <v>80</v>
      </c>
      <c r="X335" s="3">
        <f t="shared" si="22"/>
        <v>2560</v>
      </c>
      <c r="Y335" s="3">
        <f t="shared" si="23"/>
        <v>1125</v>
      </c>
      <c r="AA335">
        <f>IFERROR(ROUND(E335*VLOOKUP(D335,商品!$A$4:$B$58,2,FALSE),0),"")</f>
        <v>855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>
        <f>IFERROR(ROUND(M335*VLOOKUP(L335,职业!A:G,4,FALSE),0),"")</f>
        <v>74</v>
      </c>
      <c r="AE335">
        <f>IFERROR(ROUND(O335*VLOOKUP(L335,职业!A:G,4,FALSE),0),"")</f>
        <v>6</v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hidden="1" customHeight="1" spans="1:34">
      <c r="A336" s="23" t="str">
        <f>生产方式演算表!A351</f>
        <v>pmg_炼金厂_基础生产</v>
      </c>
      <c r="B336" s="20" t="str">
        <f>IF(生产方式演算表!B351="","",生产方式演算表!B351)</f>
        <v/>
      </c>
      <c r="C336" s="25">
        <v>1</v>
      </c>
      <c r="D336" s="24" t="str">
        <f>IF(生产方式演算表!F351="","",生产方式演算表!F351)</f>
        <v>泽洛</v>
      </c>
      <c r="E336" s="24">
        <f>IF(生产方式演算表!AO351="","",生产方式演算表!AO351)</f>
        <v>23</v>
      </c>
      <c r="F336" s="24" t="str">
        <f>IF(生产方式演算表!H351="","",生产方式演算表!H351)</f>
        <v>钢铁</v>
      </c>
      <c r="G336" s="24">
        <f>IF(生产方式演算表!AP351="","",生产方式演算表!AP351)</f>
        <v>11</v>
      </c>
      <c r="H336" s="24" t="str">
        <f>IF(生产方式演算表!J351="","",生产方式演算表!J351)</f>
        <v/>
      </c>
      <c r="I336" s="24" t="str">
        <f>IF(生产方式演算表!AQ351="","",生产方式演算表!AQ351)</f>
        <v/>
      </c>
      <c r="J336" s="26" t="str">
        <f>IF(生产方式演算表!AR351=0,"","运力")</f>
        <v>运力</v>
      </c>
      <c r="K336" s="26">
        <f>IF(J336="运力",生产方式演算表!AR351,"")</f>
        <v>9</v>
      </c>
      <c r="L336" s="3" t="str">
        <f>IF(生产方式演算表!O351="","",生产方式演算表!O351)</f>
        <v>劳工</v>
      </c>
      <c r="M336" s="3">
        <f>IF(生产方式演算表!AT351="","",ROUND(生产方式演算表!AT351,-1))</f>
        <v>3230</v>
      </c>
      <c r="N336" s="3" t="str">
        <f>IF(生产方式演算表!Q351="","",生产方式演算表!Q351)</f>
        <v>法士</v>
      </c>
      <c r="O336" s="3">
        <f>IF(生产方式演算表!AU351="","",ROUND(生产方式演算表!AU351,-1))</f>
        <v>320</v>
      </c>
      <c r="P336" s="3" t="str">
        <f>IF(生产方式演算表!S351="","",生产方式演算表!S351)</f>
        <v/>
      </c>
      <c r="Q336" s="3" t="str">
        <f>IF(生产方式演算表!AV351="","",ROUND(生产方式演算表!AV351,-1))</f>
        <v/>
      </c>
      <c r="R336" s="3" t="str">
        <f>IF(生产方式演算表!V351="","",生产方式演算表!V351)</f>
        <v>秘银</v>
      </c>
      <c r="S336" s="3">
        <f>IF(生产方式演算表!AW351="","",ROUND(生产方式演算表!AW351,-LEN(生产方式演算表!AW351)+2))</f>
        <v>35</v>
      </c>
      <c r="T336" s="3" t="str">
        <f>IF(生产方式演算表!X351="","",生产方式演算表!X351)</f>
        <v/>
      </c>
      <c r="U336" s="3" t="str">
        <f>IF(生产方式演算表!AX351="","",ROUND(生产方式演算表!AX351,-LEN(生产方式演算表!AX351)+2))</f>
        <v/>
      </c>
      <c r="V336" s="3">
        <f t="shared" si="20"/>
        <v>1585</v>
      </c>
      <c r="W336" s="3">
        <f t="shared" si="21"/>
        <v>78</v>
      </c>
      <c r="X336" s="3">
        <f t="shared" si="22"/>
        <v>2800</v>
      </c>
      <c r="Y336" s="3">
        <f t="shared" si="23"/>
        <v>1137</v>
      </c>
      <c r="AA336">
        <f>IFERROR(ROUND(E336*VLOOKUP(D336,商品!$A$4:$B$58,2,FALSE),0),"")</f>
        <v>1035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>
        <f>IFERROR(ROUND(M336*VLOOKUP(L336,职业!A:G,4,FALSE),0),"")</f>
        <v>71</v>
      </c>
      <c r="AE336">
        <f>IFERROR(ROUND(O336*VLOOKUP(L336,职业!A:G,4,FALSE),0),"")</f>
        <v>7</v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hidden="1" customHeight="1" spans="1:34">
      <c r="A337" s="23" t="str">
        <f>生产方式演算表!A352</f>
        <v>pmg_炼金厂_基础生产</v>
      </c>
      <c r="B337" s="20" t="str">
        <f>IF(生产方式演算表!B352="","",生产方式演算表!B352)</f>
        <v>pm_雌雄金属融合法</v>
      </c>
      <c r="C337" s="25">
        <v>2</v>
      </c>
      <c r="D337" s="24" t="str">
        <f>IF(生产方式演算表!F352="","",生产方式演算表!F352)</f>
        <v>泽洛</v>
      </c>
      <c r="E337" s="24">
        <f>IF(生产方式演算表!AO352="","",生产方式演算表!AO352)</f>
        <v>27</v>
      </c>
      <c r="F337" s="24" t="str">
        <f>IF(生产方式演算表!H352="","",生产方式演算表!H352)</f>
        <v>钢铁</v>
      </c>
      <c r="G337" s="24">
        <f>IF(生产方式演算表!AP352="","",生产方式演算表!AP352)</f>
        <v>11</v>
      </c>
      <c r="H337" s="24" t="str">
        <f>IF(生产方式演算表!J352="","",生产方式演算表!J352)</f>
        <v/>
      </c>
      <c r="I337" s="24" t="str">
        <f>IF(生产方式演算表!AQ352="","",生产方式演算表!AQ352)</f>
        <v/>
      </c>
      <c r="J337" s="26" t="str">
        <f>IF(生产方式演算表!AR352=0,"","运力")</f>
        <v>运力</v>
      </c>
      <c r="K337" s="26">
        <f>IF(J337="运力",生产方式演算表!AR352,"")</f>
        <v>9</v>
      </c>
      <c r="L337" s="3" t="str">
        <f>IF(生产方式演算表!O352="","",生产方式演算表!O352)</f>
        <v>劳工</v>
      </c>
      <c r="M337" s="3">
        <f>IF(生产方式演算表!AT352="","",ROUND(生产方式演算表!AT352,-1))</f>
        <v>3120</v>
      </c>
      <c r="N337" s="3" t="str">
        <f>IF(生产方式演算表!Q352="","",生产方式演算表!Q352)</f>
        <v>法士</v>
      </c>
      <c r="O337" s="3">
        <f>IF(生产方式演算表!AU352="","",ROUND(生产方式演算表!AU352,-1))</f>
        <v>350</v>
      </c>
      <c r="P337" s="3" t="str">
        <f>IF(生产方式演算表!S352="","",生产方式演算表!S352)</f>
        <v/>
      </c>
      <c r="Q337" s="3" t="str">
        <f>IF(生产方式演算表!AV352="","",ROUND(生产方式演算表!AV352,-1))</f>
        <v/>
      </c>
      <c r="R337" s="3" t="str">
        <f>IF(生产方式演算表!V352="","",生产方式演算表!V352)</f>
        <v>秘银</v>
      </c>
      <c r="S337" s="3">
        <f>IF(生产方式演算表!AW352="","",ROUND(生产方式演算表!AW352,-LEN(生产方式演算表!AW352)+2))</f>
        <v>39</v>
      </c>
      <c r="T337" s="3" t="str">
        <f>IF(生产方式演算表!X352="","",生产方式演算表!X352)</f>
        <v/>
      </c>
      <c r="U337" s="3" t="str">
        <f>IF(生产方式演算表!AX352="","",ROUND(生产方式演算表!AX352,-LEN(生产方式演算表!AX352)+2))</f>
        <v/>
      </c>
      <c r="V337" s="3">
        <f t="shared" si="20"/>
        <v>1765</v>
      </c>
      <c r="W337" s="3">
        <f t="shared" si="21"/>
        <v>77</v>
      </c>
      <c r="X337" s="3">
        <f t="shared" si="22"/>
        <v>3120</v>
      </c>
      <c r="Y337" s="3">
        <f t="shared" si="23"/>
        <v>1278</v>
      </c>
      <c r="AA337">
        <f>IFERROR(ROUND(E337*VLOOKUP(D337,商品!$A$4:$B$58,2,FALSE),0),"")</f>
        <v>1215</v>
      </c>
      <c r="AB337">
        <f>IFERROR(ROUND(G337*VLOOKUP(F337,商品!$A$4:$B$58,2,FALSE),0),"")</f>
        <v>550</v>
      </c>
      <c r="AC337" t="str">
        <f>IFERROR(ROUND(I337*VLOOKUP(H337,商品!$A$4:$B$58,2,FALSE),0),"")</f>
        <v/>
      </c>
      <c r="AD337">
        <f>IFERROR(ROUND(M337*VLOOKUP(L337,职业!A:G,4,FALSE),0),"")</f>
        <v>69</v>
      </c>
      <c r="AE337">
        <f>IFERROR(ROUND(O337*VLOOKUP(L337,职业!A:G,4,FALSE),0),"")</f>
        <v>8</v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hidden="1" customHeight="1" spans="1:34">
      <c r="A338" s="23" t="str">
        <f>生产方式演算表!A353</f>
        <v>pmg_炼金厂_基础生产</v>
      </c>
      <c r="B338" s="20" t="str">
        <f>IF(生产方式演算表!B353="","",生产方式演算表!B353)</f>
        <v>pm_传送叠加融合法</v>
      </c>
      <c r="C338" s="25">
        <v>3</v>
      </c>
      <c r="D338" s="24" t="str">
        <f>IF(生产方式演算表!F353="","",生产方式演算表!F353)</f>
        <v>泽洛</v>
      </c>
      <c r="E338" s="24">
        <f>IF(生产方式演算表!AO353="","",生产方式演算表!AO353)</f>
        <v>31</v>
      </c>
      <c r="F338" s="24" t="str">
        <f>IF(生产方式演算表!H353="","",生产方式演算表!H353)</f>
        <v>钢铁</v>
      </c>
      <c r="G338" s="24">
        <f>IF(生产方式演算表!AP353="","",生产方式演算表!AP353)</f>
        <v>12</v>
      </c>
      <c r="H338" s="24" t="str">
        <f>IF(生产方式演算表!J353="","",生产方式演算表!J353)</f>
        <v/>
      </c>
      <c r="I338" s="24" t="str">
        <f>IF(生产方式演算表!AQ353="","",生产方式演算表!AQ353)</f>
        <v/>
      </c>
      <c r="J338" s="26" t="str">
        <f>IF(生产方式演算表!AR353=0,"","运力")</f>
        <v>运力</v>
      </c>
      <c r="K338" s="26">
        <f>IF(J338="运力",生产方式演算表!AR353,"")</f>
        <v>10</v>
      </c>
      <c r="L338" s="3" t="str">
        <f>IF(生产方式演算表!O353="","",生产方式演算表!O353)</f>
        <v>劳工</v>
      </c>
      <c r="M338" s="3">
        <f>IF(生产方式演算表!AT353="","",ROUND(生产方式演算表!AT353,-1))</f>
        <v>3020</v>
      </c>
      <c r="N338" s="3" t="str">
        <f>IF(生产方式演算表!Q353="","",生产方式演算表!Q353)</f>
        <v>法士</v>
      </c>
      <c r="O338" s="3">
        <f>IF(生产方式演算表!AU353="","",ROUND(生产方式演算表!AU353,-1))</f>
        <v>260</v>
      </c>
      <c r="P338" s="3" t="str">
        <f>IF(生产方式演算表!S353="","",生产方式演算表!S353)</f>
        <v>工程师</v>
      </c>
      <c r="Q338" s="3">
        <f>IF(生产方式演算表!AV353="","",ROUND(生产方式演算表!AV353,-1))</f>
        <v>150</v>
      </c>
      <c r="R338" s="3" t="str">
        <f>IF(生产方式演算表!V353="","",生产方式演算表!V353)</f>
        <v>秘银</v>
      </c>
      <c r="S338" s="3">
        <f>IF(生产方式演算表!AW353="","",ROUND(生产方式演算表!AW353,-LEN(生产方式演算表!AW353)+2))</f>
        <v>43</v>
      </c>
      <c r="T338" s="3" t="str">
        <f>IF(生产方式演算表!X353="","",生产方式演算表!X353)</f>
        <v/>
      </c>
      <c r="U338" s="3" t="str">
        <f>IF(生产方式演算表!AX353="","",ROUND(生产方式演算表!AX353,-LEN(生产方式演算表!AX353)+2))</f>
        <v/>
      </c>
      <c r="V338" s="3">
        <f t="shared" si="20"/>
        <v>1995</v>
      </c>
      <c r="W338" s="3">
        <f t="shared" si="21"/>
        <v>73</v>
      </c>
      <c r="X338" s="3">
        <f t="shared" si="22"/>
        <v>3440</v>
      </c>
      <c r="Y338" s="3">
        <f t="shared" si="23"/>
        <v>1372</v>
      </c>
      <c r="AA338">
        <f>IFERROR(ROUND(E338*VLOOKUP(D338,商品!$A$4:$B$58,2,FALSE),0),"")</f>
        <v>1395</v>
      </c>
      <c r="AB338">
        <f>IFERROR(ROUND(G338*VLOOKUP(F338,商品!$A$4:$B$58,2,FALSE),0),"")</f>
        <v>600</v>
      </c>
      <c r="AC338" t="str">
        <f>IFERROR(ROUND(I338*VLOOKUP(H338,商品!$A$4:$B$58,2,FALSE),0),"")</f>
        <v/>
      </c>
      <c r="AD338">
        <f>IFERROR(ROUND(M338*VLOOKUP(L338,职业!A:G,4,FALSE),0),"")</f>
        <v>67</v>
      </c>
      <c r="AE338">
        <f>IFERROR(ROUND(O338*VLOOKUP(L338,职业!A:G,4,FALSE),0),"")</f>
        <v>6</v>
      </c>
      <c r="AF338">
        <f>IFERROR(ROUND(Q338*VLOOKUP(L338,职业!A:G,4,FALSE),0),"")</f>
        <v>3</v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hidden="1" customHeight="1" spans="1:34">
      <c r="A339" s="23" t="str">
        <f>生产方式演算表!A354</f>
        <v>pmg_炼金厂_自动化</v>
      </c>
      <c r="B339" s="20" t="str">
        <f>IF(生产方式演算表!B354="","",生产方式演算表!B354)</f>
        <v>pm_炼金_手工装配</v>
      </c>
      <c r="C339" s="25">
        <v>4</v>
      </c>
      <c r="D339" s="24" t="str">
        <f>IF(生产方式演算表!F354="","",生产方式演算表!F354)</f>
        <v/>
      </c>
      <c r="E339" s="24" t="str">
        <f>IF(生产方式演算表!AO354="","",生产方式演算表!AO354)</f>
        <v/>
      </c>
      <c r="F339" s="24" t="str">
        <f>IF(生产方式演算表!H354="","",生产方式演算表!H354)</f>
        <v/>
      </c>
      <c r="G339" s="24" t="str">
        <f>IF(生产方式演算表!AP354="","",生产方式演算表!AP354)</f>
        <v/>
      </c>
      <c r="H339" s="24" t="str">
        <f>IF(生产方式演算表!J354="","",生产方式演算表!J354)</f>
        <v/>
      </c>
      <c r="I339" s="24" t="str">
        <f>IF(生产方式演算表!AQ354="","",生产方式演算表!AQ354)</f>
        <v/>
      </c>
      <c r="J339" s="26" t="str">
        <f>IF(生产方式演算表!AR354=0,"","运力")</f>
        <v/>
      </c>
      <c r="K339" s="26" t="str">
        <f>IF(J339="运力",生产方式演算表!AR354,"")</f>
        <v/>
      </c>
      <c r="L339" s="3" t="str">
        <f>IF(生产方式演算表!O354="","",生产方式演算表!O354)</f>
        <v/>
      </c>
      <c r="M339" s="3" t="str">
        <f>IF(生产方式演算表!AT354="","",ROUND(生产方式演算表!AT354,-1))</f>
        <v/>
      </c>
      <c r="N339" s="3" t="str">
        <f>IF(生产方式演算表!Q354="","",生产方式演算表!Q354)</f>
        <v/>
      </c>
      <c r="O339" s="3" t="str">
        <f>IF(生产方式演算表!AU354="","",ROUND(生产方式演算表!AU354,-1))</f>
        <v/>
      </c>
      <c r="P339" s="3" t="str">
        <f>IF(生产方式演算表!S354="","",生产方式演算表!S354)</f>
        <v/>
      </c>
      <c r="Q339" s="3" t="str">
        <f>IF(生产方式演算表!AV354="","",ROUND(生产方式演算表!AV354,-1))</f>
        <v/>
      </c>
      <c r="R339" s="3" t="str">
        <f>IF(生产方式演算表!V354="","",生产方式演算表!V354)</f>
        <v/>
      </c>
      <c r="S339" s="3" t="str">
        <f>IF(生产方式演算表!AW354="","",ROUND(生产方式演算表!AW354,-LEN(生产方式演算表!AW354)+2))</f>
        <v/>
      </c>
      <c r="T339" s="3" t="str">
        <f>IF(生产方式演算表!X354="","",生产方式演算表!X354)</f>
        <v/>
      </c>
      <c r="U339" s="3" t="str">
        <f>IF(生产方式演算表!AX354="","",ROUND(生产方式演算表!AX354,-LEN(生产方式演算表!AX354)+2))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hidden="1" customHeight="1" spans="1:34">
      <c r="A340" s="23" t="str">
        <f>生产方式演算表!A355</f>
        <v>pmg_炼金厂_自动化</v>
      </c>
      <c r="B340" s="20" t="str">
        <f>IF(生产方式演算表!B355="","",生产方式演算表!B355)</f>
        <v>pm_炼金_水管锅炉</v>
      </c>
      <c r="C340" s="25">
        <v>5</v>
      </c>
      <c r="D340" s="24" t="str">
        <f>IF(生产方式演算表!F355="","",生产方式演算表!F355)</f>
        <v>工具</v>
      </c>
      <c r="E340" s="24">
        <f>IF(生产方式演算表!AO355="","",生产方式演算表!AO355)</f>
        <v>6</v>
      </c>
      <c r="F340" s="24" t="str">
        <f>IF(生产方式演算表!H355="","",生产方式演算表!H355)</f>
        <v/>
      </c>
      <c r="G340" s="24" t="str">
        <f>IF(生产方式演算表!AP355="","",生产方式演算表!AP355)</f>
        <v/>
      </c>
      <c r="H340" s="24" t="str">
        <f>IF(生产方式演算表!J355="","",生产方式演算表!J355)</f>
        <v/>
      </c>
      <c r="I340" s="24" t="str">
        <f>IF(生产方式演算表!AQ355="","",生产方式演算表!AQ355)</f>
        <v/>
      </c>
      <c r="J340" s="26" t="str">
        <f>IF(生产方式演算表!AR355=0,"","运力")</f>
        <v/>
      </c>
      <c r="K340" s="26" t="str">
        <f>IF(J340="运力",生产方式演算表!AR355,"")</f>
        <v/>
      </c>
      <c r="L340" s="3" t="str">
        <f>IF(生产方式演算表!O355="","",生产方式演算表!O355)</f>
        <v>劳工</v>
      </c>
      <c r="M340" s="3">
        <f>IF(生产方式演算表!AT355="","",ROUND(生产方式演算表!AT355,-1))</f>
        <v>-360</v>
      </c>
      <c r="N340" s="3" t="str">
        <f>IF(生产方式演算表!Q355="","",生产方式演算表!Q355)</f>
        <v>工程师</v>
      </c>
      <c r="O340" s="3">
        <f>IF(生产方式演算表!AU355="","",ROUND(生产方式演算表!AU355,-1))</f>
        <v>30</v>
      </c>
      <c r="P340" s="3" t="str">
        <f>IF(生产方式演算表!S355="","",生产方式演算表!S355)</f>
        <v/>
      </c>
      <c r="Q340" s="3" t="str">
        <f>IF(生产方式演算表!AV355="","",ROUND(生产方式演算表!AV355,-1))</f>
        <v/>
      </c>
      <c r="R340" s="3" t="str">
        <f>IF(生产方式演算表!V355="","",生产方式演算表!V355)</f>
        <v/>
      </c>
      <c r="S340" s="3" t="str">
        <f>IF(生产方式演算表!AW355="","",ROUND(生产方式演算表!AW355,-LEN(生产方式演算表!AW355)+2))</f>
        <v/>
      </c>
      <c r="T340" s="3" t="str">
        <f>IF(生产方式演算表!X355="","",生产方式演算表!X355)</f>
        <v/>
      </c>
      <c r="U340" s="3" t="str">
        <f>IF(生产方式演算表!AX355="","",ROUND(生产方式演算表!AX355,-LEN(生产方式演算表!AX355)+2))</f>
        <v/>
      </c>
      <c r="V340" s="3">
        <f t="shared" si="20"/>
        <v>240</v>
      </c>
      <c r="W340" s="3">
        <f t="shared" si="21"/>
        <v>-7</v>
      </c>
      <c r="X340" s="3">
        <f t="shared" si="22"/>
        <v>0</v>
      </c>
      <c r="Y340" s="3">
        <f t="shared" si="23"/>
        <v>-233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>
        <f>IFERROR(ROUND(M340*VLOOKUP(L340,职业!A:G,4,FALSE),0),"")</f>
        <v>-8</v>
      </c>
      <c r="AE340">
        <f>IFERROR(ROUND(O340*VLOOKUP(L340,职业!A:G,4,FALSE),0),"")</f>
        <v>1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hidden="1" customHeight="1" spans="1:34">
      <c r="A341" s="23" t="str">
        <f>生产方式演算表!A356</f>
        <v>pmg_炼金厂_自动化</v>
      </c>
      <c r="B341" s="20" t="str">
        <f>IF(生产方式演算表!B356="","",生产方式演算表!B356)</f>
        <v>pm_炼金_旋转阀发动机</v>
      </c>
      <c r="C341" s="25">
        <v>6</v>
      </c>
      <c r="D341" s="24" t="str">
        <f>IF(生产方式演算表!F356="","",生产方式演算表!F356)</f>
        <v>工具</v>
      </c>
      <c r="E341" s="24">
        <f>IF(生产方式演算表!AO356="","",生产方式演算表!AO356)</f>
        <v>8</v>
      </c>
      <c r="F341" s="24" t="str">
        <f>IF(生产方式演算表!H356="","",生产方式演算表!H356)</f>
        <v/>
      </c>
      <c r="G341" s="24" t="str">
        <f>IF(生产方式演算表!AP356="","",生产方式演算表!AP356)</f>
        <v/>
      </c>
      <c r="H341" s="24" t="str">
        <f>IF(生产方式演算表!J356="","",生产方式演算表!J356)</f>
        <v/>
      </c>
      <c r="I341" s="24" t="str">
        <f>IF(生产方式演算表!AQ356="","",生产方式演算表!AQ356)</f>
        <v/>
      </c>
      <c r="J341" s="26" t="str">
        <f>IF(生产方式演算表!AR356=0,"","运力")</f>
        <v/>
      </c>
      <c r="K341" s="26" t="str">
        <f>IF(J341="运力",生产方式演算表!AR356,"")</f>
        <v/>
      </c>
      <c r="L341" s="3" t="str">
        <f>IF(生产方式演算表!O356="","",生产方式演算表!O356)</f>
        <v>劳工</v>
      </c>
      <c r="M341" s="3">
        <f>IF(生产方式演算表!AT356="","",ROUND(生产方式演算表!AT356,-1))</f>
        <v>-720</v>
      </c>
      <c r="N341" s="3" t="str">
        <f>IF(生产方式演算表!Q356="","",生产方式演算表!Q356)</f>
        <v>工程师</v>
      </c>
      <c r="O341" s="3">
        <f>IF(生产方式演算表!AU356="","",ROUND(生产方式演算表!AU356,-1))</f>
        <v>60</v>
      </c>
      <c r="P341" s="3" t="str">
        <f>IF(生产方式演算表!S356="","",生产方式演算表!S356)</f>
        <v/>
      </c>
      <c r="Q341" s="3" t="str">
        <f>IF(生产方式演算表!AV356="","",ROUND(生产方式演算表!AV356,-1))</f>
        <v/>
      </c>
      <c r="R341" s="3" t="str">
        <f>IF(生产方式演算表!V356="","",生产方式演算表!V356)</f>
        <v/>
      </c>
      <c r="S341" s="3" t="str">
        <f>IF(生产方式演算表!AW356="","",ROUND(生产方式演算表!AW356,-LEN(生产方式演算表!AW356)+2))</f>
        <v/>
      </c>
      <c r="T341" s="3" t="str">
        <f>IF(生产方式演算表!X356="","",生产方式演算表!X356)</f>
        <v/>
      </c>
      <c r="U341" s="3" t="str">
        <f>IF(生产方式演算表!AX356="","",ROUND(生产方式演算表!AX356,-LEN(生产方式演算表!AX356)+2))</f>
        <v/>
      </c>
      <c r="V341" s="3">
        <f t="shared" si="20"/>
        <v>320</v>
      </c>
      <c r="W341" s="3">
        <f t="shared" si="21"/>
        <v>-15</v>
      </c>
      <c r="X341" s="3">
        <f t="shared" si="22"/>
        <v>0</v>
      </c>
      <c r="Y341" s="3">
        <f t="shared" si="23"/>
        <v>-305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-16</v>
      </c>
      <c r="AE341">
        <f>IFERROR(ROUND(O341*VLOOKUP(L341,职业!A:G,4,FALSE),0),"")</f>
        <v>1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hidden="1" customHeight="1" spans="1:34">
      <c r="A342" s="23" t="str">
        <f>生产方式演算表!A357</f>
        <v>pmg_炼金厂_自动化</v>
      </c>
      <c r="B342" s="20" t="str">
        <f>IF(生产方式演算表!B357="","",生产方式演算表!B357)</f>
        <v>pm_炼金_流水线</v>
      </c>
      <c r="C342" s="25">
        <v>7</v>
      </c>
      <c r="D342" s="24" t="str">
        <f>IF(生产方式演算表!F357="","",生产方式演算表!F357)</f>
        <v>科学引擎</v>
      </c>
      <c r="E342" s="24">
        <f>IF(生产方式演算表!AO357="","",生产方式演算表!AO357)</f>
        <v>2</v>
      </c>
      <c r="F342" s="24" t="str">
        <f>IF(生产方式演算表!H357="","",生产方式演算表!H357)</f>
        <v>煤</v>
      </c>
      <c r="G342" s="24">
        <f>IF(生产方式演算表!AP357="","",生产方式演算表!AP357)</f>
        <v>8</v>
      </c>
      <c r="H342" s="24" t="str">
        <f>IF(生产方式演算表!J357="","",生产方式演算表!J357)</f>
        <v/>
      </c>
      <c r="I342" s="24" t="str">
        <f>IF(生产方式演算表!AQ357="","",生产方式演算表!AQ357)</f>
        <v/>
      </c>
      <c r="J342" s="26" t="str">
        <f>IF(生产方式演算表!AR357=0,"","运力")</f>
        <v/>
      </c>
      <c r="K342" s="26" t="str">
        <f>IF(J342="运力",生产方式演算表!AR357,"")</f>
        <v/>
      </c>
      <c r="L342" s="3" t="str">
        <f>IF(生产方式演算表!O357="","",生产方式演算表!O357)</f>
        <v>劳工</v>
      </c>
      <c r="M342" s="3">
        <f>IF(生产方式演算表!AT357="","",ROUND(生产方式演算表!AT357,-1))</f>
        <v>-1090</v>
      </c>
      <c r="N342" s="3" t="str">
        <f>IF(生产方式演算表!Q357="","",生产方式演算表!Q357)</f>
        <v>工程师</v>
      </c>
      <c r="O342" s="3">
        <f>IF(生产方式演算表!AU357="","",ROUND(生产方式演算表!AU357,-1))</f>
        <v>90</v>
      </c>
      <c r="P342" s="3" t="str">
        <f>IF(生产方式演算表!S357="","",生产方式演算表!S357)</f>
        <v/>
      </c>
      <c r="Q342" s="3" t="str">
        <f>IF(生产方式演算表!AV357="","",ROUND(生产方式演算表!AV357,-1))</f>
        <v/>
      </c>
      <c r="R342" s="3" t="str">
        <f>IF(生产方式演算表!V357="","",生产方式演算表!V357)</f>
        <v/>
      </c>
      <c r="S342" s="3" t="str">
        <f>IF(生产方式演算表!AW357="","",ROUND(生产方式演算表!AW357,-LEN(生产方式演算表!AW357)+2))</f>
        <v/>
      </c>
      <c r="T342" s="3" t="str">
        <f>IF(生产方式演算表!X357="","",生产方式演算表!X357)</f>
        <v/>
      </c>
      <c r="U342" s="3" t="str">
        <f>IF(生产方式演算表!AX357="","",ROUND(生产方式演算表!AX357,-LEN(生产方式演算表!AX357)+2))</f>
        <v/>
      </c>
      <c r="V342" s="3">
        <f t="shared" si="20"/>
        <v>360</v>
      </c>
      <c r="W342" s="3">
        <f t="shared" si="21"/>
        <v>-22</v>
      </c>
      <c r="X342" s="3">
        <f t="shared" si="22"/>
        <v>0</v>
      </c>
      <c r="Y342" s="3">
        <f t="shared" si="23"/>
        <v>-338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>
        <f>IFERROR(ROUND(M342*VLOOKUP(L342,职业!A:G,4,FALSE),0),"")</f>
        <v>-24</v>
      </c>
      <c r="AE342">
        <f>IFERROR(ROUND(O342*VLOOKUP(L342,职业!A:G,4,FALSE),0),"")</f>
        <v>2</v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hidden="1" customHeight="1" spans="1:34">
      <c r="A343" s="23" t="str">
        <f>生产方式演算表!A358</f>
        <v>pmg_炼金厂_自动化</v>
      </c>
      <c r="B343" s="20" t="str">
        <f>IF(生产方式演算表!B358="","",生产方式演算表!B358)</f>
        <v>pm_炼金_魔导流水线</v>
      </c>
      <c r="C343" s="25">
        <v>8</v>
      </c>
      <c r="D343" s="24" t="str">
        <f>IF(生产方式演算表!F358="","",生产方式演算表!F358)</f>
        <v>魔导引擎</v>
      </c>
      <c r="E343" s="24">
        <f>IF(生产方式演算表!AO358="","",生产方式演算表!AO358)</f>
        <v>2</v>
      </c>
      <c r="F343" s="24" t="str">
        <f>IF(生产方式演算表!H358="","",生产方式演算表!H358)</f>
        <v>煤</v>
      </c>
      <c r="G343" s="24">
        <f>IF(生产方式演算表!AP358="","",生产方式演算表!AP358)</f>
        <v>10</v>
      </c>
      <c r="H343" s="24" t="str">
        <f>IF(生产方式演算表!J358="","",生产方式演算表!J358)</f>
        <v/>
      </c>
      <c r="I343" s="24" t="str">
        <f>IF(生产方式演算表!AQ358="","",生产方式演算表!AQ358)</f>
        <v/>
      </c>
      <c r="J343" s="26" t="str">
        <f>IF(生产方式演算表!AR358=0,"","运力")</f>
        <v/>
      </c>
      <c r="K343" s="26" t="str">
        <f>IF(J343="运力",生产方式演算表!AR358,"")</f>
        <v/>
      </c>
      <c r="L343" s="3" t="str">
        <f>IF(生产方式演算表!O358="","",生产方式演算表!O358)</f>
        <v>劳工</v>
      </c>
      <c r="M343" s="3">
        <f>IF(生产方式演算表!AT358="","",ROUND(生产方式演算表!AT358,-1))</f>
        <v>-1450</v>
      </c>
      <c r="N343" s="3" t="str">
        <f>IF(生产方式演算表!Q358="","",生产方式演算表!Q358)</f>
        <v>工程师</v>
      </c>
      <c r="O343" s="3">
        <f>IF(生产方式演算表!AU358="","",ROUND(生产方式演算表!AU358,-1))</f>
        <v>120</v>
      </c>
      <c r="P343" s="3" t="str">
        <f>IF(生产方式演算表!S358="","",生产方式演算表!S358)</f>
        <v/>
      </c>
      <c r="Q343" s="3" t="str">
        <f>IF(生产方式演算表!AV358="","",ROUND(生产方式演算表!AV358,-1))</f>
        <v/>
      </c>
      <c r="R343" s="3" t="str">
        <f>IF(生产方式演算表!V358="","",生产方式演算表!V358)</f>
        <v/>
      </c>
      <c r="S343" s="3" t="str">
        <f>IF(生产方式演算表!AW358="","",ROUND(生产方式演算表!AW358,-LEN(生产方式演算表!AW358)+2))</f>
        <v/>
      </c>
      <c r="T343" s="3" t="str">
        <f>IF(生产方式演算表!X358="","",生产方式演算表!X358)</f>
        <v/>
      </c>
      <c r="U343" s="3" t="str">
        <f>IF(生产方式演算表!AX358="","",ROUND(生产方式演算表!AX358,-LEN(生产方式演算表!AX358)+2))</f>
        <v/>
      </c>
      <c r="V343" s="3">
        <f t="shared" si="20"/>
        <v>460</v>
      </c>
      <c r="W343" s="3">
        <f t="shared" si="21"/>
        <v>-29</v>
      </c>
      <c r="X343" s="3">
        <f t="shared" si="22"/>
        <v>0</v>
      </c>
      <c r="Y343" s="3">
        <f t="shared" si="23"/>
        <v>-431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>
        <f>IFERROR(ROUND(M343*VLOOKUP(L343,职业!A:G,4,FALSE),0),"")</f>
        <v>-32</v>
      </c>
      <c r="AE343">
        <f>IFERROR(ROUND(O343*VLOOKUP(L343,职业!A:G,4,FALSE),0),"")</f>
        <v>3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hidden="1" customHeight="1" spans="1:34">
      <c r="A344" s="23" t="str">
        <f>生产方式演算表!A359</f>
        <v>pmg_炼金厂_自动化</v>
      </c>
      <c r="B344" s="20" t="str">
        <f>IF(生产方式演算表!B359="","",生产方式演算表!B359)</f>
        <v>pm_炼金_手工装配</v>
      </c>
      <c r="C344" s="23">
        <v>1</v>
      </c>
      <c r="D344" s="24" t="str">
        <f>IF(生产方式演算表!F359="","",生产方式演算表!F359)</f>
        <v/>
      </c>
      <c r="E344" s="24" t="str">
        <f>IF(生产方式演算表!AO359="","",生产方式演算表!AO359)</f>
        <v/>
      </c>
      <c r="F344" s="24" t="str">
        <f>IF(生产方式演算表!H359="","",生产方式演算表!H359)</f>
        <v/>
      </c>
      <c r="G344" s="24" t="str">
        <f>IF(生产方式演算表!AP359="","",生产方式演算表!AP359)</f>
        <v/>
      </c>
      <c r="H344" s="24" t="str">
        <f>IF(生产方式演算表!J359="","",生产方式演算表!J359)</f>
        <v/>
      </c>
      <c r="I344" s="24" t="str">
        <f>IF(生产方式演算表!AQ359="","",生产方式演算表!AQ359)</f>
        <v/>
      </c>
      <c r="J344" s="26" t="str">
        <f>IF(生产方式演算表!AR359=0,"","运力")</f>
        <v/>
      </c>
      <c r="K344" s="26" t="str">
        <f>IF(J344="运力",生产方式演算表!AR359,"")</f>
        <v/>
      </c>
      <c r="L344" s="3" t="str">
        <f>IF(生产方式演算表!O359="","",生产方式演算表!O359)</f>
        <v/>
      </c>
      <c r="M344" s="3" t="str">
        <f>IF(生产方式演算表!AT359="","",ROUND(生产方式演算表!AT359,-1))</f>
        <v/>
      </c>
      <c r="N344" s="3" t="str">
        <f>IF(生产方式演算表!Q359="","",生产方式演算表!Q359)</f>
        <v/>
      </c>
      <c r="O344" s="3" t="str">
        <f>IF(生产方式演算表!AU359="","",ROUND(生产方式演算表!AU359,-1))</f>
        <v/>
      </c>
      <c r="P344" s="3" t="str">
        <f>IF(生产方式演算表!S359="","",生产方式演算表!S359)</f>
        <v/>
      </c>
      <c r="Q344" s="3" t="str">
        <f>IF(生产方式演算表!AV359="","",ROUND(生产方式演算表!AV359,-1))</f>
        <v/>
      </c>
      <c r="R344" s="3" t="str">
        <f>IF(生产方式演算表!V359="","",生产方式演算表!V359)</f>
        <v/>
      </c>
      <c r="S344" s="3" t="str">
        <f>IF(生产方式演算表!AW359="","",ROUND(生产方式演算表!AW359,-LEN(生产方式演算表!AW359)+2))</f>
        <v/>
      </c>
      <c r="T344" s="3" t="str">
        <f>IF(生产方式演算表!X359="","",生产方式演算表!X359)</f>
        <v/>
      </c>
      <c r="U344" s="3" t="str">
        <f>IF(生产方式演算表!AX359="","",ROUND(生产方式演算表!AX359,-LEN(生产方式演算表!AX359)+2))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hidden="1" customHeight="1" spans="1:34">
      <c r="A345" s="23" t="str">
        <f>生产方式演算表!A360</f>
        <v>pmg_炼金厂_自动化</v>
      </c>
      <c r="B345" s="20" t="str">
        <f>IF(生产方式演算表!B360="","",生产方式演算表!B360)</f>
        <v>pm_炼金_基础魔偶</v>
      </c>
      <c r="C345" s="23">
        <v>2</v>
      </c>
      <c r="D345" s="24" t="str">
        <f>IF(生产方式演算表!F360="","",生产方式演算表!F360)</f>
        <v>魔偶</v>
      </c>
      <c r="E345" s="24">
        <f>IF(生产方式演算表!AO360="","",生产方式演算表!AO360)</f>
        <v>2</v>
      </c>
      <c r="F345" s="24" t="str">
        <f>IF(生产方式演算表!H360="","",生产方式演算表!H360)</f>
        <v>灵能水晶</v>
      </c>
      <c r="G345" s="24">
        <f>IF(生产方式演算表!AP360="","",生产方式演算表!AP360)</f>
        <v>4</v>
      </c>
      <c r="H345" s="24" t="str">
        <f>IF(生产方式演算表!J360="","",生产方式演算表!J360)</f>
        <v/>
      </c>
      <c r="I345" s="24" t="str">
        <f>IF(生产方式演算表!AQ360="","",生产方式演算表!AQ360)</f>
        <v/>
      </c>
      <c r="J345" s="26" t="str">
        <f>IF(生产方式演算表!AR360=0,"","运力")</f>
        <v/>
      </c>
      <c r="K345" s="26" t="str">
        <f>IF(J345="运力",生产方式演算表!AR360,"")</f>
        <v/>
      </c>
      <c r="L345" s="3" t="str">
        <f>IF(生产方式演算表!O360="","",生产方式演算表!O360)</f>
        <v>劳工</v>
      </c>
      <c r="M345" s="3">
        <f>IF(生产方式演算表!AT360="","",ROUND(生产方式演算表!AT360,-1))</f>
        <v>-540</v>
      </c>
      <c r="N345" s="3" t="str">
        <f>IF(生产方式演算表!Q360="","",生产方式演算表!Q360)</f>
        <v>法士</v>
      </c>
      <c r="O345" s="3">
        <f>IF(生产方式演算表!AU360="","",ROUND(生产方式演算表!AU360,-1))</f>
        <v>30</v>
      </c>
      <c r="P345" s="3" t="str">
        <f>IF(生产方式演算表!S360="","",生产方式演算表!S360)</f>
        <v/>
      </c>
      <c r="Q345" s="3" t="str">
        <f>IF(生产方式演算表!AV360="","",ROUND(生产方式演算表!AV360,-1))</f>
        <v/>
      </c>
      <c r="R345" s="3" t="str">
        <f>IF(生产方式演算表!V360="","",生产方式演算表!V360)</f>
        <v/>
      </c>
      <c r="S345" s="3" t="str">
        <f>IF(生产方式演算表!AW360="","",ROUND(生产方式演算表!AW360,-LEN(生产方式演算表!AW360)+2))</f>
        <v/>
      </c>
      <c r="T345" s="3" t="str">
        <f>IF(生产方式演算表!X360="","",生产方式演算表!X360)</f>
        <v/>
      </c>
      <c r="U345" s="3" t="str">
        <f>IF(生产方式演算表!AX360="","",ROUND(生产方式演算表!AX360,-LEN(生产方式演算表!AX360)+2))</f>
        <v/>
      </c>
      <c r="V345" s="3">
        <f t="shared" si="20"/>
        <v>340</v>
      </c>
      <c r="W345" s="3">
        <f t="shared" si="21"/>
        <v>-11</v>
      </c>
      <c r="X345" s="3">
        <f t="shared" si="22"/>
        <v>0</v>
      </c>
      <c r="Y345" s="3">
        <f t="shared" si="23"/>
        <v>-329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>
        <f>IFERROR(ROUND(M345*VLOOKUP(L345,职业!A:G,4,FALSE),0),"")</f>
        <v>-12</v>
      </c>
      <c r="AE345">
        <f>IFERROR(ROUND(O345*VLOOKUP(L345,职业!A:G,4,FALSE),0),"")</f>
        <v>1</v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hidden="1" customHeight="1" spans="1:34">
      <c r="A346" s="23" t="str">
        <f>生产方式演算表!A361</f>
        <v>pmg_炼金厂_自动化</v>
      </c>
      <c r="B346" s="20" t="str">
        <f>IF(生产方式演算表!B361="","",生产方式演算表!B361)</f>
        <v>pm_炼金_智能魔偶</v>
      </c>
      <c r="C346" s="23">
        <v>3</v>
      </c>
      <c r="D346" s="24" t="str">
        <f>IF(生产方式演算表!F361="","",生产方式演算表!F361)</f>
        <v>魔偶</v>
      </c>
      <c r="E346" s="24">
        <f>IF(生产方式演算表!AO361="","",生产方式演算表!AO361)</f>
        <v>3</v>
      </c>
      <c r="F346" s="24" t="str">
        <f>IF(生产方式演算表!H361="","",生产方式演算表!H361)</f>
        <v>灵能水晶</v>
      </c>
      <c r="G346" s="24">
        <f>IF(生产方式演算表!AP361="","",生产方式演算表!AP361)</f>
        <v>5</v>
      </c>
      <c r="H346" s="24" t="str">
        <f>IF(生产方式演算表!J361="","",生产方式演算表!J361)</f>
        <v/>
      </c>
      <c r="I346" s="24" t="str">
        <f>IF(生产方式演算表!AQ361="","",生产方式演算表!AQ361)</f>
        <v/>
      </c>
      <c r="J346" s="26" t="str">
        <f>IF(生产方式演算表!AR361=0,"","运力")</f>
        <v/>
      </c>
      <c r="K346" s="26" t="str">
        <f>IF(J346="运力",生产方式演算表!AR361,"")</f>
        <v/>
      </c>
      <c r="L346" s="3" t="str">
        <f>IF(生产方式演算表!O361="","",生产方式演算表!O361)</f>
        <v>劳工</v>
      </c>
      <c r="M346" s="3">
        <f>IF(生产方式演算表!AT361="","",ROUND(生产方式演算表!AT361,-1))</f>
        <v>-1090</v>
      </c>
      <c r="N346" s="3" t="str">
        <f>IF(生产方式演算表!Q361="","",生产方式演算表!Q361)</f>
        <v>法士</v>
      </c>
      <c r="O346" s="3">
        <f>IF(生产方式演算表!AU361="","",ROUND(生产方式演算表!AU361,-1))</f>
        <v>70</v>
      </c>
      <c r="P346" s="3" t="str">
        <f>IF(生产方式演算表!S361="","",生产方式演算表!S361)</f>
        <v/>
      </c>
      <c r="Q346" s="3" t="str">
        <f>IF(生产方式演算表!AV361="","",ROUND(生产方式演算表!AV361,-1))</f>
        <v/>
      </c>
      <c r="R346" s="3" t="str">
        <f>IF(生产方式演算表!V361="","",生产方式演算表!V361)</f>
        <v/>
      </c>
      <c r="S346" s="3" t="str">
        <f>IF(生产方式演算表!AW361="","",ROUND(生产方式演算表!AW361,-LEN(生产方式演算表!AW361)+2))</f>
        <v/>
      </c>
      <c r="T346" s="3" t="str">
        <f>IF(生产方式演算表!X361="","",生产方式演算表!X361)</f>
        <v/>
      </c>
      <c r="U346" s="3" t="str">
        <f>IF(生产方式演算表!AX361="","",ROUND(生产方式演算表!AX361,-LEN(生产方式演算表!AX361)+2))</f>
        <v/>
      </c>
      <c r="V346" s="3">
        <f t="shared" si="20"/>
        <v>450</v>
      </c>
      <c r="W346" s="3">
        <f t="shared" si="21"/>
        <v>-22</v>
      </c>
      <c r="X346" s="3">
        <f t="shared" si="22"/>
        <v>0</v>
      </c>
      <c r="Y346" s="3">
        <f t="shared" si="23"/>
        <v>-428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>
        <f>IFERROR(ROUND(M346*VLOOKUP(L346,职业!A:G,4,FALSE),0),"")</f>
        <v>-24</v>
      </c>
      <c r="AE346">
        <f>IFERROR(ROUND(O346*VLOOKUP(L346,职业!A:G,4,FALSE),0),"")</f>
        <v>2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hidden="1" customHeight="1" spans="1:34">
      <c r="A347" s="23" t="str">
        <f>生产方式演算表!A362</f>
        <v>pmg_炼金厂_自动化</v>
      </c>
      <c r="B347" s="20" t="str">
        <f>IF(生产方式演算表!B362="","",生产方式演算表!B362)</f>
        <v>pm_炼金_强智能魔偶</v>
      </c>
      <c r="C347" s="23">
        <v>4</v>
      </c>
      <c r="D347" s="24" t="str">
        <f>IF(生产方式演算表!F362="","",生产方式演算表!F362)</f>
        <v>魔偶</v>
      </c>
      <c r="E347" s="24">
        <f>IF(生产方式演算表!AO362="","",生产方式演算表!AO362)</f>
        <v>4</v>
      </c>
      <c r="F347" s="24" t="str">
        <f>IF(生产方式演算表!H362="","",生产方式演算表!H362)</f>
        <v>灵能水晶</v>
      </c>
      <c r="G347" s="24">
        <f>IF(生产方式演算表!AP362="","",生产方式演算表!AP362)</f>
        <v>6</v>
      </c>
      <c r="H347" s="24" t="str">
        <f>IF(生产方式演算表!J362="","",生产方式演算表!J362)</f>
        <v/>
      </c>
      <c r="I347" s="24" t="str">
        <f>IF(生产方式演算表!AQ362="","",生产方式演算表!AQ362)</f>
        <v/>
      </c>
      <c r="J347" s="26" t="str">
        <f>IF(生产方式演算表!AR362=0,"","运力")</f>
        <v/>
      </c>
      <c r="K347" s="26" t="str">
        <f>IF(J347="运力",生产方式演算表!AR362,"")</f>
        <v/>
      </c>
      <c r="L347" s="3" t="str">
        <f>IF(生产方式演算表!O362="","",生产方式演算表!O362)</f>
        <v>劳工</v>
      </c>
      <c r="M347" s="3">
        <f>IF(生产方式演算表!AT362="","",ROUND(生产方式演算表!AT362,-1))</f>
        <v>-1630</v>
      </c>
      <c r="N347" s="3" t="str">
        <f>IF(生产方式演算表!Q362="","",生产方式演算表!Q362)</f>
        <v>法士</v>
      </c>
      <c r="O347" s="3">
        <f>IF(生产方式演算表!AU362="","",ROUND(生产方式演算表!AU362,-1))</f>
        <v>100</v>
      </c>
      <c r="P347" s="3" t="str">
        <f>IF(生产方式演算表!S362="","",生产方式演算表!S362)</f>
        <v/>
      </c>
      <c r="Q347" s="3" t="str">
        <f>IF(生产方式演算表!AV362="","",ROUND(生产方式演算表!AV362,-1))</f>
        <v/>
      </c>
      <c r="R347" s="3" t="str">
        <f>IF(生产方式演算表!V362="","",生产方式演算表!V362)</f>
        <v/>
      </c>
      <c r="S347" s="3" t="str">
        <f>IF(生产方式演算表!AW362="","",ROUND(生产方式演算表!AW362,-LEN(生产方式演算表!AW362)+2))</f>
        <v/>
      </c>
      <c r="T347" s="3" t="str">
        <f>IF(生产方式演算表!X362="","",生产方式演算表!X362)</f>
        <v/>
      </c>
      <c r="U347" s="3" t="str">
        <f>IF(生产方式演算表!AX362="","",ROUND(生产方式演算表!AX362,-LEN(生产方式演算表!AX362)+2))</f>
        <v/>
      </c>
      <c r="V347" s="3">
        <f t="shared" si="20"/>
        <v>560</v>
      </c>
      <c r="W347" s="3">
        <f t="shared" si="21"/>
        <v>-34</v>
      </c>
      <c r="X347" s="3">
        <f t="shared" si="22"/>
        <v>0</v>
      </c>
      <c r="Y347" s="3">
        <f t="shared" si="23"/>
        <v>-526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>
        <f>IFERROR(ROUND(M347*VLOOKUP(L347,职业!A:G,4,FALSE),0),"")</f>
        <v>-36</v>
      </c>
      <c r="AE347">
        <f>IFERROR(ROUND(O347*VLOOKUP(L347,职业!A:G,4,FALSE),0),"")</f>
        <v>2</v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hidden="1" customHeight="1" spans="1:34">
      <c r="A348" s="23" t="str">
        <f>生产方式演算表!A363</f>
        <v>pmg_炼金厂_自动化</v>
      </c>
      <c r="B348" s="20" t="str">
        <f>IF(生产方式演算表!B363="","",生产方式演算表!B363)</f>
        <v>pm_炼金_魔偶流水线</v>
      </c>
      <c r="C348" s="23">
        <v>5</v>
      </c>
      <c r="D348" s="24" t="str">
        <f>IF(生产方式演算表!F363="","",生产方式演算表!F363)</f>
        <v>魔偶</v>
      </c>
      <c r="E348" s="24">
        <f>IF(生产方式演算表!AO363="","",生产方式演算表!AO363)</f>
        <v>4</v>
      </c>
      <c r="F348" s="24" t="str">
        <f>IF(生产方式演算表!H363="","",生产方式演算表!H363)</f>
        <v>灵能水晶</v>
      </c>
      <c r="G348" s="24">
        <f>IF(生产方式演算表!AP363="","",生产方式演算表!AP363)</f>
        <v>7</v>
      </c>
      <c r="H348" s="24" t="str">
        <f>IF(生产方式演算表!J363="","",生产方式演算表!J363)</f>
        <v/>
      </c>
      <c r="I348" s="24" t="str">
        <f>IF(生产方式演算表!AQ363="","",生产方式演算表!AQ363)</f>
        <v/>
      </c>
      <c r="J348" s="26" t="str">
        <f>IF(生产方式演算表!AR363=0,"","运力")</f>
        <v/>
      </c>
      <c r="K348" s="26" t="str">
        <f>IF(J348="运力",生产方式演算表!AR363,"")</f>
        <v/>
      </c>
      <c r="L348" s="3" t="str">
        <f>IF(生产方式演算表!O363="","",生产方式演算表!O363)</f>
        <v>劳工</v>
      </c>
      <c r="M348" s="3">
        <f>IF(生产方式演算表!AT363="","",ROUND(生产方式演算表!AT363,-1))</f>
        <v>-2170</v>
      </c>
      <c r="N348" s="3" t="str">
        <f>IF(生产方式演算表!Q363="","",生产方式演算表!Q363)</f>
        <v>法士</v>
      </c>
      <c r="O348" s="3">
        <f>IF(生产方式演算表!AU363="","",ROUND(生产方式演算表!AU363,-1))</f>
        <v>140</v>
      </c>
      <c r="P348" s="3" t="str">
        <f>IF(生产方式演算表!S363="","",生产方式演算表!S363)</f>
        <v/>
      </c>
      <c r="Q348" s="3" t="str">
        <f>IF(生产方式演算表!AV363="","",ROUND(生产方式演算表!AV363,-1))</f>
        <v/>
      </c>
      <c r="R348" s="3" t="str">
        <f>IF(生产方式演算表!V363="","",生产方式演算表!V363)</f>
        <v/>
      </c>
      <c r="S348" s="3" t="str">
        <f>IF(生产方式演算表!AW363="","",ROUND(生产方式演算表!AW363,-LEN(生产方式演算表!AW363)+2))</f>
        <v/>
      </c>
      <c r="T348" s="3" t="str">
        <f>IF(生产方式演算表!X363="","",生产方式演算表!X363)</f>
        <v/>
      </c>
      <c r="U348" s="3" t="str">
        <f>IF(生产方式演算表!AX363="","",ROUND(生产方式演算表!AX363,-LEN(生产方式演算表!AX363)+2))</f>
        <v/>
      </c>
      <c r="V348" s="3">
        <f t="shared" si="20"/>
        <v>620</v>
      </c>
      <c r="W348" s="3">
        <f t="shared" si="21"/>
        <v>-45</v>
      </c>
      <c r="X348" s="3">
        <f t="shared" si="22"/>
        <v>0</v>
      </c>
      <c r="Y348" s="3">
        <f t="shared" si="23"/>
        <v>-575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>
        <f>IFERROR(ROUND(M348*VLOOKUP(L348,职业!A:G,4,FALSE),0),"")</f>
        <v>-48</v>
      </c>
      <c r="AE348">
        <f>IFERROR(ROUND(O348*VLOOKUP(L348,职业!A:G,4,FALSE),0),"")</f>
        <v>3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3" t="str">
        <f>生产方式演算表!A364</f>
        <v>pmg_炼金厂_所有制</v>
      </c>
      <c r="B349" s="20" t="str">
        <f>IF(生产方式演算表!B364="","",生产方式演算表!B364)</f>
        <v>pm_重_商人行会</v>
      </c>
      <c r="C349" s="25">
        <v>1</v>
      </c>
      <c r="D349" s="24" t="str">
        <f>IF(生产方式演算表!F364="","",生产方式演算表!F364)</f>
        <v/>
      </c>
      <c r="E349" s="24">
        <f>IF(生产方式演算表!AO372="","",IF(LEN(生产方式演算表!AO372)=1,生产方式演算表!AO372,ROUND(生产方式演算表!AO372,-1)))</f>
        <v>20</v>
      </c>
      <c r="F349" s="24" t="str">
        <f>IF(生产方式演算表!H372="","",生产方式演算表!H372)</f>
        <v/>
      </c>
      <c r="G349" s="24" t="str">
        <f>IF(生产方式演算表!AP372="","",IF(LEN(生产方式演算表!AP372)=1,生产方式演算表!AP372,ROUND(生产方式演算表!AP372,-1)))</f>
        <v/>
      </c>
      <c r="H349" s="24" t="str">
        <f>IF(生产方式演算表!J364="","",生产方式演算表!J364)</f>
        <v/>
      </c>
      <c r="I349" s="24" t="str">
        <f>IF(生产方式演算表!AQ372="","",IF(LEN(生产方式演算表!AQ372)=1,生产方式演算表!AQ372,ROUND(生产方式演算表!AQ372,-1)))</f>
        <v/>
      </c>
      <c r="J349" s="26" t="str">
        <f>IF(生产方式演算表!AR364=0,"","运力")</f>
        <v/>
      </c>
      <c r="K349" s="26" t="str">
        <f>IF(J349="","",IF(LEN(生产方式演算表!AR372)=1,生产方式演算表!AR372,ROUND(生产方式演算表!AR372,-1)))</f>
        <v/>
      </c>
      <c r="L349" s="3" t="str">
        <f>IF(生产方式演算表!O364="","",生产方式演算表!O364)</f>
        <v>职员</v>
      </c>
      <c r="M349" s="3">
        <f>IF(生产方式演算表!AT364="","",ROUND(生产方式演算表!AT364,-1))</f>
        <v>420</v>
      </c>
      <c r="N349" s="3" t="str">
        <f>IF(生产方式演算表!Q364="","",生产方式演算表!Q364)</f>
        <v>贵族</v>
      </c>
      <c r="O349" s="3">
        <f>IF(生产方式演算表!AU364="","",ROUND(生产方式演算表!AU364,-1))</f>
        <v>50</v>
      </c>
      <c r="P349" s="3" t="str">
        <f>IF(生产方式演算表!S364="","",生产方式演算表!S364)</f>
        <v/>
      </c>
      <c r="Q349" s="3" t="str">
        <f>IF(生产方式演算表!AV364="","",ROUND(生产方式演算表!AV364,-1))</f>
        <v/>
      </c>
      <c r="R349" s="3" t="str">
        <f>IF(生产方式演算表!V364="","",生产方式演算表!V364)</f>
        <v/>
      </c>
      <c r="S349" s="3">
        <f>IF(生产方式演算表!AW372="","",IF(LEN(生产方式演算表!AW372)=1,生产方式演算表!AW372,ROUND(生产方式演算表!AW372,-1)))</f>
        <v>30</v>
      </c>
      <c r="T349" s="3" t="str">
        <f>IF(生产方式演算表!X364="","",生产方式演算表!X364)</f>
        <v/>
      </c>
      <c r="U349" s="3" t="str">
        <f>IF(生产方式演算表!AX372="","",IF(LEN(生产方式演算表!AX372)=1,生产方式演算表!AX372,ROUND(生产方式演算表!AX372,-1)))</f>
        <v/>
      </c>
      <c r="V349" s="3">
        <f t="shared" si="20"/>
        <v>0</v>
      </c>
      <c r="W349" s="3">
        <f t="shared" si="21"/>
        <v>21</v>
      </c>
      <c r="X349" s="3">
        <f t="shared" si="22"/>
        <v>0</v>
      </c>
      <c r="Y349" s="3">
        <f t="shared" si="23"/>
        <v>-21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>
        <f>IFERROR(ROUND(M349*VLOOKUP(L349,职业!A:G,4,FALSE),0),"")</f>
        <v>19</v>
      </c>
      <c r="AE349">
        <f>IFERROR(ROUND(O349*VLOOKUP(L349,职业!A:G,4,FALSE),0),"")</f>
        <v>2</v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customHeight="1" spans="1:34">
      <c r="A350" s="23" t="str">
        <f>生产方式演算表!A365</f>
        <v>pmg_炼金厂_所有制</v>
      </c>
      <c r="B350" s="20" t="str">
        <f>IF(生产方式演算表!B365="","",生产方式演算表!B365)</f>
        <v>pm_重_教会所有</v>
      </c>
      <c r="C350" s="25">
        <v>2</v>
      </c>
      <c r="D350" s="24" t="str">
        <f>IF(生产方式演算表!F365="","",生产方式演算表!F365)</f>
        <v/>
      </c>
      <c r="E350" s="24">
        <f>IF(生产方式演算表!AO373="","",IF(LEN(生产方式演算表!AO373)=1,生产方式演算表!AO373,ROUND(生产方式演算表!AO373,-1)))</f>
        <v>30</v>
      </c>
      <c r="F350" s="24" t="str">
        <f>IF(生产方式演算表!H373="","",生产方式演算表!H373)</f>
        <v/>
      </c>
      <c r="G350" s="24" t="str">
        <f>IF(生产方式演算表!AP373="","",IF(LEN(生产方式演算表!AP373)=1,生产方式演算表!AP373,ROUND(生产方式演算表!AP373,-1)))</f>
        <v/>
      </c>
      <c r="H350" s="24" t="str">
        <f>IF(生产方式演算表!J365="","",生产方式演算表!J365)</f>
        <v/>
      </c>
      <c r="I350" s="24" t="str">
        <f>IF(生产方式演算表!AQ373="","",IF(LEN(生产方式演算表!AQ373)=1,生产方式演算表!AQ373,ROUND(生产方式演算表!AQ373,-1)))</f>
        <v/>
      </c>
      <c r="J350" s="26" t="str">
        <f>IF(生产方式演算表!AR365=0,"","运力")</f>
        <v/>
      </c>
      <c r="K350" s="26" t="str">
        <f>IF(J350="","",IF(LEN(生产方式演算表!AR373)=1,生产方式演算表!AR373,ROUND(生产方式演算表!AR373,-1)))</f>
        <v/>
      </c>
      <c r="L350" s="3" t="str">
        <f>IF(生产方式演算表!O365="","",生产方式演算表!O365)</f>
        <v>教士</v>
      </c>
      <c r="M350" s="3">
        <f>IF(生产方式演算表!AT365="","",ROUND(生产方式演算表!AT365,-1))</f>
        <v>530</v>
      </c>
      <c r="N350" s="3" t="str">
        <f>IF(生产方式演算表!Q365="","",生产方式演算表!Q365)</f>
        <v/>
      </c>
      <c r="O350" s="3" t="str">
        <f>IF(生产方式演算表!AU365="","",ROUND(生产方式演算表!AU365,-1))</f>
        <v/>
      </c>
      <c r="P350" s="3" t="str">
        <f>IF(生产方式演算表!S365="","",生产方式演算表!S365)</f>
        <v/>
      </c>
      <c r="Q350" s="3" t="str">
        <f>IF(生产方式演算表!AV365="","",ROUND(生产方式演算表!AV365,-1))</f>
        <v/>
      </c>
      <c r="R350" s="3" t="str">
        <f>IF(生产方式演算表!V365="","",生产方式演算表!V365)</f>
        <v/>
      </c>
      <c r="S350" s="3">
        <f>IF(生产方式演算表!AW373="","",IF(LEN(生产方式演算表!AW373)=1,生产方式演算表!AW373,ROUND(生产方式演算表!AW373,-1)))</f>
        <v>40</v>
      </c>
      <c r="T350" s="3" t="str">
        <f>IF(生产方式演算表!X365="","",生产方式演算表!X365)</f>
        <v/>
      </c>
      <c r="U350" s="3" t="str">
        <f>IF(生产方式演算表!AX373="","",IF(LEN(生产方式演算表!AX373)=1,生产方式演算表!AX373,ROUND(生产方式演算表!AX373,-1)))</f>
        <v/>
      </c>
      <c r="V350" s="3">
        <f t="shared" si="20"/>
        <v>0</v>
      </c>
      <c r="W350" s="3">
        <f t="shared" si="21"/>
        <v>35</v>
      </c>
      <c r="X350" s="3">
        <f t="shared" si="22"/>
        <v>0</v>
      </c>
      <c r="Y350" s="3">
        <f t="shared" si="23"/>
        <v>-35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>
        <f>IFERROR(ROUND(M350*VLOOKUP(L350,职业!A:G,4,FALSE),0),"")</f>
        <v>35</v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customHeight="1" spans="1:34">
      <c r="A351" s="23" t="str">
        <f>生产方式演算表!A366</f>
        <v>pmg_炼金厂_所有制</v>
      </c>
      <c r="B351" s="20" t="str">
        <f>IF(生产方式演算表!B366="","",生产方式演算表!B366)</f>
        <v>pm_重_私人运营</v>
      </c>
      <c r="C351" s="25">
        <v>3</v>
      </c>
      <c r="D351" s="24" t="str">
        <f>IF(生产方式演算表!F366="","",生产方式演算表!F366)</f>
        <v/>
      </c>
      <c r="E351" s="24">
        <f>IF(生产方式演算表!AO374="","",IF(LEN(生产方式演算表!AO374)=1,生产方式演算表!AO374,ROUND(生产方式演算表!AO374,-1)))</f>
        <v>40</v>
      </c>
      <c r="F351" s="24" t="str">
        <f>IF(生产方式演算表!H374="","",生产方式演算表!H374)</f>
        <v/>
      </c>
      <c r="G351" s="24" t="str">
        <f>IF(生产方式演算表!AP374="","",IF(LEN(生产方式演算表!AP374)=1,生产方式演算表!AP374,ROUND(生产方式演算表!AP374,-1)))</f>
        <v/>
      </c>
      <c r="H351" s="24" t="str">
        <f>IF(生产方式演算表!J366="","",生产方式演算表!J366)</f>
        <v/>
      </c>
      <c r="I351" s="24" t="str">
        <f>IF(生产方式演算表!AQ374="","",IF(LEN(生产方式演算表!AQ374)=1,生产方式演算表!AQ374,ROUND(生产方式演算表!AQ374,-1)))</f>
        <v/>
      </c>
      <c r="J351" s="26" t="str">
        <f>IF(生产方式演算表!AR366=0,"","运力")</f>
        <v/>
      </c>
      <c r="K351" s="26" t="str">
        <f>IF(J351="","",IF(LEN(生产方式演算表!AR374)=1,生产方式演算表!AR374,ROUND(生产方式演算表!AR374,-1)))</f>
        <v/>
      </c>
      <c r="L351" s="3" t="str">
        <f>IF(生产方式演算表!O366="","",生产方式演算表!O366)</f>
        <v>资本家</v>
      </c>
      <c r="M351" s="3">
        <f>IF(生产方式演算表!AT366="","",ROUND(生产方式演算表!AT366,-1))</f>
        <v>140</v>
      </c>
      <c r="N351" s="3" t="str">
        <f>IF(生产方式演算表!Q366="","",生产方式演算表!Q366)</f>
        <v>职员</v>
      </c>
      <c r="O351" s="3">
        <f>IF(生产方式演算表!AU366="","",ROUND(生产方式演算表!AU366,-1))</f>
        <v>370</v>
      </c>
      <c r="P351" s="3" t="str">
        <f>IF(生产方式演算表!S366="","",生产方式演算表!S366)</f>
        <v/>
      </c>
      <c r="Q351" s="3" t="str">
        <f>IF(生产方式演算表!AV366="","",ROUND(生产方式演算表!AV366,-1))</f>
        <v/>
      </c>
      <c r="R351" s="3" t="str">
        <f>IF(生产方式演算表!V366="","",生产方式演算表!V366)</f>
        <v/>
      </c>
      <c r="S351" s="3">
        <f>IF(生产方式演算表!AW374="","",IF(LEN(生产方式演算表!AW374)=1,生产方式演算表!AW374,ROUND(生产方式演算表!AW374,-1)))</f>
        <v>50</v>
      </c>
      <c r="T351" s="3" t="str">
        <f>IF(生产方式演算表!X366="","",生产方式演算表!X366)</f>
        <v/>
      </c>
      <c r="U351" s="3" t="str">
        <f>IF(生产方式演算表!AX374="","",IF(LEN(生产方式演算表!AX374)=1,生产方式演算表!AX374,ROUND(生产方式演算表!AX374,-1)))</f>
        <v/>
      </c>
      <c r="V351" s="3">
        <f t="shared" si="20"/>
        <v>0</v>
      </c>
      <c r="W351" s="3">
        <f t="shared" si="21"/>
        <v>203</v>
      </c>
      <c r="X351" s="3">
        <f t="shared" si="22"/>
        <v>0</v>
      </c>
      <c r="Y351" s="3">
        <f t="shared" si="23"/>
        <v>-203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>
        <f>IFERROR(ROUND(M351*VLOOKUP(L351,职业!A:G,4,FALSE),0),"")</f>
        <v>56</v>
      </c>
      <c r="AE351">
        <f>IFERROR(ROUND(O351*VLOOKUP(L351,职业!A:G,4,FALSE),0),"")</f>
        <v>147</v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customHeight="1" spans="1:34">
      <c r="A352" s="23" t="str">
        <f>生产方式演算表!A367</f>
        <v>pmg_炼金厂_所有制</v>
      </c>
      <c r="B352" s="20" t="str">
        <f>IF(生产方式演算表!B367="","",生产方式演算表!B367)</f>
        <v>pm_重_公开交易</v>
      </c>
      <c r="C352" s="25">
        <v>4</v>
      </c>
      <c r="D352" s="24" t="str">
        <f>IF(生产方式演算表!F367="","",生产方式演算表!F367)</f>
        <v/>
      </c>
      <c r="E352" s="24">
        <f>IF(生产方式演算表!AO375="","",IF(LEN(生产方式演算表!AO375)=1,生产方式演算表!AO375,ROUND(生产方式演算表!AO375,-1)))</f>
        <v>40</v>
      </c>
      <c r="F352" s="24" t="str">
        <f>IF(生产方式演算表!H375="","",生产方式演算表!H375)</f>
        <v/>
      </c>
      <c r="G352" s="24" t="str">
        <f>IF(生产方式演算表!AP375="","",IF(LEN(生产方式演算表!AP375)=1,生产方式演算表!AP375,ROUND(生产方式演算表!AP375,-1)))</f>
        <v/>
      </c>
      <c r="H352" s="24" t="str">
        <f>IF(生产方式演算表!J367="","",生产方式演算表!J367)</f>
        <v/>
      </c>
      <c r="I352" s="24" t="str">
        <f>IF(生产方式演算表!AQ375="","",IF(LEN(生产方式演算表!AQ375)=1,生产方式演算表!AQ375,ROUND(生产方式演算表!AQ375,-1)))</f>
        <v/>
      </c>
      <c r="J352" s="26" t="str">
        <f>IF(生产方式演算表!AR367=0,"","运力")</f>
        <v/>
      </c>
      <c r="K352" s="26" t="str">
        <f>IF(J352="","",IF(LEN(生产方式演算表!AR375)=1,生产方式演算表!AR375,ROUND(生产方式演算表!AR375,-1)))</f>
        <v/>
      </c>
      <c r="L352" s="3" t="str">
        <f>IF(生产方式演算表!O367="","",生产方式演算表!O367)</f>
        <v>资本家</v>
      </c>
      <c r="M352" s="3">
        <f>IF(生产方式演算表!AT367="","",ROUND(生产方式演算表!AT367,-1))</f>
        <v>70</v>
      </c>
      <c r="N352" s="3" t="str">
        <f>IF(生产方式演算表!Q367="","",生产方式演算表!Q367)</f>
        <v>职员</v>
      </c>
      <c r="O352" s="3">
        <f>IF(生产方式演算表!AU367="","",ROUND(生产方式演算表!AU367,-1))</f>
        <v>180</v>
      </c>
      <c r="P352" s="3" t="str">
        <f>IF(生产方式演算表!S367="","",生产方式演算表!S367)</f>
        <v/>
      </c>
      <c r="Q352" s="3" t="str">
        <f>IF(生产方式演算表!AV367="","",ROUND(生产方式演算表!AV367,-1))</f>
        <v/>
      </c>
      <c r="R352" s="3" t="str">
        <f>IF(生产方式演算表!V367="","",生产方式演算表!V367)</f>
        <v/>
      </c>
      <c r="S352" s="3">
        <f>IF(生产方式演算表!AW375="","",IF(LEN(生产方式演算表!AW375)=1,生产方式演算表!AW375,ROUND(生产方式演算表!AW375,-1)))</f>
        <v>50</v>
      </c>
      <c r="T352" s="3" t="str">
        <f>IF(生产方式演算表!X367="","",生产方式演算表!X367)</f>
        <v/>
      </c>
      <c r="U352" s="3" t="str">
        <f>IF(生产方式演算表!AX375="","",IF(LEN(生产方式演算表!AX375)=1,生产方式演算表!AX375,ROUND(生产方式演算表!AX375,-1)))</f>
        <v/>
      </c>
      <c r="V352" s="3">
        <f t="shared" si="20"/>
        <v>0</v>
      </c>
      <c r="W352" s="3">
        <f t="shared" si="21"/>
        <v>100</v>
      </c>
      <c r="X352" s="3">
        <f t="shared" si="22"/>
        <v>0</v>
      </c>
      <c r="Y352" s="3">
        <f t="shared" si="23"/>
        <v>-100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>
        <f>IFERROR(ROUND(M352*VLOOKUP(L352,职业!A:G,4,FALSE),0),"")</f>
        <v>28</v>
      </c>
      <c r="AE352">
        <f>IFERROR(ROUND(O352*VLOOKUP(L352,职业!A:G,4,FALSE),0),"")</f>
        <v>72</v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customHeight="1" spans="1:34">
      <c r="A353" s="23" t="str">
        <f>生产方式演算表!A368</f>
        <v>pmg_炼金厂_所有制</v>
      </c>
      <c r="B353" s="20" t="str">
        <f>IF(生产方式演算表!B368="","",生产方式演算表!B368)</f>
        <v>pm_重_政府运营</v>
      </c>
      <c r="C353" s="25">
        <v>5</v>
      </c>
      <c r="D353" s="24" t="str">
        <f>IF(生产方式演算表!F368="","",生产方式演算表!F368)</f>
        <v/>
      </c>
      <c r="E353" s="24">
        <f>IF(生产方式演算表!AO376="","",IF(LEN(生产方式演算表!AO376)=1,生产方式演算表!AO376,ROUND(生产方式演算表!AO376,-1)))</f>
        <v>50</v>
      </c>
      <c r="F353" s="24" t="str">
        <f>IF(生产方式演算表!H376="","",生产方式演算表!H376)</f>
        <v/>
      </c>
      <c r="G353" s="24" t="str">
        <f>IF(生产方式演算表!AP376="","",IF(LEN(生产方式演算表!AP376)=1,生产方式演算表!AP376,ROUND(生产方式演算表!AP376,-1)))</f>
        <v/>
      </c>
      <c r="H353" s="24" t="str">
        <f>IF(生产方式演算表!J368="","",生产方式演算表!J368)</f>
        <v/>
      </c>
      <c r="I353" s="24" t="str">
        <f>IF(生产方式演算表!AQ376="","",IF(LEN(生产方式演算表!AQ376)=1,生产方式演算表!AQ376,ROUND(生产方式演算表!AQ376,-1)))</f>
        <v/>
      </c>
      <c r="J353" s="26" t="str">
        <f>IF(生产方式演算表!AR368=0,"","运力")</f>
        <v/>
      </c>
      <c r="K353" s="26" t="str">
        <f>IF(J353="","",IF(LEN(生产方式演算表!AR376)=1,生产方式演算表!AR376,ROUND(生产方式演算表!AR376,-1)))</f>
        <v/>
      </c>
      <c r="L353" s="3" t="str">
        <f>IF(生产方式演算表!O368="","",生产方式演算表!O368)</f>
        <v>官僚</v>
      </c>
      <c r="M353" s="3">
        <f>IF(生产方式演算表!AT368="","",ROUND(生产方式演算表!AT368,-1))</f>
        <v>600</v>
      </c>
      <c r="N353" s="3" t="str">
        <f>IF(生产方式演算表!Q368="","",生产方式演算表!Q368)</f>
        <v/>
      </c>
      <c r="O353" s="3" t="str">
        <f>IF(生产方式演算表!AU368="","",ROUND(生产方式演算表!AU368,-1))</f>
        <v/>
      </c>
      <c r="P353" s="3" t="str">
        <f>IF(生产方式演算表!S368="","",生产方式演算表!S368)</f>
        <v/>
      </c>
      <c r="Q353" s="3" t="str">
        <f>IF(生产方式演算表!AV368="","",ROUND(生产方式演算表!AV368,-1))</f>
        <v/>
      </c>
      <c r="R353" s="3" t="str">
        <f>IF(生产方式演算表!V368="","",生产方式演算表!V368)</f>
        <v/>
      </c>
      <c r="S353" s="3">
        <f>IF(生产方式演算表!AW376="","",IF(LEN(生产方式演算表!AW376)=1,生产方式演算表!AW376,ROUND(生产方式演算表!AW376,-1)))</f>
        <v>60</v>
      </c>
      <c r="T353" s="3" t="str">
        <f>IF(生产方式演算表!X368="","",生产方式演算表!X368)</f>
        <v/>
      </c>
      <c r="U353" s="3" t="str">
        <f>IF(生产方式演算表!AX376="","",IF(LEN(生产方式演算表!AX376)=1,生产方式演算表!AX376,ROUND(生产方式演算表!AX376,-1)))</f>
        <v/>
      </c>
      <c r="V353" s="3">
        <f t="shared" si="20"/>
        <v>0</v>
      </c>
      <c r="W353" s="3">
        <f t="shared" si="21"/>
        <v>40</v>
      </c>
      <c r="X353" s="3">
        <f t="shared" si="22"/>
        <v>0</v>
      </c>
      <c r="Y353" s="3">
        <f t="shared" si="23"/>
        <v>-40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>
        <f>IFERROR(ROUND(M353*VLOOKUP(L353,职业!A:G,4,FALSE),0),"")</f>
        <v>40</v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customHeight="1" spans="1:34">
      <c r="A354" s="23" t="str">
        <f>生产方式演算表!A369</f>
        <v>pmg_炼金厂_所有制</v>
      </c>
      <c r="B354" s="20" t="str">
        <f>IF(生产方式演算表!B369="","",生产方式演算表!B369)</f>
        <v>pm_重_初级工人合作社</v>
      </c>
      <c r="C354" s="23">
        <v>1</v>
      </c>
      <c r="D354" s="24" t="str">
        <f>IF(生产方式演算表!F369="","",生产方式演算表!F369)</f>
        <v/>
      </c>
      <c r="E354" s="24" t="str">
        <f>IF(生产方式演算表!AO377="","",IF(LEN(生产方式演算表!AO377)=1,生产方式演算表!AO377,ROUND(生产方式演算表!AO377,-1)))</f>
        <v/>
      </c>
      <c r="F354" s="24" t="str">
        <f>IF(生产方式演算表!H377="","",生产方式演算表!H377)</f>
        <v/>
      </c>
      <c r="G354" s="24" t="str">
        <f>IF(生产方式演算表!AP377="","",IF(LEN(生产方式演算表!AP377)=1,生产方式演算表!AP377,ROUND(生产方式演算表!AP377,-1)))</f>
        <v/>
      </c>
      <c r="H354" s="24" t="str">
        <f>IF(生产方式演算表!J369="","",生产方式演算表!J369)</f>
        <v/>
      </c>
      <c r="I354" s="24" t="str">
        <f>IF(生产方式演算表!AQ377="","",IF(LEN(生产方式演算表!AQ377)=1,生产方式演算表!AQ377,ROUND(生产方式演算表!AQ377,-1)))</f>
        <v/>
      </c>
      <c r="J354" s="26" t="str">
        <f>IF(生产方式演算表!AR369=0,"","运力")</f>
        <v/>
      </c>
      <c r="K354" s="26" t="str">
        <f>IF(J354="","",IF(LEN(生产方式演算表!AR377)=1,生产方式演算表!AR377,ROUND(生产方式演算表!AR377,-1)))</f>
        <v/>
      </c>
      <c r="L354" s="3" t="str">
        <f>IF(生产方式演算表!O369="","",生产方式演算表!O369)</f>
        <v>劳工</v>
      </c>
      <c r="M354" s="3">
        <f>IF(生产方式演算表!AT369="","",ROUND(生产方式演算表!AT369,-1))</f>
        <v>300</v>
      </c>
      <c r="N354" s="3" t="str">
        <f>IF(生产方式演算表!Q369="","",生产方式演算表!Q369)</f>
        <v>工程师</v>
      </c>
      <c r="O354" s="3">
        <f>IF(生产方式演算表!AU369="","",ROUND(生产方式演算表!AU369,-1))</f>
        <v>200</v>
      </c>
      <c r="P354" s="3" t="str">
        <f>IF(生产方式演算表!S369="","",生产方式演算表!S369)</f>
        <v/>
      </c>
      <c r="Q354" s="3" t="str">
        <f>IF(生产方式演算表!AV369="","",ROUND(生产方式演算表!AV369,-1))</f>
        <v/>
      </c>
      <c r="R354" s="3" t="str">
        <f>IF(生产方式演算表!V369="","",生产方式演算表!V369)</f>
        <v/>
      </c>
      <c r="S354" s="3" t="str">
        <f>IF(生产方式演算表!AW377="","",IF(LEN(生产方式演算表!AW377)=1,生产方式演算表!AW377,ROUND(生产方式演算表!AW377,-1)))</f>
        <v/>
      </c>
      <c r="T354" s="3" t="str">
        <f>IF(生产方式演算表!X369="","",生产方式演算表!X369)</f>
        <v/>
      </c>
      <c r="U354" s="3" t="str">
        <f>IF(生产方式演算表!AX377="","",IF(LEN(生产方式演算表!AX377)=1,生产方式演算表!AX377,ROUND(生产方式演算表!AX377,-1)))</f>
        <v/>
      </c>
      <c r="V354" s="3">
        <f t="shared" si="20"/>
        <v>0</v>
      </c>
      <c r="W354" s="3">
        <f t="shared" si="21"/>
        <v>11</v>
      </c>
      <c r="X354" s="3">
        <f t="shared" si="22"/>
        <v>0</v>
      </c>
      <c r="Y354" s="3">
        <f t="shared" si="23"/>
        <v>-11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>
        <f>IFERROR(ROUND(M354*VLOOKUP(L354,职业!A:G,4,FALSE),0),"")</f>
        <v>7</v>
      </c>
      <c r="AE354">
        <f>IFERROR(ROUND(O354*VLOOKUP(L354,职业!A:G,4,FALSE),0),"")</f>
        <v>4</v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3" t="str">
        <f>生产方式演算表!A370</f>
        <v>pmg_炼金厂_所有制</v>
      </c>
      <c r="B355" s="20" t="str">
        <f>IF(生产方式演算表!B370="","",生产方式演算表!B370)</f>
        <v>pm_重_高级工人合作社</v>
      </c>
      <c r="C355" s="23">
        <v>2</v>
      </c>
      <c r="D355" s="24" t="str">
        <f>IF(生产方式演算表!F370="","",生产方式演算表!F370)</f>
        <v/>
      </c>
      <c r="E355" s="24">
        <f>IF(生产方式演算表!AO378="","",IF(LEN(生产方式演算表!AO378)=1,生产方式演算表!AO378,ROUND(生产方式演算表!AO378,-1)))</f>
        <v>6</v>
      </c>
      <c r="F355" s="24" t="str">
        <f>IF(生产方式演算表!H378="","",生产方式演算表!H378)</f>
        <v/>
      </c>
      <c r="G355" s="24" t="str">
        <f>IF(生产方式演算表!AP378="","",IF(LEN(生产方式演算表!AP378)=1,生产方式演算表!AP378,ROUND(生产方式演算表!AP378,-1)))</f>
        <v/>
      </c>
      <c r="H355" s="24" t="str">
        <f>IF(生产方式演算表!J370="","",生产方式演算表!J370)</f>
        <v/>
      </c>
      <c r="I355" s="24" t="str">
        <f>IF(生产方式演算表!AQ378="","",IF(LEN(生产方式演算表!AQ378)=1,生产方式演算表!AQ378,ROUND(生产方式演算表!AQ378,-1)))</f>
        <v/>
      </c>
      <c r="J355" s="26" t="str">
        <f>IF(生产方式演算表!AR370=0,"","运力")</f>
        <v/>
      </c>
      <c r="K355" s="26" t="str">
        <f>IF(J355="","",IF(LEN(生产方式演算表!AR378)=1,生产方式演算表!AR378,ROUND(生产方式演算表!AR378,-1)))</f>
        <v/>
      </c>
      <c r="L355" s="3" t="str">
        <f>IF(生产方式演算表!O370="","",生产方式演算表!O370)</f>
        <v>劳工</v>
      </c>
      <c r="M355" s="3">
        <f>IF(生产方式演算表!AT370="","",ROUND(生产方式演算表!AT370,-1))</f>
        <v>150</v>
      </c>
      <c r="N355" s="3" t="str">
        <f>IF(生产方式演算表!Q370="","",生产方式演算表!Q370)</f>
        <v>工程师</v>
      </c>
      <c r="O355" s="3">
        <f>IF(生产方式演算表!AU370="","",ROUND(生产方式演算表!AU370,-1))</f>
        <v>130</v>
      </c>
      <c r="P355" s="3" t="str">
        <f>IF(生产方式演算表!S370="","",生产方式演算表!S370)</f>
        <v>法士</v>
      </c>
      <c r="Q355" s="3">
        <f>IF(生产方式演算表!AV370="","",ROUND(生产方式演算表!AV370,-1))</f>
        <v>90</v>
      </c>
      <c r="R355" s="3" t="str">
        <f>IF(生产方式演算表!V370="","",生产方式演算表!V370)</f>
        <v/>
      </c>
      <c r="S355" s="3" t="str">
        <f>IF(生产方式演算表!AW378="","",IF(LEN(生产方式演算表!AW378)=1,生产方式演算表!AW378,ROUND(生产方式演算表!AW378,-1)))</f>
        <v/>
      </c>
      <c r="T355" s="3" t="str">
        <f>IF(生产方式演算表!X370="","",生产方式演算表!X370)</f>
        <v/>
      </c>
      <c r="U355" s="3" t="str">
        <f>IF(生产方式演算表!AX378="","",IF(LEN(生产方式演算表!AX378)=1,生产方式演算表!AX378,ROUND(生产方式演算表!AX378,-1)))</f>
        <v/>
      </c>
      <c r="V355" s="3">
        <f t="shared" si="20"/>
        <v>0</v>
      </c>
      <c r="W355" s="3">
        <f t="shared" si="21"/>
        <v>6</v>
      </c>
      <c r="X355" s="3">
        <f t="shared" si="22"/>
        <v>0</v>
      </c>
      <c r="Y355" s="3">
        <f t="shared" si="23"/>
        <v>-6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3</v>
      </c>
      <c r="AE355">
        <f>IFERROR(ROUND(O355*VLOOKUP(L355,职业!A:G,4,FALSE),0),"")</f>
        <v>3</v>
      </c>
      <c r="AF355">
        <f>IFERROR(ROUND(Q355*VLOOKUP(L355,职业!A:G,4,FALSE),0),"")</f>
        <v>2</v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3" t="str">
        <f>生产方式演算表!A371</f>
        <v>pmg_炼金厂_所有制</v>
      </c>
      <c r="B356" s="20" t="str">
        <f>IF(生产方式演算表!B371="","",生产方式演算表!B371)</f>
        <v>pm_重_法师所有</v>
      </c>
      <c r="C356" s="23">
        <v>3</v>
      </c>
      <c r="D356" s="24" t="str">
        <f>IF(生产方式演算表!F371="","",生产方式演算表!F371)</f>
        <v/>
      </c>
      <c r="E356" s="24">
        <f>IF(生产方式演算表!AO379="","",IF(LEN(生产方式演算表!AO379)=1,生产方式演算表!AO379,ROUND(生产方式演算表!AO379,-1)))</f>
        <v>8</v>
      </c>
      <c r="F356" s="24" t="str">
        <f>IF(生产方式演算表!H379="","",生产方式演算表!H379)</f>
        <v/>
      </c>
      <c r="G356" s="24" t="str">
        <f>IF(生产方式演算表!AP379="","",IF(LEN(生产方式演算表!AP379)=1,生产方式演算表!AP379,ROUND(生产方式演算表!AP379,-1)))</f>
        <v/>
      </c>
      <c r="H356" s="24" t="str">
        <f>IF(生产方式演算表!J371="","",生产方式演算表!J371)</f>
        <v/>
      </c>
      <c r="I356" s="24" t="str">
        <f>IF(生产方式演算表!AQ379="","",IF(LEN(生产方式演算表!AQ379)=1,生产方式演算表!AQ379,ROUND(生产方式演算表!AQ379,-1)))</f>
        <v/>
      </c>
      <c r="J356" s="26" t="str">
        <f>IF(生产方式演算表!AR371=0,"","运力")</f>
        <v/>
      </c>
      <c r="K356" s="26" t="str">
        <f>IF(J356="","",IF(LEN(生产方式演算表!AR379)=1,生产方式演算表!AR379,ROUND(生产方式演算表!AR379,-1)))</f>
        <v/>
      </c>
      <c r="L356" s="3" t="str">
        <f>IF(生产方式演算表!O371="","",生产方式演算表!O371)</f>
        <v>法师</v>
      </c>
      <c r="M356" s="3">
        <f>IF(生产方式演算表!AT371="","",ROUND(生产方式演算表!AT371,-1))</f>
        <v>50</v>
      </c>
      <c r="N356" s="3" t="str">
        <f>IF(生产方式演算表!Q371="","",生产方式演算表!Q371)</f>
        <v>法士</v>
      </c>
      <c r="O356" s="3">
        <f>IF(生产方式演算表!AU371="","",ROUND(生产方式演算表!AU371,-1))</f>
        <v>310</v>
      </c>
      <c r="P356" s="3" t="str">
        <f>IF(生产方式演算表!S371="","",生产方式演算表!S371)</f>
        <v/>
      </c>
      <c r="Q356" s="3" t="str">
        <f>IF(生产方式演算表!AV371="","",ROUND(生产方式演算表!AV371,-1))</f>
        <v/>
      </c>
      <c r="R356" s="3" t="str">
        <f>IF(生产方式演算表!V371="","",生产方式演算表!V371)</f>
        <v/>
      </c>
      <c r="S356" s="3" t="str">
        <f>IF(生产方式演算表!AW379="","",IF(LEN(生产方式演算表!AW379)=1,生产方式演算表!AW379,ROUND(生产方式演算表!AW379,-1)))</f>
        <v/>
      </c>
      <c r="T356" s="3" t="str">
        <f>IF(生产方式演算表!X371="","",生产方式演算表!X371)</f>
        <v/>
      </c>
      <c r="U356" s="3" t="str">
        <f>IF(生产方式演算表!AX379="","",IF(LEN(生产方式演算表!AX379)=1,生产方式演算表!AX379,ROUND(生产方式演算表!AX379,-1)))</f>
        <v/>
      </c>
      <c r="V356" s="3">
        <f t="shared" si="20"/>
        <v>0</v>
      </c>
      <c r="W356" s="3">
        <f t="shared" si="21"/>
        <v>159</v>
      </c>
      <c r="X356" s="3">
        <f t="shared" si="22"/>
        <v>0</v>
      </c>
      <c r="Y356" s="3">
        <f t="shared" si="23"/>
        <v>-159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22</v>
      </c>
      <c r="AE356">
        <f>IFERROR(ROUND(O356*VLOOKUP(L356,职业!A:G,4,FALSE),0),"")</f>
        <v>137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hidden="1" customHeight="1" spans="1:34">
      <c r="A357" s="23" t="str">
        <f>生产方式演算表!A372</f>
        <v>pmg_晶体萃取厂_基础生产</v>
      </c>
      <c r="B357" s="20" t="str">
        <f>IF(生产方式演算表!B372="","",生产方式演算表!B372)</f>
        <v/>
      </c>
      <c r="C357" s="23">
        <v>4</v>
      </c>
      <c r="D357" s="24" t="str">
        <f>IF(生产方式演算表!F372="","",生产方式演算表!F372)</f>
        <v>泽洛</v>
      </c>
      <c r="E357" s="24">
        <f>IF(生产方式演算表!AO372="","",生产方式演算表!AO372)</f>
        <v>21</v>
      </c>
      <c r="F357" s="24" t="str">
        <f>IF(生产方式演算表!H372="","",生产方式演算表!H372)</f>
        <v/>
      </c>
      <c r="G357" s="24" t="str">
        <f>IF(生产方式演算表!AP372="","",生产方式演算表!AP372)</f>
        <v/>
      </c>
      <c r="H357" s="24" t="str">
        <f>IF(生产方式演算表!J372="","",生产方式演算表!J372)</f>
        <v/>
      </c>
      <c r="I357" s="24" t="str">
        <f>IF(生产方式演算表!AQ372="","",生产方式演算表!AQ372)</f>
        <v/>
      </c>
      <c r="J357" s="26" t="str">
        <f>IF(生产方式演算表!AR372=0,"","运力")</f>
        <v>运力</v>
      </c>
      <c r="K357" s="26">
        <f>IF(J357="运力",生产方式演算表!AR372,"")</f>
        <v>2</v>
      </c>
      <c r="L357" s="3" t="str">
        <f>IF(生产方式演算表!O372="","",生产方式演算表!O372)</f>
        <v/>
      </c>
      <c r="M357" s="3" t="str">
        <f>IF(生产方式演算表!AT372="","",ROUND(生产方式演算表!AT372,-1))</f>
        <v/>
      </c>
      <c r="N357" s="3" t="str">
        <f>IF(生产方式演算表!Q372="","",生产方式演算表!Q372)</f>
        <v/>
      </c>
      <c r="O357" s="3" t="str">
        <f>IF(生产方式演算表!AU372="","",ROUND(生产方式演算表!AU372,-1))</f>
        <v/>
      </c>
      <c r="P357" s="3" t="str">
        <f>IF(生产方式演算表!S372="","",生产方式演算表!S372)</f>
        <v/>
      </c>
      <c r="Q357" s="3" t="str">
        <f>IF(生产方式演算表!AV372="","",ROUND(生产方式演算表!AV372,-1))</f>
        <v/>
      </c>
      <c r="R357" s="3" t="str">
        <f>IF(生产方式演算表!V372="","",生产方式演算表!V372)</f>
        <v>灵能水晶</v>
      </c>
      <c r="S357" s="3">
        <f>IF(生产方式演算表!AW372="","",ROUND(生产方式演算表!AW372,-LEN(生产方式演算表!AW372)+2))</f>
        <v>29</v>
      </c>
      <c r="T357" s="3" t="str">
        <f>IF(生产方式演算表!X372="","",生产方式演算表!X372)</f>
        <v/>
      </c>
      <c r="U357" s="3" t="str">
        <f>IF(生产方式演算表!AX372="","",ROUND(生产方式演算表!AX372,-LEN(生产方式演算表!AX372)+2))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hidden="1" customHeight="1" spans="1:34">
      <c r="A358" s="23" t="str">
        <f>生产方式演算表!A373</f>
        <v>pmg_晶体萃取厂_基础生产</v>
      </c>
      <c r="B358" s="20" t="str">
        <f>IF(生产方式演算表!B373="","",生产方式演算表!B373)</f>
        <v/>
      </c>
      <c r="C358" s="23">
        <v>5</v>
      </c>
      <c r="D358" s="24" t="str">
        <f>IF(生产方式演算表!F373="","",生产方式演算表!F373)</f>
        <v>泽洛</v>
      </c>
      <c r="E358" s="24">
        <f>IF(生产方式演算表!AO373="","",生产方式演算表!AO373)</f>
        <v>34</v>
      </c>
      <c r="F358" s="24" t="str">
        <f>IF(生产方式演算表!H373="","",生产方式演算表!H373)</f>
        <v/>
      </c>
      <c r="G358" s="24" t="str">
        <f>IF(生产方式演算表!AP373="","",生产方式演算表!AP373)</f>
        <v/>
      </c>
      <c r="H358" s="24" t="str">
        <f>IF(生产方式演算表!J373="","",生产方式演算表!J373)</f>
        <v/>
      </c>
      <c r="I358" s="24" t="str">
        <f>IF(生产方式演算表!AQ373="","",生产方式演算表!AQ373)</f>
        <v/>
      </c>
      <c r="J358" s="26" t="str">
        <f>IF(生产方式演算表!AR373=0,"","运力")</f>
        <v>运力</v>
      </c>
      <c r="K358" s="26">
        <f>IF(J358="运力",生产方式演算表!AR373,"")</f>
        <v>3</v>
      </c>
      <c r="L358" s="3" t="str">
        <f>IF(生产方式演算表!O373="","",生产方式演算表!O373)</f>
        <v/>
      </c>
      <c r="M358" s="3" t="str">
        <f>IF(生产方式演算表!AT373="","",ROUND(生产方式演算表!AT373,-1))</f>
        <v/>
      </c>
      <c r="N358" s="3" t="str">
        <f>IF(生产方式演算表!Q373="","",生产方式演算表!Q373)</f>
        <v/>
      </c>
      <c r="O358" s="3" t="str">
        <f>IF(生产方式演算表!AU373="","",ROUND(生产方式演算表!AU373,-1))</f>
        <v/>
      </c>
      <c r="P358" s="3" t="str">
        <f>IF(生产方式演算表!S373="","",生产方式演算表!S373)</f>
        <v/>
      </c>
      <c r="Q358" s="3" t="str">
        <f>IF(生产方式演算表!AV373="","",ROUND(生产方式演算表!AV373,-1))</f>
        <v/>
      </c>
      <c r="R358" s="3" t="str">
        <f>IF(生产方式演算表!V373="","",生产方式演算表!V373)</f>
        <v>灵能水晶</v>
      </c>
      <c r="S358" s="3">
        <f>IF(生产方式演算表!AW373="","",ROUND(生产方式演算表!AW373,-LEN(生产方式演算表!AW373)+2))</f>
        <v>42</v>
      </c>
      <c r="T358" s="3" t="str">
        <f>IF(生产方式演算表!X373="","",生产方式演算表!X373)</f>
        <v/>
      </c>
      <c r="U358" s="3" t="str">
        <f>IF(生产方式演算表!AX373="","",ROUND(生产方式演算表!AX373,-LEN(生产方式演算表!AX373)+2))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hidden="1" customHeight="1" spans="1:34">
      <c r="A359" s="23" t="str">
        <f>生产方式演算表!A374</f>
        <v>pmg_晶体萃取厂_基础生产</v>
      </c>
      <c r="B359" s="20" t="str">
        <f>IF(生产方式演算表!B374="","",生产方式演算表!B374)</f>
        <v/>
      </c>
      <c r="C359" s="25">
        <v>1</v>
      </c>
      <c r="D359" s="24" t="str">
        <f>IF(生产方式演算表!F374="","",生产方式演算表!F374)</f>
        <v>泽洛</v>
      </c>
      <c r="E359" s="24">
        <f>IF(生产方式演算表!AO374="","",生产方式演算表!AO374)</f>
        <v>38</v>
      </c>
      <c r="F359" s="24" t="str">
        <f>IF(生产方式演算表!H374="","",生产方式演算表!H374)</f>
        <v/>
      </c>
      <c r="G359" s="24" t="str">
        <f>IF(生产方式演算表!AP374="","",生产方式演算表!AP374)</f>
        <v/>
      </c>
      <c r="H359" s="24" t="str">
        <f>IF(生产方式演算表!J374="","",生产方式演算表!J374)</f>
        <v/>
      </c>
      <c r="I359" s="24" t="str">
        <f>IF(生产方式演算表!AQ374="","",生产方式演算表!AQ374)</f>
        <v/>
      </c>
      <c r="J359" s="26" t="str">
        <f>IF(生产方式演算表!AR374=0,"","运力")</f>
        <v>运力</v>
      </c>
      <c r="K359" s="26">
        <f>IF(J359="运力",生产方式演算表!AR374,"")</f>
        <v>3</v>
      </c>
      <c r="L359" s="3" t="str">
        <f>IF(生产方式演算表!O374="","",生产方式演算表!O374)</f>
        <v/>
      </c>
      <c r="M359" s="3" t="str">
        <f>IF(生产方式演算表!AT374="","",ROUND(生产方式演算表!AT374,-1))</f>
        <v/>
      </c>
      <c r="N359" s="3" t="str">
        <f>IF(生产方式演算表!Q374="","",生产方式演算表!Q374)</f>
        <v/>
      </c>
      <c r="O359" s="3" t="str">
        <f>IF(生产方式演算表!AU374="","",ROUND(生产方式演算表!AU374,-1))</f>
        <v/>
      </c>
      <c r="P359" s="3" t="str">
        <f>IF(生产方式演算表!S374="","",生产方式演算表!S374)</f>
        <v/>
      </c>
      <c r="Q359" s="3" t="str">
        <f>IF(生产方式演算表!AV374="","",ROUND(生产方式演算表!AV374,-1))</f>
        <v/>
      </c>
      <c r="R359" s="3" t="str">
        <f>IF(生产方式演算表!V374="","",生产方式演算表!V374)</f>
        <v>灵能水晶</v>
      </c>
      <c r="S359" s="3">
        <f>IF(生产方式演算表!AW374="","",ROUND(生产方式演算表!AW374,-LEN(生产方式演算表!AW374)+2))</f>
        <v>47</v>
      </c>
      <c r="T359" s="3" t="str">
        <f>IF(生产方式演算表!X374="","",生产方式演算表!X374)</f>
        <v/>
      </c>
      <c r="U359" s="3" t="str">
        <f>IF(生产方式演算表!AX374="","",ROUND(生产方式演算表!AX374,-LEN(生产方式演算表!AX374)+2))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hidden="1" customHeight="1" spans="1:34">
      <c r="A360" s="23" t="str">
        <f>生产方式演算表!A375</f>
        <v>pmg_晶体萃取厂_基础生产</v>
      </c>
      <c r="B360" s="20" t="str">
        <f>IF(生产方式演算表!B375="","",生产方式演算表!B375)</f>
        <v/>
      </c>
      <c r="C360" s="25">
        <v>2</v>
      </c>
      <c r="D360" s="24" t="str">
        <f>IF(生产方式演算表!F375="","",生产方式演算表!F375)</f>
        <v>泽洛</v>
      </c>
      <c r="E360" s="24">
        <f>IF(生产方式演算表!AO375="","",生产方式演算表!AO375)</f>
        <v>43</v>
      </c>
      <c r="F360" s="24" t="str">
        <f>IF(生产方式演算表!H375="","",生产方式演算表!H375)</f>
        <v/>
      </c>
      <c r="G360" s="24" t="str">
        <f>IF(生产方式演算表!AP375="","",生产方式演算表!AP375)</f>
        <v/>
      </c>
      <c r="H360" s="24" t="str">
        <f>IF(生产方式演算表!J375="","",生产方式演算表!J375)</f>
        <v/>
      </c>
      <c r="I360" s="24" t="str">
        <f>IF(生产方式演算表!AQ375="","",生产方式演算表!AQ375)</f>
        <v/>
      </c>
      <c r="J360" s="26" t="str">
        <f>IF(生产方式演算表!AR375=0,"","运力")</f>
        <v>运力</v>
      </c>
      <c r="K360" s="26">
        <f>IF(J360="运力",生产方式演算表!AR375,"")</f>
        <v>4</v>
      </c>
      <c r="L360" s="3" t="str">
        <f>IF(生产方式演算表!O375="","",生产方式演算表!O375)</f>
        <v/>
      </c>
      <c r="M360" s="3" t="str">
        <f>IF(生产方式演算表!AT375="","",ROUND(生产方式演算表!AT375,-1))</f>
        <v/>
      </c>
      <c r="N360" s="3" t="str">
        <f>IF(生产方式演算表!Q375="","",生产方式演算表!Q375)</f>
        <v/>
      </c>
      <c r="O360" s="3" t="str">
        <f>IF(生产方式演算表!AU375="","",ROUND(生产方式演算表!AU375,-1))</f>
        <v/>
      </c>
      <c r="P360" s="3" t="str">
        <f>IF(生产方式演算表!S375="","",生产方式演算表!S375)</f>
        <v/>
      </c>
      <c r="Q360" s="3" t="str">
        <f>IF(生产方式演算表!AV375="","",ROUND(生产方式演算表!AV375,-1))</f>
        <v/>
      </c>
      <c r="R360" s="3" t="str">
        <f>IF(生产方式演算表!V375="","",生产方式演算表!V375)</f>
        <v>灵能水晶</v>
      </c>
      <c r="S360" s="3">
        <f>IF(生产方式演算表!AW375="","",ROUND(生产方式演算表!AW375,-LEN(生产方式演算表!AW375)+2))</f>
        <v>52</v>
      </c>
      <c r="T360" s="3" t="str">
        <f>IF(生产方式演算表!X375="","",生产方式演算表!X375)</f>
        <v/>
      </c>
      <c r="U360" s="3" t="str">
        <f>IF(生产方式演算表!AX375="","",ROUND(生产方式演算表!AX375,-LEN(生产方式演算表!AX375)+2))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hidden="1" customHeight="1" spans="1:34">
      <c r="A361" s="23" t="str">
        <f>生产方式演算表!A376</f>
        <v>pmg_晶体萃取厂_基础生产</v>
      </c>
      <c r="B361" s="20" t="str">
        <f>IF(生产方式演算表!B376="","",生产方式演算表!B376)</f>
        <v/>
      </c>
      <c r="C361" s="25">
        <v>3</v>
      </c>
      <c r="D361" s="24" t="str">
        <f>IF(生产方式演算表!F376="","",生产方式演算表!F376)</f>
        <v>泽洛</v>
      </c>
      <c r="E361" s="24">
        <f>IF(生产方式演算表!AO376="","",生产方式演算表!AO376)</f>
        <v>48</v>
      </c>
      <c r="F361" s="24" t="str">
        <f>IF(生产方式演算表!H376="","",生产方式演算表!H376)</f>
        <v/>
      </c>
      <c r="G361" s="24" t="str">
        <f>IF(生产方式演算表!AP376="","",生产方式演算表!AP376)</f>
        <v/>
      </c>
      <c r="H361" s="24" t="str">
        <f>IF(生产方式演算表!J376="","",生产方式演算表!J376)</f>
        <v/>
      </c>
      <c r="I361" s="24" t="str">
        <f>IF(生产方式演算表!AQ376="","",生产方式演算表!AQ376)</f>
        <v/>
      </c>
      <c r="J361" s="26" t="str">
        <f>IF(生产方式演算表!AR376=0,"","运力")</f>
        <v>运力</v>
      </c>
      <c r="K361" s="26">
        <f>IF(J361="运力",生产方式演算表!AR376,"")</f>
        <v>4</v>
      </c>
      <c r="L361" s="3" t="str">
        <f>IF(生产方式演算表!O376="","",生产方式演算表!O376)</f>
        <v/>
      </c>
      <c r="M361" s="3" t="str">
        <f>IF(生产方式演算表!AT376="","",ROUND(生产方式演算表!AT376,-1))</f>
        <v/>
      </c>
      <c r="N361" s="3" t="str">
        <f>IF(生产方式演算表!Q376="","",生产方式演算表!Q376)</f>
        <v/>
      </c>
      <c r="O361" s="3" t="str">
        <f>IF(生产方式演算表!AU376="","",ROUND(生产方式演算表!AU376,-1))</f>
        <v/>
      </c>
      <c r="P361" s="3" t="str">
        <f>IF(生产方式演算表!S376="","",生产方式演算表!S376)</f>
        <v/>
      </c>
      <c r="Q361" s="3" t="str">
        <f>IF(生产方式演算表!AV376="","",ROUND(生产方式演算表!AV376,-1))</f>
        <v/>
      </c>
      <c r="R361" s="3" t="str">
        <f>IF(生产方式演算表!V376="","",生产方式演算表!V376)</f>
        <v>灵能水晶</v>
      </c>
      <c r="S361" s="3">
        <f>IF(生产方式演算表!AW376="","",ROUND(生产方式演算表!AW376,-LEN(生产方式演算表!AW376)+2))</f>
        <v>58</v>
      </c>
      <c r="T361" s="3" t="str">
        <f>IF(生产方式演算表!X376="","",生产方式演算表!X376)</f>
        <v/>
      </c>
      <c r="U361" s="3" t="str">
        <f>IF(生产方式演算表!AX376="","",ROUND(生产方式演算表!AX376,-LEN(生产方式演算表!AX376)+2))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hidden="1" customHeight="1" spans="1:34">
      <c r="A362" s="23" t="str">
        <f>生产方式演算表!A377</f>
        <v>pmg_晶体萃取厂_自动化</v>
      </c>
      <c r="B362" s="20" t="str">
        <f>IF(生产方式演算表!B377="","",生产方式演算表!B377)</f>
        <v/>
      </c>
      <c r="C362" s="25">
        <v>4</v>
      </c>
      <c r="D362" s="24" t="str">
        <f>IF(生产方式演算表!F377="","",生产方式演算表!F377)</f>
        <v/>
      </c>
      <c r="E362" s="24" t="str">
        <f>IF(生产方式演算表!AO377="","",生产方式演算表!AO377)</f>
        <v/>
      </c>
      <c r="F362" s="24" t="str">
        <f>IF(生产方式演算表!H377="","",生产方式演算表!H377)</f>
        <v/>
      </c>
      <c r="G362" s="24" t="str">
        <f>IF(生产方式演算表!AP377="","",生产方式演算表!AP377)</f>
        <v/>
      </c>
      <c r="H362" s="24" t="str">
        <f>IF(生产方式演算表!J377="","",生产方式演算表!J377)</f>
        <v/>
      </c>
      <c r="I362" s="24" t="str">
        <f>IF(生产方式演算表!AQ377="","",生产方式演算表!AQ377)</f>
        <v/>
      </c>
      <c r="J362" s="26" t="str">
        <f>IF(生产方式演算表!AR377=0,"","运力")</f>
        <v/>
      </c>
      <c r="K362" s="26" t="str">
        <f>IF(J362="运力",生产方式演算表!AR377,"")</f>
        <v/>
      </c>
      <c r="L362" s="3" t="str">
        <f>IF(生产方式演算表!O377="","",生产方式演算表!O377)</f>
        <v/>
      </c>
      <c r="M362" s="3" t="str">
        <f>IF(生产方式演算表!AT377="","",ROUND(生产方式演算表!AT377,-1))</f>
        <v/>
      </c>
      <c r="N362" s="3" t="str">
        <f>IF(生产方式演算表!Q377="","",生产方式演算表!Q377)</f>
        <v/>
      </c>
      <c r="O362" s="3" t="str">
        <f>IF(生产方式演算表!AU377="","",ROUND(生产方式演算表!AU377,-1))</f>
        <v/>
      </c>
      <c r="P362" s="3" t="str">
        <f>IF(生产方式演算表!S377="","",生产方式演算表!S377)</f>
        <v/>
      </c>
      <c r="Q362" s="3" t="str">
        <f>IF(生产方式演算表!AV377="","",ROUND(生产方式演算表!AV377,-1))</f>
        <v/>
      </c>
      <c r="R362" s="3" t="str">
        <f>IF(生产方式演算表!V377="","",生产方式演算表!V377)</f>
        <v/>
      </c>
      <c r="S362" s="3" t="str">
        <f>IF(生产方式演算表!AW377="","",ROUND(生产方式演算表!AW377,-LEN(生产方式演算表!AW377)+2))</f>
        <v/>
      </c>
      <c r="T362" s="3" t="str">
        <f>IF(生产方式演算表!X377="","",生产方式演算表!X377)</f>
        <v/>
      </c>
      <c r="U362" s="3" t="str">
        <f>IF(生产方式演算表!AX377="","",ROUND(生产方式演算表!AX377,-LEN(生产方式演算表!AX377)+2))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hidden="1" customHeight="1" spans="1:34">
      <c r="A363" s="23" t="str">
        <f>生产方式演算表!A378</f>
        <v>pmg_晶体萃取厂_自动化</v>
      </c>
      <c r="B363" s="20" t="str">
        <f>IF(生产方式演算表!B378="","",生产方式演算表!B378)</f>
        <v/>
      </c>
      <c r="C363" s="25">
        <v>5</v>
      </c>
      <c r="D363" s="24" t="str">
        <f>IF(生产方式演算表!F378="","",生产方式演算表!F378)</f>
        <v>工具</v>
      </c>
      <c r="E363" s="24">
        <f>IF(生产方式演算表!AO378="","",生产方式演算表!AO378)</f>
        <v>6</v>
      </c>
      <c r="F363" s="24" t="str">
        <f>IF(生产方式演算表!H378="","",生产方式演算表!H378)</f>
        <v/>
      </c>
      <c r="G363" s="24" t="str">
        <f>IF(生产方式演算表!AP378="","",生产方式演算表!AP378)</f>
        <v/>
      </c>
      <c r="H363" s="24" t="str">
        <f>IF(生产方式演算表!J378="","",生产方式演算表!J378)</f>
        <v/>
      </c>
      <c r="I363" s="24" t="str">
        <f>IF(生产方式演算表!AQ378="","",生产方式演算表!AQ378)</f>
        <v/>
      </c>
      <c r="J363" s="26" t="str">
        <f>IF(生产方式演算表!AR378=0,"","运力")</f>
        <v/>
      </c>
      <c r="K363" s="26" t="str">
        <f>IF(J363="运力",生产方式演算表!AR378,"")</f>
        <v/>
      </c>
      <c r="L363" s="3" t="str">
        <f>IF(生产方式演算表!O378="","",生产方式演算表!O378)</f>
        <v/>
      </c>
      <c r="M363" s="3" t="str">
        <f>IF(生产方式演算表!AT378="","",ROUND(生产方式演算表!AT378,-1))</f>
        <v/>
      </c>
      <c r="N363" s="3" t="str">
        <f>IF(生产方式演算表!Q378="","",生产方式演算表!Q378)</f>
        <v/>
      </c>
      <c r="O363" s="3" t="str">
        <f>IF(生产方式演算表!AU378="","",ROUND(生产方式演算表!AU378,-1))</f>
        <v/>
      </c>
      <c r="P363" s="3" t="str">
        <f>IF(生产方式演算表!S378="","",生产方式演算表!S378)</f>
        <v/>
      </c>
      <c r="Q363" s="3" t="str">
        <f>IF(生产方式演算表!AV378="","",ROUND(生产方式演算表!AV378,-1))</f>
        <v/>
      </c>
      <c r="R363" s="3" t="str">
        <f>IF(生产方式演算表!V378="","",生产方式演算表!V378)</f>
        <v/>
      </c>
      <c r="S363" s="3" t="str">
        <f>IF(生产方式演算表!AW378="","",ROUND(生产方式演算表!AW378,-LEN(生产方式演算表!AW378)+2))</f>
        <v/>
      </c>
      <c r="T363" s="3" t="str">
        <f>IF(生产方式演算表!X378="","",生产方式演算表!X378)</f>
        <v/>
      </c>
      <c r="U363" s="3" t="str">
        <f>IF(生产方式演算表!AX378="","",ROUND(生产方式演算表!AX378,-LEN(生产方式演算表!AX378)+2))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hidden="1" customHeight="1" spans="1:34">
      <c r="A364" s="23" t="str">
        <f>生产方式演算表!A379</f>
        <v>pmg_晶体萃取厂_自动化</v>
      </c>
      <c r="B364" s="20" t="str">
        <f>IF(生产方式演算表!B379="","",生产方式演算表!B379)</f>
        <v/>
      </c>
      <c r="C364" s="25">
        <v>6</v>
      </c>
      <c r="D364" s="24" t="str">
        <f>IF(生产方式演算表!F379="","",生产方式演算表!F379)</f>
        <v>工具</v>
      </c>
      <c r="E364" s="24">
        <f>IF(生产方式演算表!AO379="","",生产方式演算表!AO379)</f>
        <v>8</v>
      </c>
      <c r="F364" s="24" t="str">
        <f>IF(生产方式演算表!H379="","",生产方式演算表!H379)</f>
        <v/>
      </c>
      <c r="G364" s="24" t="str">
        <f>IF(生产方式演算表!AP379="","",生产方式演算表!AP379)</f>
        <v/>
      </c>
      <c r="H364" s="24" t="str">
        <f>IF(生产方式演算表!J379="","",生产方式演算表!J379)</f>
        <v/>
      </c>
      <c r="I364" s="24" t="str">
        <f>IF(生产方式演算表!AQ379="","",生产方式演算表!AQ379)</f>
        <v/>
      </c>
      <c r="J364" s="26" t="str">
        <f>IF(生产方式演算表!AR379=0,"","运力")</f>
        <v/>
      </c>
      <c r="K364" s="26" t="str">
        <f>IF(J364="运力",生产方式演算表!AR379,"")</f>
        <v/>
      </c>
      <c r="L364" s="3" t="str">
        <f>IF(生产方式演算表!O379="","",生产方式演算表!O379)</f>
        <v/>
      </c>
      <c r="M364" s="3" t="str">
        <f>IF(生产方式演算表!AT379="","",ROUND(生产方式演算表!AT379,-1))</f>
        <v/>
      </c>
      <c r="N364" s="3" t="str">
        <f>IF(生产方式演算表!Q379="","",生产方式演算表!Q379)</f>
        <v/>
      </c>
      <c r="O364" s="3" t="str">
        <f>IF(生产方式演算表!AU379="","",ROUND(生产方式演算表!AU379,-1))</f>
        <v/>
      </c>
      <c r="P364" s="3" t="str">
        <f>IF(生产方式演算表!S379="","",生产方式演算表!S379)</f>
        <v/>
      </c>
      <c r="Q364" s="3" t="str">
        <f>IF(生产方式演算表!AV379="","",ROUND(生产方式演算表!AV379,-1))</f>
        <v/>
      </c>
      <c r="R364" s="3" t="str">
        <f>IF(生产方式演算表!V379="","",生产方式演算表!V379)</f>
        <v/>
      </c>
      <c r="S364" s="3" t="str">
        <f>IF(生产方式演算表!AW379="","",ROUND(生产方式演算表!AW379,-LEN(生产方式演算表!AW379)+2))</f>
        <v/>
      </c>
      <c r="T364" s="3" t="str">
        <f>IF(生产方式演算表!X379="","",生产方式演算表!X379)</f>
        <v/>
      </c>
      <c r="U364" s="3" t="str">
        <f>IF(生产方式演算表!AX379="","",ROUND(生产方式演算表!AX379,-LEN(生产方式演算表!AX379)+2))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hidden="1" customHeight="1" spans="1:34">
      <c r="A365" s="23" t="str">
        <f>生产方式演算表!A380</f>
        <v>pmg_晶体萃取厂_自动化</v>
      </c>
      <c r="B365" s="20" t="str">
        <f>IF(生产方式演算表!B380="","",生产方式演算表!B380)</f>
        <v/>
      </c>
      <c r="C365" s="25">
        <v>7</v>
      </c>
      <c r="D365" s="24" t="str">
        <f>IF(生产方式演算表!F380="","",生产方式演算表!F380)</f>
        <v>科学引擎</v>
      </c>
      <c r="E365" s="24">
        <f>IF(生产方式演算表!AO380="","",生产方式演算表!AO380)</f>
        <v>2</v>
      </c>
      <c r="F365" s="24" t="str">
        <f>IF(生产方式演算表!H380="","",生产方式演算表!H380)</f>
        <v>煤</v>
      </c>
      <c r="G365" s="24">
        <f>IF(生产方式演算表!AP380="","",生产方式演算表!AP380)</f>
        <v>8</v>
      </c>
      <c r="H365" s="24" t="str">
        <f>IF(生产方式演算表!J380="","",生产方式演算表!J380)</f>
        <v/>
      </c>
      <c r="I365" s="24" t="str">
        <f>IF(生产方式演算表!AQ380="","",生产方式演算表!AQ380)</f>
        <v/>
      </c>
      <c r="J365" s="26" t="str">
        <f>IF(生产方式演算表!AR380=0,"","运力")</f>
        <v/>
      </c>
      <c r="K365" s="26" t="str">
        <f>IF(J365="运力",生产方式演算表!AR380,"")</f>
        <v/>
      </c>
      <c r="L365" s="3" t="str">
        <f>IF(生产方式演算表!O380="","",生产方式演算表!O380)</f>
        <v/>
      </c>
      <c r="M365" s="3" t="str">
        <f>IF(生产方式演算表!AT380="","",ROUND(生产方式演算表!AT380,-1))</f>
        <v/>
      </c>
      <c r="N365" s="3" t="str">
        <f>IF(生产方式演算表!Q380="","",生产方式演算表!Q380)</f>
        <v/>
      </c>
      <c r="O365" s="3" t="str">
        <f>IF(生产方式演算表!AU380="","",ROUND(生产方式演算表!AU380,-1))</f>
        <v/>
      </c>
      <c r="P365" s="3" t="str">
        <f>IF(生产方式演算表!S380="","",生产方式演算表!S380)</f>
        <v/>
      </c>
      <c r="Q365" s="3" t="str">
        <f>IF(生产方式演算表!AV380="","",ROUND(生产方式演算表!AV380,-1))</f>
        <v/>
      </c>
      <c r="R365" s="3" t="str">
        <f>IF(生产方式演算表!V380="","",生产方式演算表!V380)</f>
        <v/>
      </c>
      <c r="S365" s="3" t="str">
        <f>IF(生产方式演算表!AW380="","",ROUND(生产方式演算表!AW380,-LEN(生产方式演算表!AW380)+2))</f>
        <v/>
      </c>
      <c r="T365" s="3" t="str">
        <f>IF(生产方式演算表!X380="","",生产方式演算表!X380)</f>
        <v/>
      </c>
      <c r="U365" s="3" t="str">
        <f>IF(生产方式演算表!AX380="","",ROUND(生产方式演算表!AX380,-LEN(生产方式演算表!AX380)+2))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hidden="1" customHeight="1" spans="1:34">
      <c r="A366" s="23" t="str">
        <f>生产方式演算表!A381</f>
        <v>pmg_晶体萃取厂_自动化</v>
      </c>
      <c r="B366" s="20" t="str">
        <f>IF(生产方式演算表!B381="","",生产方式演算表!B381)</f>
        <v/>
      </c>
      <c r="C366" s="25">
        <v>8</v>
      </c>
      <c r="D366" s="24" t="str">
        <f>IF(生产方式演算表!F381="","",生产方式演算表!F381)</f>
        <v>魔导引擎</v>
      </c>
      <c r="E366" s="24">
        <f>IF(生产方式演算表!AO381="","",生产方式演算表!AO381)</f>
        <v>2</v>
      </c>
      <c r="F366" s="24" t="str">
        <f>IF(生产方式演算表!H381="","",生产方式演算表!H381)</f>
        <v>煤</v>
      </c>
      <c r="G366" s="24">
        <f>IF(生产方式演算表!AP381="","",生产方式演算表!AP381)</f>
        <v>10</v>
      </c>
      <c r="H366" s="24" t="str">
        <f>IF(生产方式演算表!J381="","",生产方式演算表!J381)</f>
        <v/>
      </c>
      <c r="I366" s="24" t="str">
        <f>IF(生产方式演算表!AQ381="","",生产方式演算表!AQ381)</f>
        <v/>
      </c>
      <c r="J366" s="26" t="str">
        <f>IF(生产方式演算表!AR381=0,"","运力")</f>
        <v/>
      </c>
      <c r="K366" s="26" t="str">
        <f>IF(J366="运力",生产方式演算表!AR381,"")</f>
        <v/>
      </c>
      <c r="L366" s="3" t="str">
        <f>IF(生产方式演算表!O381="","",生产方式演算表!O381)</f>
        <v/>
      </c>
      <c r="M366" s="3" t="str">
        <f>IF(生产方式演算表!AT381="","",ROUND(生产方式演算表!AT381,-1))</f>
        <v/>
      </c>
      <c r="N366" s="3" t="str">
        <f>IF(生产方式演算表!Q381="","",生产方式演算表!Q381)</f>
        <v/>
      </c>
      <c r="O366" s="3" t="str">
        <f>IF(生产方式演算表!AU381="","",ROUND(生产方式演算表!AU381,-1))</f>
        <v/>
      </c>
      <c r="P366" s="3" t="str">
        <f>IF(生产方式演算表!S381="","",生产方式演算表!S381)</f>
        <v/>
      </c>
      <c r="Q366" s="3" t="str">
        <f>IF(生产方式演算表!AV381="","",ROUND(生产方式演算表!AV381,-1))</f>
        <v/>
      </c>
      <c r="R366" s="3" t="str">
        <f>IF(生产方式演算表!V381="","",生产方式演算表!V381)</f>
        <v/>
      </c>
      <c r="S366" s="3" t="str">
        <f>IF(生产方式演算表!AW381="","",ROUND(生产方式演算表!AW381,-LEN(生产方式演算表!AW381)+2))</f>
        <v/>
      </c>
      <c r="T366" s="3" t="str">
        <f>IF(生产方式演算表!X381="","",生产方式演算表!X381)</f>
        <v/>
      </c>
      <c r="U366" s="3" t="str">
        <f>IF(生产方式演算表!AX381="","",ROUND(生产方式演算表!AX381,-LEN(生产方式演算表!AX381)+2))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hidden="1" customHeight="1" spans="1:34">
      <c r="A367" s="23" t="str">
        <f>生产方式演算表!A382</f>
        <v>pmg_晶体萃取厂_自动化</v>
      </c>
      <c r="B367" s="20" t="str">
        <f>IF(生产方式演算表!B382="","",生产方式演算表!B382)</f>
        <v/>
      </c>
      <c r="C367" s="23">
        <v>1</v>
      </c>
      <c r="D367" s="24" t="str">
        <f>IF(生产方式演算表!F382="","",生产方式演算表!F382)</f>
        <v/>
      </c>
      <c r="E367" s="24" t="str">
        <f>IF(生产方式演算表!AO382="","",生产方式演算表!AO382)</f>
        <v/>
      </c>
      <c r="F367" s="24" t="str">
        <f>IF(生产方式演算表!H382="","",生产方式演算表!H382)</f>
        <v/>
      </c>
      <c r="G367" s="24" t="str">
        <f>IF(生产方式演算表!AP382="","",生产方式演算表!AP382)</f>
        <v/>
      </c>
      <c r="H367" s="24" t="str">
        <f>IF(生产方式演算表!J382="","",生产方式演算表!J382)</f>
        <v/>
      </c>
      <c r="I367" s="24" t="str">
        <f>IF(生产方式演算表!AQ382="","",生产方式演算表!AQ382)</f>
        <v/>
      </c>
      <c r="J367" s="26" t="str">
        <f>IF(生产方式演算表!AR382=0,"","运力")</f>
        <v/>
      </c>
      <c r="K367" s="26" t="str">
        <f>IF(J367="运力",生产方式演算表!AR382,"")</f>
        <v/>
      </c>
      <c r="L367" s="3" t="str">
        <f>IF(生产方式演算表!O382="","",生产方式演算表!O382)</f>
        <v/>
      </c>
      <c r="M367" s="3" t="str">
        <f>IF(生产方式演算表!AT382="","",ROUND(生产方式演算表!AT382,-1))</f>
        <v/>
      </c>
      <c r="N367" s="3" t="str">
        <f>IF(生产方式演算表!Q382="","",生产方式演算表!Q382)</f>
        <v/>
      </c>
      <c r="O367" s="3" t="str">
        <f>IF(生产方式演算表!AU382="","",ROUND(生产方式演算表!AU382,-1))</f>
        <v/>
      </c>
      <c r="P367" s="3" t="str">
        <f>IF(生产方式演算表!S382="","",生产方式演算表!S382)</f>
        <v/>
      </c>
      <c r="Q367" s="3" t="str">
        <f>IF(生产方式演算表!AV382="","",ROUND(生产方式演算表!AV382,-1))</f>
        <v/>
      </c>
      <c r="R367" s="3" t="str">
        <f>IF(生产方式演算表!V382="","",生产方式演算表!V382)</f>
        <v/>
      </c>
      <c r="S367" s="3" t="str">
        <f>IF(生产方式演算表!AW382="","",ROUND(生产方式演算表!AW382,-LEN(生产方式演算表!AW382)+2))</f>
        <v/>
      </c>
      <c r="T367" s="3" t="str">
        <f>IF(生产方式演算表!X382="","",生产方式演算表!X382)</f>
        <v/>
      </c>
      <c r="U367" s="3" t="str">
        <f>IF(生产方式演算表!AX382="","",ROUND(生产方式演算表!AX382,-LEN(生产方式演算表!AX382)+2))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hidden="1" customHeight="1" spans="1:34">
      <c r="A368" s="23" t="str">
        <f>生产方式演算表!A383</f>
        <v>pmg_晶体萃取厂_自动化</v>
      </c>
      <c r="B368" s="20" t="str">
        <f>IF(生产方式演算表!B383="","",生产方式演算表!B383)</f>
        <v/>
      </c>
      <c r="C368" s="23">
        <v>2</v>
      </c>
      <c r="D368" s="24" t="str">
        <f>IF(生产方式演算表!F383="","",生产方式演算表!F383)</f>
        <v>魔偶</v>
      </c>
      <c r="E368" s="24">
        <f>IF(生产方式演算表!AO383="","",生产方式演算表!AO383)</f>
        <v>2</v>
      </c>
      <c r="F368" s="24" t="str">
        <f>IF(生产方式演算表!H383="","",生产方式演算表!H383)</f>
        <v>灵能水晶</v>
      </c>
      <c r="G368" s="24">
        <f>IF(生产方式演算表!AP383="","",生产方式演算表!AP383)</f>
        <v>4</v>
      </c>
      <c r="H368" s="24" t="str">
        <f>IF(生产方式演算表!J383="","",生产方式演算表!J383)</f>
        <v/>
      </c>
      <c r="I368" s="24" t="str">
        <f>IF(生产方式演算表!AQ383="","",生产方式演算表!AQ383)</f>
        <v/>
      </c>
      <c r="J368" s="26" t="str">
        <f>IF(生产方式演算表!AR383=0,"","运力")</f>
        <v/>
      </c>
      <c r="K368" s="26" t="str">
        <f>IF(J368="运力",生产方式演算表!AR383,"")</f>
        <v/>
      </c>
      <c r="L368" s="3" t="str">
        <f>IF(生产方式演算表!O383="","",生产方式演算表!O383)</f>
        <v/>
      </c>
      <c r="M368" s="3" t="str">
        <f>IF(生产方式演算表!AT383="","",ROUND(生产方式演算表!AT383,-1))</f>
        <v/>
      </c>
      <c r="N368" s="3" t="str">
        <f>IF(生产方式演算表!Q383="","",生产方式演算表!Q383)</f>
        <v/>
      </c>
      <c r="O368" s="3" t="str">
        <f>IF(生产方式演算表!AU383="","",ROUND(生产方式演算表!AU383,-1))</f>
        <v/>
      </c>
      <c r="P368" s="3" t="str">
        <f>IF(生产方式演算表!S383="","",生产方式演算表!S383)</f>
        <v/>
      </c>
      <c r="Q368" s="3" t="str">
        <f>IF(生产方式演算表!AV383="","",ROUND(生产方式演算表!AV383,-1))</f>
        <v/>
      </c>
      <c r="R368" s="3" t="str">
        <f>IF(生产方式演算表!V383="","",生产方式演算表!V383)</f>
        <v/>
      </c>
      <c r="S368" s="3" t="str">
        <f>IF(生产方式演算表!AW383="","",ROUND(生产方式演算表!AW383,-LEN(生产方式演算表!AW383)+2))</f>
        <v/>
      </c>
      <c r="T368" s="3" t="str">
        <f>IF(生产方式演算表!X383="","",生产方式演算表!X383)</f>
        <v/>
      </c>
      <c r="U368" s="3" t="str">
        <f>IF(生产方式演算表!AX383="","",ROUND(生产方式演算表!AX383,-LEN(生产方式演算表!AX383)+2))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hidden="1" customHeight="1" spans="1:34">
      <c r="A369" s="23" t="str">
        <f>生产方式演算表!A384</f>
        <v>pmg_晶体萃取厂_自动化</v>
      </c>
      <c r="B369" s="20" t="str">
        <f>IF(生产方式演算表!B384="","",生产方式演算表!B384)</f>
        <v/>
      </c>
      <c r="C369" s="23">
        <v>3</v>
      </c>
      <c r="D369" s="24" t="str">
        <f>IF(生产方式演算表!F384="","",生产方式演算表!F384)</f>
        <v>魔偶</v>
      </c>
      <c r="E369" s="24">
        <f>IF(生产方式演算表!AO384="","",生产方式演算表!AO384)</f>
        <v>3</v>
      </c>
      <c r="F369" s="24" t="str">
        <f>IF(生产方式演算表!H384="","",生产方式演算表!H384)</f>
        <v>灵能水晶</v>
      </c>
      <c r="G369" s="24">
        <f>IF(生产方式演算表!AP384="","",生产方式演算表!AP384)</f>
        <v>5</v>
      </c>
      <c r="H369" s="24" t="str">
        <f>IF(生产方式演算表!J384="","",生产方式演算表!J384)</f>
        <v/>
      </c>
      <c r="I369" s="24" t="str">
        <f>IF(生产方式演算表!AQ384="","",生产方式演算表!AQ384)</f>
        <v/>
      </c>
      <c r="J369" s="26" t="str">
        <f>IF(生产方式演算表!AR384=0,"","运力")</f>
        <v/>
      </c>
      <c r="K369" s="26" t="str">
        <f>IF(J369="运力",生产方式演算表!AR384,"")</f>
        <v/>
      </c>
      <c r="L369" s="3" t="str">
        <f>IF(生产方式演算表!O384="","",生产方式演算表!O384)</f>
        <v/>
      </c>
      <c r="M369" s="3" t="str">
        <f>IF(生产方式演算表!AT384="","",ROUND(生产方式演算表!AT384,-1))</f>
        <v/>
      </c>
      <c r="N369" s="3" t="str">
        <f>IF(生产方式演算表!Q384="","",生产方式演算表!Q384)</f>
        <v/>
      </c>
      <c r="O369" s="3" t="str">
        <f>IF(生产方式演算表!AU384="","",ROUND(生产方式演算表!AU384,-1))</f>
        <v/>
      </c>
      <c r="P369" s="3" t="str">
        <f>IF(生产方式演算表!S384="","",生产方式演算表!S384)</f>
        <v/>
      </c>
      <c r="Q369" s="3" t="str">
        <f>IF(生产方式演算表!AV384="","",ROUND(生产方式演算表!AV384,-1))</f>
        <v/>
      </c>
      <c r="R369" s="3" t="str">
        <f>IF(生产方式演算表!V384="","",生产方式演算表!V384)</f>
        <v/>
      </c>
      <c r="S369" s="3" t="str">
        <f>IF(生产方式演算表!AW384="","",ROUND(生产方式演算表!AW384,-LEN(生产方式演算表!AW384)+2))</f>
        <v/>
      </c>
      <c r="T369" s="3" t="str">
        <f>IF(生产方式演算表!X384="","",生产方式演算表!X384)</f>
        <v/>
      </c>
      <c r="U369" s="3" t="str">
        <f>IF(生产方式演算表!AX384="","",ROUND(生产方式演算表!AX384,-LEN(生产方式演算表!AX384)+2))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hidden="1" customHeight="1" spans="1:34">
      <c r="A370" s="23" t="str">
        <f>生产方式演算表!A385</f>
        <v>pmg_晶体萃取厂_自动化</v>
      </c>
      <c r="B370" s="20" t="str">
        <f>IF(生产方式演算表!B385="","",生产方式演算表!B385)</f>
        <v/>
      </c>
      <c r="C370" s="23">
        <v>4</v>
      </c>
      <c r="D370" s="24" t="str">
        <f>IF(生产方式演算表!F385="","",生产方式演算表!F385)</f>
        <v>魔偶</v>
      </c>
      <c r="E370" s="24">
        <f>IF(生产方式演算表!AO385="","",生产方式演算表!AO385)</f>
        <v>4</v>
      </c>
      <c r="F370" s="24" t="str">
        <f>IF(生产方式演算表!H385="","",生产方式演算表!H385)</f>
        <v>灵能水晶</v>
      </c>
      <c r="G370" s="24">
        <f>IF(生产方式演算表!AP385="","",生产方式演算表!AP385)</f>
        <v>6</v>
      </c>
      <c r="H370" s="24" t="str">
        <f>IF(生产方式演算表!J385="","",生产方式演算表!J385)</f>
        <v/>
      </c>
      <c r="I370" s="24" t="str">
        <f>IF(生产方式演算表!AQ385="","",生产方式演算表!AQ385)</f>
        <v/>
      </c>
      <c r="J370" s="26" t="str">
        <f>IF(生产方式演算表!AR385=0,"","运力")</f>
        <v/>
      </c>
      <c r="K370" s="26" t="str">
        <f>IF(J370="运力",生产方式演算表!AR385,"")</f>
        <v/>
      </c>
      <c r="L370" s="3" t="str">
        <f>IF(生产方式演算表!O385="","",生产方式演算表!O385)</f>
        <v/>
      </c>
      <c r="M370" s="3" t="str">
        <f>IF(生产方式演算表!AT385="","",ROUND(生产方式演算表!AT385,-1))</f>
        <v/>
      </c>
      <c r="N370" s="3" t="str">
        <f>IF(生产方式演算表!Q385="","",生产方式演算表!Q385)</f>
        <v/>
      </c>
      <c r="O370" s="3" t="str">
        <f>IF(生产方式演算表!AU385="","",ROUND(生产方式演算表!AU385,-1))</f>
        <v/>
      </c>
      <c r="P370" s="3" t="str">
        <f>IF(生产方式演算表!S385="","",生产方式演算表!S385)</f>
        <v/>
      </c>
      <c r="Q370" s="3" t="str">
        <f>IF(生产方式演算表!AV385="","",ROUND(生产方式演算表!AV385,-1))</f>
        <v/>
      </c>
      <c r="R370" s="3" t="str">
        <f>IF(生产方式演算表!V385="","",生产方式演算表!V385)</f>
        <v/>
      </c>
      <c r="S370" s="3" t="str">
        <f>IF(生产方式演算表!AW385="","",ROUND(生产方式演算表!AW385,-LEN(生产方式演算表!AW385)+2))</f>
        <v/>
      </c>
      <c r="T370" s="3" t="str">
        <f>IF(生产方式演算表!X385="","",生产方式演算表!X385)</f>
        <v/>
      </c>
      <c r="U370" s="3" t="str">
        <f>IF(生产方式演算表!AX385="","",ROUND(生产方式演算表!AX385,-LEN(生产方式演算表!AX385)+2))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hidden="1" customHeight="1" spans="1:34">
      <c r="A371" s="23" t="str">
        <f>生产方式演算表!A386</f>
        <v>pmg_晶体萃取厂_自动化</v>
      </c>
      <c r="B371" s="20" t="str">
        <f>IF(生产方式演算表!B386="","",生产方式演算表!B386)</f>
        <v/>
      </c>
      <c r="C371" s="23">
        <v>5</v>
      </c>
      <c r="D371" s="24" t="str">
        <f>IF(生产方式演算表!F386="","",生产方式演算表!F386)</f>
        <v>魔偶</v>
      </c>
      <c r="E371" s="24">
        <f>IF(生产方式演算表!AO386="","",生产方式演算表!AO386)</f>
        <v>4</v>
      </c>
      <c r="F371" s="24" t="str">
        <f>IF(生产方式演算表!H386="","",生产方式演算表!H386)</f>
        <v>灵能水晶</v>
      </c>
      <c r="G371" s="24">
        <f>IF(生产方式演算表!AP386="","",生产方式演算表!AP386)</f>
        <v>7</v>
      </c>
      <c r="H371" s="24" t="str">
        <f>IF(生产方式演算表!J386="","",生产方式演算表!J386)</f>
        <v/>
      </c>
      <c r="I371" s="24" t="str">
        <f>IF(生产方式演算表!AQ386="","",生产方式演算表!AQ386)</f>
        <v/>
      </c>
      <c r="J371" s="26" t="str">
        <f>IF(生产方式演算表!AR386=0,"","运力")</f>
        <v/>
      </c>
      <c r="K371" s="26" t="str">
        <f>IF(J371="运力",生产方式演算表!AR386,"")</f>
        <v/>
      </c>
      <c r="L371" s="3" t="str">
        <f>IF(生产方式演算表!O386="","",生产方式演算表!O386)</f>
        <v/>
      </c>
      <c r="M371" s="3" t="str">
        <f>IF(生产方式演算表!AT386="","",ROUND(生产方式演算表!AT386,-1))</f>
        <v/>
      </c>
      <c r="N371" s="3" t="str">
        <f>IF(生产方式演算表!Q386="","",生产方式演算表!Q386)</f>
        <v/>
      </c>
      <c r="O371" s="3" t="str">
        <f>IF(生产方式演算表!AU386="","",ROUND(生产方式演算表!AU386,-1))</f>
        <v/>
      </c>
      <c r="P371" s="3" t="str">
        <f>IF(生产方式演算表!S386="","",生产方式演算表!S386)</f>
        <v/>
      </c>
      <c r="Q371" s="3" t="str">
        <f>IF(生产方式演算表!AV386="","",ROUND(生产方式演算表!AV386,-1))</f>
        <v/>
      </c>
      <c r="R371" s="3" t="str">
        <f>IF(生产方式演算表!V386="","",生产方式演算表!V386)</f>
        <v/>
      </c>
      <c r="S371" s="3" t="str">
        <f>IF(生产方式演算表!AW386="","",ROUND(生产方式演算表!AW386,-LEN(生产方式演算表!AW386)+2))</f>
        <v/>
      </c>
      <c r="T371" s="3" t="str">
        <f>IF(生产方式演算表!X386="","",生产方式演算表!X386)</f>
        <v/>
      </c>
      <c r="U371" s="3" t="str">
        <f>IF(生产方式演算表!AX386="","",ROUND(生产方式演算表!AX386,-LEN(生产方式演算表!AX386)+2))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3" t="str">
        <f>生产方式演算表!A387</f>
        <v>pmg_晶体萃取厂_所有制</v>
      </c>
      <c r="B372" s="20" t="str">
        <f>IF(生产方式演算表!B387="","",生产方式演算表!B387)</f>
        <v>pm_重_商人行会</v>
      </c>
      <c r="C372" s="25">
        <v>1</v>
      </c>
      <c r="D372" s="24" t="str">
        <f>IF(生产方式演算表!F387="","",生产方式演算表!F387)</f>
        <v/>
      </c>
      <c r="E372" s="24">
        <f>IF(生产方式演算表!AO395="","",IF(LEN(生产方式演算表!AO395)=1,生产方式演算表!AO395,ROUND(生产方式演算表!AO395,-1)))</f>
        <v>8</v>
      </c>
      <c r="F372" s="24" t="str">
        <f>IF(生产方式演算表!H395="","",生产方式演算表!H395)</f>
        <v>工具</v>
      </c>
      <c r="G372" s="24">
        <f>IF(生产方式演算表!AP395="","",IF(LEN(生产方式演算表!AP395)=1,生产方式演算表!AP395,ROUND(生产方式演算表!AP395,-1)))</f>
        <v>5</v>
      </c>
      <c r="H372" s="24" t="str">
        <f>IF(生产方式演算表!J387="","",生产方式演算表!J387)</f>
        <v/>
      </c>
      <c r="I372" s="24" t="str">
        <f>IF(生产方式演算表!AQ395="","",IF(LEN(生产方式演算表!AQ395)=1,生产方式演算表!AQ395,ROUND(生产方式演算表!AQ395,-1)))</f>
        <v/>
      </c>
      <c r="J372" s="26" t="str">
        <f>IF(生产方式演算表!AR387=0,"","运力")</f>
        <v/>
      </c>
      <c r="K372" s="26" t="str">
        <f>IF(J372="","",IF(LEN(生产方式演算表!AR395)=1,生产方式演算表!AR395,ROUND(生产方式演算表!AR395,-1)))</f>
        <v/>
      </c>
      <c r="L372" s="3" t="str">
        <f>IF(生产方式演算表!O387="","",生产方式演算表!O387)</f>
        <v/>
      </c>
      <c r="M372" s="3" t="str">
        <f>IF(生产方式演算表!AT387="","",ROUND(生产方式演算表!AT387,-1))</f>
        <v/>
      </c>
      <c r="N372" s="3" t="str">
        <f>IF(生产方式演算表!Q387="","",生产方式演算表!Q387)</f>
        <v/>
      </c>
      <c r="O372" s="3" t="str">
        <f>IF(生产方式演算表!AU387="","",ROUND(生产方式演算表!AU387,-1))</f>
        <v/>
      </c>
      <c r="P372" s="3" t="str">
        <f>IF(生产方式演算表!S387="","",生产方式演算表!S387)</f>
        <v/>
      </c>
      <c r="Q372" s="3" t="str">
        <f>IF(生产方式演算表!AV387="","",ROUND(生产方式演算表!AV387,-1))</f>
        <v/>
      </c>
      <c r="R372" s="3" t="str">
        <f>IF(生产方式演算表!V387="","",生产方式演算表!V387)</f>
        <v/>
      </c>
      <c r="S372" s="3">
        <f>IF(生产方式演算表!AW395="","",IF(LEN(生产方式演算表!AW395)=1,生产方式演算表!AW395,ROUND(生产方式演算表!AW395,-1)))</f>
        <v>30</v>
      </c>
      <c r="T372" s="3" t="str">
        <f>IF(生产方式演算表!X387="","",生产方式演算表!X387)</f>
        <v/>
      </c>
      <c r="U372" s="3" t="str">
        <f>IF(生产方式演算表!AX395="","",IF(LEN(生产方式演算表!AX395)=1,生产方式演算表!AX395,ROUND(生产方式演算表!AX395,-1)))</f>
        <v/>
      </c>
      <c r="V372" s="3">
        <f t="shared" si="20"/>
        <v>200</v>
      </c>
      <c r="W372" s="3">
        <f t="shared" si="21"/>
        <v>0</v>
      </c>
      <c r="X372" s="3">
        <f t="shared" si="22"/>
        <v>0</v>
      </c>
      <c r="Y372" s="3">
        <f t="shared" si="23"/>
        <v>-200</v>
      </c>
      <c r="AA372" t="str">
        <f>IFERROR(ROUND(E372*VLOOKUP(D372,商品!$A$4:$B$58,2,FALSE),0),"")</f>
        <v/>
      </c>
      <c r="AB372">
        <f>IFERROR(ROUND(G372*VLOOKUP(F372,商品!$A$4:$B$58,2,FALSE),0),"")</f>
        <v>200</v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customHeight="1" spans="1:34">
      <c r="A373" s="23" t="str">
        <f>生产方式演算表!A388</f>
        <v>pmg_晶体萃取厂_所有制</v>
      </c>
      <c r="B373" s="20" t="str">
        <f>IF(生产方式演算表!B388="","",生产方式演算表!B388)</f>
        <v>pm_重_教会所有</v>
      </c>
      <c r="C373" s="25">
        <v>2</v>
      </c>
      <c r="D373" s="24" t="str">
        <f>IF(生产方式演算表!F388="","",生产方式演算表!F388)</f>
        <v/>
      </c>
      <c r="E373" s="24">
        <f>IF(生产方式演算表!AO396="","",IF(LEN(生产方式演算表!AO396)=1,生产方式演算表!AO396,ROUND(生产方式演算表!AO396,-1)))</f>
        <v>10</v>
      </c>
      <c r="F373" s="24" t="str">
        <f>IF(生产方式演算表!H396="","",生产方式演算表!H396)</f>
        <v>工具</v>
      </c>
      <c r="G373" s="24">
        <f>IF(生产方式演算表!AP396="","",IF(LEN(生产方式演算表!AP396)=1,生产方式演算表!AP396,ROUND(生产方式演算表!AP396,-1)))</f>
        <v>10</v>
      </c>
      <c r="H373" s="24" t="str">
        <f>IF(生产方式演算表!J388="","",生产方式演算表!J388)</f>
        <v/>
      </c>
      <c r="I373" s="24" t="str">
        <f>IF(生产方式演算表!AQ396="","",IF(LEN(生产方式演算表!AQ396)=1,生产方式演算表!AQ396,ROUND(生产方式演算表!AQ396,-1)))</f>
        <v/>
      </c>
      <c r="J373" s="26" t="str">
        <f>IF(生产方式演算表!AR388=0,"","运力")</f>
        <v/>
      </c>
      <c r="K373" s="26" t="str">
        <f>IF(J373="","",IF(LEN(生产方式演算表!AR396)=1,生产方式演算表!AR396,ROUND(生产方式演算表!AR396,-1)))</f>
        <v/>
      </c>
      <c r="L373" s="3" t="str">
        <f>IF(生产方式演算表!O388="","",生产方式演算表!O388)</f>
        <v/>
      </c>
      <c r="M373" s="3" t="str">
        <f>IF(生产方式演算表!AT388="","",ROUND(生产方式演算表!AT388,-1))</f>
        <v/>
      </c>
      <c r="N373" s="3" t="str">
        <f>IF(生产方式演算表!Q388="","",生产方式演算表!Q388)</f>
        <v/>
      </c>
      <c r="O373" s="3" t="str">
        <f>IF(生产方式演算表!AU388="","",ROUND(生产方式演算表!AU388,-1))</f>
        <v/>
      </c>
      <c r="P373" s="3" t="str">
        <f>IF(生产方式演算表!S388="","",生产方式演算表!S388)</f>
        <v/>
      </c>
      <c r="Q373" s="3" t="str">
        <f>IF(生产方式演算表!AV388="","",ROUND(生产方式演算表!AV388,-1))</f>
        <v/>
      </c>
      <c r="R373" s="3" t="str">
        <f>IF(生产方式演算表!V388="","",生产方式演算表!V388)</f>
        <v/>
      </c>
      <c r="S373" s="3">
        <f>IF(生产方式演算表!AW396="","",IF(LEN(生产方式演算表!AW396)=1,生产方式演算表!AW396,ROUND(生产方式演算表!AW396,-1)))</f>
        <v>40</v>
      </c>
      <c r="T373" s="3" t="str">
        <f>IF(生产方式演算表!X388="","",生产方式演算表!X388)</f>
        <v/>
      </c>
      <c r="U373" s="3" t="str">
        <f>IF(生产方式演算表!AX396="","",IF(LEN(生产方式演算表!AX396)=1,生产方式演算表!AX396,ROUND(生产方式演算表!AX396,-1)))</f>
        <v/>
      </c>
      <c r="V373" s="3">
        <f t="shared" si="20"/>
        <v>400</v>
      </c>
      <c r="W373" s="3">
        <f t="shared" si="21"/>
        <v>0</v>
      </c>
      <c r="X373" s="3">
        <f t="shared" si="22"/>
        <v>0</v>
      </c>
      <c r="Y373" s="3">
        <f t="shared" si="23"/>
        <v>-400</v>
      </c>
      <c r="AA373" t="str">
        <f>IFERROR(ROUND(E373*VLOOKUP(D373,商品!$A$4:$B$58,2,FALSE),0),"")</f>
        <v/>
      </c>
      <c r="AB373">
        <f>IFERROR(ROUND(G373*VLOOKUP(F373,商品!$A$4:$B$58,2,FALSE),0),"")</f>
        <v>400</v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customHeight="1" spans="1:34">
      <c r="A374" s="23" t="str">
        <f>生产方式演算表!A389</f>
        <v>pmg_晶体萃取厂_所有制</v>
      </c>
      <c r="B374" s="20" t="str">
        <f>IF(生产方式演算表!B389="","",生产方式演算表!B389)</f>
        <v>pm_重_私人运营</v>
      </c>
      <c r="C374" s="25">
        <v>3</v>
      </c>
      <c r="D374" s="24" t="str">
        <f>IF(生产方式演算表!F389="","",生产方式演算表!F389)</f>
        <v/>
      </c>
      <c r="E374" s="24">
        <f>IF(生产方式演算表!AO397="","",IF(LEN(生产方式演算表!AO397)=1,生产方式演算表!AO397,ROUND(生产方式演算表!AO397,-1)))</f>
        <v>10</v>
      </c>
      <c r="F374" s="24" t="str">
        <f>IF(生产方式演算表!H397="","",生产方式演算表!H397)</f>
        <v>工具</v>
      </c>
      <c r="G374" s="24">
        <f>IF(生产方式演算表!AP397="","",IF(LEN(生产方式演算表!AP397)=1,生产方式演算表!AP397,ROUND(生产方式演算表!AP397,-1)))</f>
        <v>20</v>
      </c>
      <c r="H374" s="24" t="str">
        <f>IF(生产方式演算表!J389="","",生产方式演算表!J389)</f>
        <v/>
      </c>
      <c r="I374" s="24" t="str">
        <f>IF(生产方式演算表!AQ397="","",IF(LEN(生产方式演算表!AQ397)=1,生产方式演算表!AQ397,ROUND(生产方式演算表!AQ397,-1)))</f>
        <v/>
      </c>
      <c r="J374" s="26" t="str">
        <f>IF(生产方式演算表!AR389=0,"","运力")</f>
        <v/>
      </c>
      <c r="K374" s="26" t="str">
        <f>IF(J374="","",IF(LEN(生产方式演算表!AR397)=1,生产方式演算表!AR397,ROUND(生产方式演算表!AR397,-1)))</f>
        <v/>
      </c>
      <c r="L374" s="3" t="str">
        <f>IF(生产方式演算表!O389="","",生产方式演算表!O389)</f>
        <v/>
      </c>
      <c r="M374" s="3" t="str">
        <f>IF(生产方式演算表!AT389="","",ROUND(生产方式演算表!AT389,-1))</f>
        <v/>
      </c>
      <c r="N374" s="3" t="str">
        <f>IF(生产方式演算表!Q389="","",生产方式演算表!Q389)</f>
        <v/>
      </c>
      <c r="O374" s="3" t="str">
        <f>IF(生产方式演算表!AU389="","",ROUND(生产方式演算表!AU389,-1))</f>
        <v/>
      </c>
      <c r="P374" s="3" t="str">
        <f>IF(生产方式演算表!S389="","",生产方式演算表!S389)</f>
        <v/>
      </c>
      <c r="Q374" s="3" t="str">
        <f>IF(生产方式演算表!AV389="","",ROUND(生产方式演算表!AV389,-1))</f>
        <v/>
      </c>
      <c r="R374" s="3" t="str">
        <f>IF(生产方式演算表!V389="","",生产方式演算表!V389)</f>
        <v/>
      </c>
      <c r="S374" s="3">
        <f>IF(生产方式演算表!AW397="","",IF(LEN(生产方式演算表!AW397)=1,生产方式演算表!AW397,ROUND(生产方式演算表!AW397,-1)))</f>
        <v>50</v>
      </c>
      <c r="T374" s="3" t="str">
        <f>IF(生产方式演算表!X389="","",生产方式演算表!X389)</f>
        <v/>
      </c>
      <c r="U374" s="3" t="str">
        <f>IF(生产方式演算表!AX397="","",IF(LEN(生产方式演算表!AX397)=1,生产方式演算表!AX397,ROUND(生产方式演算表!AX397,-1)))</f>
        <v/>
      </c>
      <c r="V374" s="3">
        <f t="shared" si="20"/>
        <v>800</v>
      </c>
      <c r="W374" s="3">
        <f t="shared" si="21"/>
        <v>0</v>
      </c>
      <c r="X374" s="3">
        <f t="shared" si="22"/>
        <v>0</v>
      </c>
      <c r="Y374" s="3">
        <f t="shared" si="23"/>
        <v>-800</v>
      </c>
      <c r="AA374" t="str">
        <f>IFERROR(ROUND(E374*VLOOKUP(D374,商品!$A$4:$B$58,2,FALSE),0),"")</f>
        <v/>
      </c>
      <c r="AB374">
        <f>IFERROR(ROUND(G374*VLOOKUP(F374,商品!$A$4:$B$58,2,FALSE),0),"")</f>
        <v>800</v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customHeight="1" spans="1:34">
      <c r="A375" s="23" t="str">
        <f>生产方式演算表!A390</f>
        <v>pmg_晶体萃取厂_所有制</v>
      </c>
      <c r="B375" s="20" t="str">
        <f>IF(生产方式演算表!B390="","",生产方式演算表!B390)</f>
        <v>pm_重_公开交易</v>
      </c>
      <c r="C375" s="25">
        <v>4</v>
      </c>
      <c r="D375" s="24" t="str">
        <f>IF(生产方式演算表!F390="","",生产方式演算表!F390)</f>
        <v/>
      </c>
      <c r="E375" s="24">
        <f>IF(生产方式演算表!AO398="","",IF(LEN(生产方式演算表!AO398)=1,生产方式演算表!AO398,ROUND(生产方式演算表!AO398,-1)))</f>
        <v>10</v>
      </c>
      <c r="F375" s="24" t="str">
        <f>IF(生产方式演算表!H398="","",生产方式演算表!H398)</f>
        <v>工具</v>
      </c>
      <c r="G375" s="24">
        <f>IF(生产方式演算表!AP398="","",IF(LEN(生产方式演算表!AP398)=1,生产方式演算表!AP398,ROUND(生产方式演算表!AP398,-1)))</f>
        <v>30</v>
      </c>
      <c r="H375" s="24" t="str">
        <f>IF(生产方式演算表!J390="","",生产方式演算表!J390)</f>
        <v/>
      </c>
      <c r="I375" s="24" t="str">
        <f>IF(生产方式演算表!AQ398="","",IF(LEN(生产方式演算表!AQ398)=1,生产方式演算表!AQ398,ROUND(生产方式演算表!AQ398,-1)))</f>
        <v/>
      </c>
      <c r="J375" s="26" t="str">
        <f>IF(生产方式演算表!AR390=0,"","运力")</f>
        <v/>
      </c>
      <c r="K375" s="26" t="str">
        <f>IF(J375="","",IF(LEN(生产方式演算表!AR398)=1,生产方式演算表!AR398,ROUND(生产方式演算表!AR398,-1)))</f>
        <v/>
      </c>
      <c r="L375" s="3" t="str">
        <f>IF(生产方式演算表!O390="","",生产方式演算表!O390)</f>
        <v/>
      </c>
      <c r="M375" s="3" t="str">
        <f>IF(生产方式演算表!AT390="","",ROUND(生产方式演算表!AT390,-1))</f>
        <v/>
      </c>
      <c r="N375" s="3" t="str">
        <f>IF(生产方式演算表!Q390="","",生产方式演算表!Q390)</f>
        <v/>
      </c>
      <c r="O375" s="3" t="str">
        <f>IF(生产方式演算表!AU390="","",ROUND(生产方式演算表!AU390,-1))</f>
        <v/>
      </c>
      <c r="P375" s="3" t="str">
        <f>IF(生产方式演算表!S390="","",生产方式演算表!S390)</f>
        <v/>
      </c>
      <c r="Q375" s="3" t="str">
        <f>IF(生产方式演算表!AV390="","",ROUND(生产方式演算表!AV390,-1))</f>
        <v/>
      </c>
      <c r="R375" s="3" t="str">
        <f>IF(生产方式演算表!V390="","",生产方式演算表!V390)</f>
        <v/>
      </c>
      <c r="S375" s="3">
        <f>IF(生产方式演算表!AW398="","",IF(LEN(生产方式演算表!AW398)=1,生产方式演算表!AW398,ROUND(生产方式演算表!AW398,-1)))</f>
        <v>50</v>
      </c>
      <c r="T375" s="3" t="str">
        <f>IF(生产方式演算表!X390="","",生产方式演算表!X390)</f>
        <v/>
      </c>
      <c r="U375" s="3" t="str">
        <f>IF(生产方式演算表!AX398="","",IF(LEN(生产方式演算表!AX398)=1,生产方式演算表!AX398,ROUND(生产方式演算表!AX398,-1)))</f>
        <v/>
      </c>
      <c r="V375" s="3">
        <f t="shared" si="20"/>
        <v>1200</v>
      </c>
      <c r="W375" s="3">
        <f t="shared" si="21"/>
        <v>0</v>
      </c>
      <c r="X375" s="3">
        <f t="shared" si="22"/>
        <v>0</v>
      </c>
      <c r="Y375" s="3">
        <f t="shared" si="23"/>
        <v>-1200</v>
      </c>
      <c r="AA375" t="str">
        <f>IFERROR(ROUND(E375*VLOOKUP(D375,商品!$A$4:$B$58,2,FALSE),0),"")</f>
        <v/>
      </c>
      <c r="AB375">
        <f>IFERROR(ROUND(G375*VLOOKUP(F375,商品!$A$4:$B$58,2,FALSE),0),"")</f>
        <v>1200</v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customHeight="1" spans="1:34">
      <c r="A376" s="23" t="str">
        <f>生产方式演算表!A391</f>
        <v>pmg_晶体萃取厂_所有制</v>
      </c>
      <c r="B376" s="20" t="str">
        <f>IF(生产方式演算表!B391="","",生产方式演算表!B391)</f>
        <v>pm_重_政府运营</v>
      </c>
      <c r="C376" s="25">
        <v>5</v>
      </c>
      <c r="D376" s="24" t="str">
        <f>IF(生产方式演算表!F391="","",生产方式演算表!F391)</f>
        <v/>
      </c>
      <c r="E376" s="24">
        <f>IF(生产方式演算表!AO399="","",IF(LEN(生产方式演算表!AO399)=1,生产方式演算表!AO399,ROUND(生产方式演算表!AO399,-1)))</f>
        <v>9</v>
      </c>
      <c r="F376" s="24" t="str">
        <f>IF(生产方式演算表!H399="","",生产方式演算表!H399)</f>
        <v>工具</v>
      </c>
      <c r="G376" s="24">
        <f>IF(生产方式演算表!AP399="","",IF(LEN(生产方式演算表!AP399)=1,生产方式演算表!AP399,ROUND(生产方式演算表!AP399,-1)))</f>
        <v>10</v>
      </c>
      <c r="H376" s="24" t="str">
        <f>IF(生产方式演算表!J391="","",生产方式演算表!J391)</f>
        <v/>
      </c>
      <c r="I376" s="24">
        <f>IF(生产方式演算表!AQ399="","",IF(LEN(生产方式演算表!AQ399)=1,生产方式演算表!AQ399,ROUND(生产方式演算表!AQ399,-1)))</f>
        <v>20</v>
      </c>
      <c r="J376" s="26" t="str">
        <f>IF(生产方式演算表!AR391=0,"","运力")</f>
        <v/>
      </c>
      <c r="K376" s="26" t="str">
        <f>IF(J376="","",IF(LEN(生产方式演算表!AR399)=1,生产方式演算表!AR399,ROUND(生产方式演算表!AR399,-1)))</f>
        <v/>
      </c>
      <c r="L376" s="3" t="str">
        <f>IF(生产方式演算表!O391="","",生产方式演算表!O391)</f>
        <v/>
      </c>
      <c r="M376" s="3" t="str">
        <f>IF(生产方式演算表!AT391="","",ROUND(生产方式演算表!AT391,-1))</f>
        <v/>
      </c>
      <c r="N376" s="3" t="str">
        <f>IF(生产方式演算表!Q391="","",生产方式演算表!Q391)</f>
        <v/>
      </c>
      <c r="O376" s="3" t="str">
        <f>IF(生产方式演算表!AU391="","",ROUND(生产方式演算表!AU391,-1))</f>
        <v/>
      </c>
      <c r="P376" s="3" t="str">
        <f>IF(生产方式演算表!S391="","",生产方式演算表!S391)</f>
        <v/>
      </c>
      <c r="Q376" s="3" t="str">
        <f>IF(生产方式演算表!AV391="","",ROUND(生产方式演算表!AV391,-1))</f>
        <v/>
      </c>
      <c r="R376" s="3" t="str">
        <f>IF(生产方式演算表!V391="","",生产方式演算表!V391)</f>
        <v/>
      </c>
      <c r="S376" s="3">
        <f>IF(生产方式演算表!AW399="","",IF(LEN(生产方式演算表!AW399)=1,生产方式演算表!AW399,ROUND(生产方式演算表!AW399,-1)))</f>
        <v>60</v>
      </c>
      <c r="T376" s="3" t="str">
        <f>IF(生产方式演算表!X391="","",生产方式演算表!X391)</f>
        <v/>
      </c>
      <c r="U376" s="3" t="str">
        <f>IF(生产方式演算表!AX399="","",IF(LEN(生产方式演算表!AX399)=1,生产方式演算表!AX399,ROUND(生产方式演算表!AX399,-1)))</f>
        <v/>
      </c>
      <c r="V376" s="3">
        <f t="shared" si="20"/>
        <v>400</v>
      </c>
      <c r="W376" s="3">
        <f t="shared" si="21"/>
        <v>0</v>
      </c>
      <c r="X376" s="3">
        <f t="shared" si="22"/>
        <v>0</v>
      </c>
      <c r="Y376" s="3">
        <f t="shared" si="23"/>
        <v>-400</v>
      </c>
      <c r="AA376" t="str">
        <f>IFERROR(ROUND(E376*VLOOKUP(D376,商品!$A$4:$B$58,2,FALSE),0),"")</f>
        <v/>
      </c>
      <c r="AB376">
        <f>IFERROR(ROUND(G376*VLOOKUP(F376,商品!$A$4:$B$58,2,FALSE),0),"")</f>
        <v>400</v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customHeight="1" spans="1:34">
      <c r="A377" s="23" t="str">
        <f>生产方式演算表!A392</f>
        <v>pmg_晶体萃取厂_所有制</v>
      </c>
      <c r="B377" s="20" t="str">
        <f>IF(生产方式演算表!B392="","",生产方式演算表!B392)</f>
        <v>pm_重_初级工人合作社</v>
      </c>
      <c r="C377" s="23">
        <v>1</v>
      </c>
      <c r="D377" s="24" t="str">
        <f>IF(生产方式演算表!F392="","",生产方式演算表!F392)</f>
        <v/>
      </c>
      <c r="E377" s="24" t="str">
        <f>IF(生产方式演算表!AO400="","",IF(LEN(生产方式演算表!AO400)=1,生产方式演算表!AO400,ROUND(生产方式演算表!AO400,-1)))</f>
        <v/>
      </c>
      <c r="F377" s="24" t="str">
        <f>IF(生产方式演算表!H400="","",生产方式演算表!H400)</f>
        <v/>
      </c>
      <c r="G377" s="24" t="str">
        <f>IF(生产方式演算表!AP400="","",IF(LEN(生产方式演算表!AP400)=1,生产方式演算表!AP400,ROUND(生产方式演算表!AP400,-1)))</f>
        <v/>
      </c>
      <c r="H377" s="24" t="str">
        <f>IF(生产方式演算表!J392="","",生产方式演算表!J392)</f>
        <v/>
      </c>
      <c r="I377" s="24" t="str">
        <f>IF(生产方式演算表!AQ400="","",IF(LEN(生产方式演算表!AQ400)=1,生产方式演算表!AQ400,ROUND(生产方式演算表!AQ400,-1)))</f>
        <v/>
      </c>
      <c r="J377" s="26" t="str">
        <f>IF(生产方式演算表!AR392=0,"","运力")</f>
        <v/>
      </c>
      <c r="K377" s="26" t="str">
        <f>IF(J377="","",IF(LEN(生产方式演算表!AR400)=1,生产方式演算表!AR400,ROUND(生产方式演算表!AR400,-1)))</f>
        <v/>
      </c>
      <c r="L377" s="3" t="str">
        <f>IF(生产方式演算表!O392="","",生产方式演算表!O392)</f>
        <v/>
      </c>
      <c r="M377" s="3" t="str">
        <f>IF(生产方式演算表!AT392="","",ROUND(生产方式演算表!AT392,-1))</f>
        <v/>
      </c>
      <c r="N377" s="3" t="str">
        <f>IF(生产方式演算表!Q392="","",生产方式演算表!Q392)</f>
        <v/>
      </c>
      <c r="O377" s="3" t="str">
        <f>IF(生产方式演算表!AU392="","",ROUND(生产方式演算表!AU392,-1))</f>
        <v/>
      </c>
      <c r="P377" s="3" t="str">
        <f>IF(生产方式演算表!S392="","",生产方式演算表!S392)</f>
        <v/>
      </c>
      <c r="Q377" s="3" t="str">
        <f>IF(生产方式演算表!AV392="","",ROUND(生产方式演算表!AV392,-1))</f>
        <v/>
      </c>
      <c r="R377" s="3" t="str">
        <f>IF(生产方式演算表!V392="","",生产方式演算表!V392)</f>
        <v/>
      </c>
      <c r="S377" s="3" t="str">
        <f>IF(生产方式演算表!AW400="","",IF(LEN(生产方式演算表!AW400)=1,生产方式演算表!AW400,ROUND(生产方式演算表!AW400,-1)))</f>
        <v/>
      </c>
      <c r="T377" s="3" t="str">
        <f>IF(生产方式演算表!X392="","",生产方式演算表!X392)</f>
        <v/>
      </c>
      <c r="U377" s="3" t="str">
        <f>IF(生产方式演算表!AX400="","",IF(LEN(生产方式演算表!AX400)=1,生产方式演算表!AX400,ROUND(生产方式演算表!AX400,-1)))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3" t="str">
        <f>生产方式演算表!A393</f>
        <v>pmg_晶体萃取厂_所有制</v>
      </c>
      <c r="B378" s="20" t="str">
        <f>IF(生产方式演算表!B393="","",生产方式演算表!B393)</f>
        <v>pm_重_高级工人合作社</v>
      </c>
      <c r="C378" s="23">
        <v>2</v>
      </c>
      <c r="D378" s="24" t="str">
        <f>IF(生产方式演算表!F393="","",生产方式演算表!F393)</f>
        <v/>
      </c>
      <c r="E378" s="24">
        <f>IF(生产方式演算表!AO401="","",IF(LEN(生产方式演算表!AO401)=1,生产方式演算表!AO401,ROUND(生产方式演算表!AO401,-1)))</f>
        <v>6</v>
      </c>
      <c r="F378" s="24" t="str">
        <f>IF(生产方式演算表!H401="","",生产方式演算表!H401)</f>
        <v/>
      </c>
      <c r="G378" s="24" t="str">
        <f>IF(生产方式演算表!AP401="","",IF(LEN(生产方式演算表!AP401)=1,生产方式演算表!AP401,ROUND(生产方式演算表!AP401,-1)))</f>
        <v/>
      </c>
      <c r="H378" s="24" t="str">
        <f>IF(生产方式演算表!J393="","",生产方式演算表!J393)</f>
        <v/>
      </c>
      <c r="I378" s="24" t="str">
        <f>IF(生产方式演算表!AQ401="","",IF(LEN(生产方式演算表!AQ401)=1,生产方式演算表!AQ401,ROUND(生产方式演算表!AQ401,-1)))</f>
        <v/>
      </c>
      <c r="J378" s="26" t="str">
        <f>IF(生产方式演算表!AR393=0,"","运力")</f>
        <v/>
      </c>
      <c r="K378" s="26" t="str">
        <f>IF(J378="","",IF(LEN(生产方式演算表!AR401)=1,生产方式演算表!AR401,ROUND(生产方式演算表!AR401,-1)))</f>
        <v/>
      </c>
      <c r="L378" s="3" t="str">
        <f>IF(生产方式演算表!O393="","",生产方式演算表!O393)</f>
        <v/>
      </c>
      <c r="M378" s="3" t="str">
        <f>IF(生产方式演算表!AT393="","",ROUND(生产方式演算表!AT393,-1))</f>
        <v/>
      </c>
      <c r="N378" s="3" t="str">
        <f>IF(生产方式演算表!Q393="","",生产方式演算表!Q393)</f>
        <v/>
      </c>
      <c r="O378" s="3" t="str">
        <f>IF(生产方式演算表!AU393="","",ROUND(生产方式演算表!AU393,-1))</f>
        <v/>
      </c>
      <c r="P378" s="3" t="str">
        <f>IF(生产方式演算表!S393="","",生产方式演算表!S393)</f>
        <v/>
      </c>
      <c r="Q378" s="3" t="str">
        <f>IF(生产方式演算表!AV393="","",ROUND(生产方式演算表!AV393,-1))</f>
        <v/>
      </c>
      <c r="R378" s="3" t="str">
        <f>IF(生产方式演算表!V393="","",生产方式演算表!V393)</f>
        <v/>
      </c>
      <c r="S378" s="3" t="str">
        <f>IF(生产方式演算表!AW401="","",IF(LEN(生产方式演算表!AW401)=1,生产方式演算表!AW401,ROUND(生产方式演算表!AW401,-1)))</f>
        <v/>
      </c>
      <c r="T378" s="3" t="str">
        <f>IF(生产方式演算表!X393="","",生产方式演算表!X393)</f>
        <v/>
      </c>
      <c r="U378" s="3" t="str">
        <f>IF(生产方式演算表!AX401="","",IF(LEN(生产方式演算表!AX401)=1,生产方式演算表!AX401,ROUND(生产方式演算表!AX401,-1)))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3" t="str">
        <f>生产方式演算表!A394</f>
        <v>pmg_晶体萃取厂_所有制</v>
      </c>
      <c r="B379" s="20" t="str">
        <f>IF(生产方式演算表!B394="","",生产方式演算表!B394)</f>
        <v>pm_重_法师所有</v>
      </c>
      <c r="C379" s="23">
        <v>3</v>
      </c>
      <c r="D379" s="24" t="str">
        <f>IF(生产方式演算表!F394="","",生产方式演算表!F394)</f>
        <v/>
      </c>
      <c r="E379" s="24">
        <f>IF(生产方式演算表!AO402="","",IF(LEN(生产方式演算表!AO402)=1,生产方式演算表!AO402,ROUND(生产方式演算表!AO402,-1)))</f>
        <v>4</v>
      </c>
      <c r="F379" s="24" t="str">
        <f>IF(生产方式演算表!H402="","",生产方式演算表!H402)</f>
        <v>工具</v>
      </c>
      <c r="G379" s="24">
        <f>IF(生产方式演算表!AP402="","",IF(LEN(生产方式演算表!AP402)=1,生产方式演算表!AP402,ROUND(生产方式演算表!AP402,-1)))</f>
        <v>3</v>
      </c>
      <c r="H379" s="24" t="str">
        <f>IF(生产方式演算表!J394="","",生产方式演算表!J394)</f>
        <v/>
      </c>
      <c r="I379" s="24">
        <f>IF(生产方式演算表!AQ402="","",IF(LEN(生产方式演算表!AQ402)=1,生产方式演算表!AQ402,ROUND(生产方式演算表!AQ402,-1)))</f>
        <v>2</v>
      </c>
      <c r="J379" s="26" t="str">
        <f>IF(生产方式演算表!AR394=0,"","运力")</f>
        <v/>
      </c>
      <c r="K379" s="26" t="str">
        <f>IF(J379="","",IF(LEN(生产方式演算表!AR402)=1,生产方式演算表!AR402,ROUND(生产方式演算表!AR402,-1)))</f>
        <v/>
      </c>
      <c r="L379" s="3" t="str">
        <f>IF(生产方式演算表!O394="","",生产方式演算表!O394)</f>
        <v/>
      </c>
      <c r="M379" s="3" t="str">
        <f>IF(生产方式演算表!AT394="","",ROUND(生产方式演算表!AT394,-1))</f>
        <v/>
      </c>
      <c r="N379" s="3" t="str">
        <f>IF(生产方式演算表!Q394="","",生产方式演算表!Q394)</f>
        <v/>
      </c>
      <c r="O379" s="3" t="str">
        <f>IF(生产方式演算表!AU394="","",ROUND(生产方式演算表!AU394,-1))</f>
        <v/>
      </c>
      <c r="P379" s="3" t="str">
        <f>IF(生产方式演算表!S394="","",生产方式演算表!S394)</f>
        <v/>
      </c>
      <c r="Q379" s="3" t="str">
        <f>IF(生产方式演算表!AV394="","",ROUND(生产方式演算表!AV394,-1))</f>
        <v/>
      </c>
      <c r="R379" s="3" t="str">
        <f>IF(生产方式演算表!V394="","",生产方式演算表!V394)</f>
        <v/>
      </c>
      <c r="S379" s="3" t="str">
        <f>IF(生产方式演算表!AW402="","",IF(LEN(生产方式演算表!AW402)=1,生产方式演算表!AW402,ROUND(生产方式演算表!AW402,-1)))</f>
        <v/>
      </c>
      <c r="T379" s="3" t="str">
        <f>IF(生产方式演算表!X394="","",生产方式演算表!X394)</f>
        <v/>
      </c>
      <c r="U379" s="3" t="str">
        <f>IF(生产方式演算表!AX402="","",IF(LEN(生产方式演算表!AX402)=1,生产方式演算表!AX402,ROUND(生产方式演算表!AX402,-1)))</f>
        <v/>
      </c>
      <c r="V379" s="3">
        <f t="shared" si="20"/>
        <v>120</v>
      </c>
      <c r="W379" s="3">
        <f t="shared" si="21"/>
        <v>0</v>
      </c>
      <c r="X379" s="3">
        <f t="shared" si="22"/>
        <v>0</v>
      </c>
      <c r="Y379" s="3">
        <f t="shared" si="23"/>
        <v>-120</v>
      </c>
      <c r="AA379" t="str">
        <f>IFERROR(ROUND(E379*VLOOKUP(D379,商品!$A$4:$B$58,2,FALSE),0),"")</f>
        <v/>
      </c>
      <c r="AB379">
        <f>IFERROR(ROUND(G379*VLOOKUP(F379,商品!$A$4:$B$58,2,FALSE),0),"")</f>
        <v>120</v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hidden="1" customHeight="1" spans="1:34">
      <c r="A380" s="23" t="str">
        <f>生产方式演算表!A395</f>
        <v>pmg_科学动力厂_基础生产</v>
      </c>
      <c r="B380" s="20" t="str">
        <f>IF(生产方式演算表!B395="","",生产方式演算表!B395)</f>
        <v/>
      </c>
      <c r="C380" s="23">
        <v>4</v>
      </c>
      <c r="D380" s="24" t="str">
        <f>IF(生产方式演算表!F395="","",生产方式演算表!F395)</f>
        <v>钢铁</v>
      </c>
      <c r="E380" s="24">
        <f>IF(生产方式演算表!AO395="","",生产方式演算表!AO395)</f>
        <v>8</v>
      </c>
      <c r="F380" s="24" t="str">
        <f>IF(生产方式演算表!H395="","",生产方式演算表!H395)</f>
        <v>工具</v>
      </c>
      <c r="G380" s="24">
        <f>IF(生产方式演算表!AP395="","",生产方式演算表!AP395)</f>
        <v>5</v>
      </c>
      <c r="H380" s="24" t="str">
        <f>IF(生产方式演算表!J395="","",生产方式演算表!J395)</f>
        <v/>
      </c>
      <c r="I380" s="24" t="str">
        <f>IF(生产方式演算表!AQ395="","",生产方式演算表!AQ395)</f>
        <v/>
      </c>
      <c r="J380" s="26" t="str">
        <f>IF(生产方式演算表!AR395=0,"","运力")</f>
        <v>运力</v>
      </c>
      <c r="K380" s="26">
        <f>IF(J380="运力",生产方式演算表!AR395,"")</f>
        <v>13</v>
      </c>
      <c r="L380" s="3" t="str">
        <f>IF(生产方式演算表!O395="","",生产方式演算表!O395)</f>
        <v>劳工</v>
      </c>
      <c r="M380" s="3">
        <f>IF(生产方式演算表!AT395="","",ROUND(生产方式演算表!AT395,-1))</f>
        <v>4110</v>
      </c>
      <c r="N380" s="3" t="str">
        <f>IF(生产方式演算表!Q395="","",生产方式演算表!Q395)</f>
        <v>工程师</v>
      </c>
      <c r="O380" s="3">
        <f>IF(生产方式演算表!AU395="","",ROUND(生产方式演算表!AU395,-1))</f>
        <v>140</v>
      </c>
      <c r="P380" s="3" t="str">
        <f>IF(生产方式演算表!S395="","",生产方式演算表!S395)</f>
        <v/>
      </c>
      <c r="Q380" s="3" t="str">
        <f>IF(生产方式演算表!AV395="","",ROUND(生产方式演算表!AV395,-1))</f>
        <v/>
      </c>
      <c r="R380" s="3" t="str">
        <f>IF(生产方式演算表!V395="","",生产方式演算表!V395)</f>
        <v>科学引擎</v>
      </c>
      <c r="S380" s="3">
        <f>IF(生产方式演算表!AW395="","",ROUND(生产方式演算表!AW395,-LEN(生产方式演算表!AW395)+2))</f>
        <v>29</v>
      </c>
      <c r="T380" s="3" t="str">
        <f>IF(生产方式演算表!X395="","",生产方式演算表!X395)</f>
        <v/>
      </c>
      <c r="U380" s="3" t="str">
        <f>IF(生产方式演算表!AX395="","",ROUND(生产方式演算表!AX395,-LEN(生产方式演算表!AX395)+2))</f>
        <v/>
      </c>
      <c r="V380" s="3">
        <f t="shared" si="20"/>
        <v>600</v>
      </c>
      <c r="W380" s="3">
        <f t="shared" si="21"/>
        <v>94</v>
      </c>
      <c r="X380" s="3">
        <f t="shared" si="22"/>
        <v>1740</v>
      </c>
      <c r="Y380" s="3">
        <f t="shared" si="23"/>
        <v>1046</v>
      </c>
      <c r="AA380">
        <f>IFERROR(ROUND(E380*VLOOKUP(D380,商品!$A$4:$B$58,2,FALSE),0),"")</f>
        <v>400</v>
      </c>
      <c r="AB380">
        <f>IFERROR(ROUND(G380*VLOOKUP(F380,商品!$A$4:$B$58,2,FALSE),0),"")</f>
        <v>200</v>
      </c>
      <c r="AC380" t="str">
        <f>IFERROR(ROUND(I380*VLOOKUP(H380,商品!$A$4:$B$58,2,FALSE),0),"")</f>
        <v/>
      </c>
      <c r="AD380">
        <f>IFERROR(ROUND(M380*VLOOKUP(L380,职业!A:G,4,FALSE),0),"")</f>
        <v>91</v>
      </c>
      <c r="AE380">
        <f>IFERROR(ROUND(O380*VLOOKUP(L380,职业!A:G,4,FALSE),0),"")</f>
        <v>3</v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hidden="1" customHeight="1" spans="1:34">
      <c r="A381" s="23" t="str">
        <f>生产方式演算表!A396</f>
        <v>pmg_科学动力厂_基础生产</v>
      </c>
      <c r="B381" s="20" t="str">
        <f>IF(生产方式演算表!B396="","",生产方式演算表!B396)</f>
        <v>pm_往复式发动机</v>
      </c>
      <c r="C381" s="23">
        <v>5</v>
      </c>
      <c r="D381" s="24" t="str">
        <f>IF(生产方式演算表!F396="","",生产方式演算表!F396)</f>
        <v>钢铁</v>
      </c>
      <c r="E381" s="24">
        <f>IF(生产方式演算表!AO396="","",生产方式演算表!AO396)</f>
        <v>11</v>
      </c>
      <c r="F381" s="24" t="str">
        <f>IF(生产方式演算表!H396="","",生产方式演算表!H396)</f>
        <v>工具</v>
      </c>
      <c r="G381" s="24">
        <f>IF(生产方式演算表!AP396="","",生产方式演算表!AP396)</f>
        <v>13</v>
      </c>
      <c r="H381" s="24" t="str">
        <f>IF(生产方式演算表!J396="","",生产方式演算表!J396)</f>
        <v/>
      </c>
      <c r="I381" s="24" t="str">
        <f>IF(生产方式演算表!AQ396="","",生产方式演算表!AQ396)</f>
        <v/>
      </c>
      <c r="J381" s="26" t="str">
        <f>IF(生产方式演算表!AR396=0,"","运力")</f>
        <v>运力</v>
      </c>
      <c r="K381" s="26">
        <f>IF(J381="运力",生产方式演算表!AR396,"")</f>
        <v>18</v>
      </c>
      <c r="L381" s="3" t="str">
        <f>IF(生产方式演算表!O396="","",生产方式演算表!O396)</f>
        <v>劳工</v>
      </c>
      <c r="M381" s="3">
        <f>IF(生产方式演算表!AT396="","",ROUND(生产方式演算表!AT396,-1))</f>
        <v>3770</v>
      </c>
      <c r="N381" s="3" t="str">
        <f>IF(生产方式演算表!Q396="","",生产方式演算表!Q396)</f>
        <v>工程师</v>
      </c>
      <c r="O381" s="3">
        <f>IF(生产方式演算表!AU396="","",ROUND(生产方式演算表!AU396,-1))</f>
        <v>250</v>
      </c>
      <c r="P381" s="3" t="str">
        <f>IF(生产方式演算表!S396="","",生产方式演算表!S396)</f>
        <v/>
      </c>
      <c r="Q381" s="3" t="str">
        <f>IF(生产方式演算表!AV396="","",ROUND(生产方式演算表!AV396,-1))</f>
        <v/>
      </c>
      <c r="R381" s="3" t="str">
        <f>IF(生产方式演算表!V396="","",生产方式演算表!V396)</f>
        <v>科学引擎</v>
      </c>
      <c r="S381" s="3">
        <f>IF(生产方式演算表!AW396="","",ROUND(生产方式演算表!AW396,-LEN(生产方式演算表!AW396)+2))</f>
        <v>42</v>
      </c>
      <c r="T381" s="3" t="str">
        <f>IF(生产方式演算表!X396="","",生产方式演算表!X396)</f>
        <v/>
      </c>
      <c r="U381" s="3" t="str">
        <f>IF(生产方式演算表!AX396="","",ROUND(生产方式演算表!AX396,-LEN(生产方式演算表!AX396)+2))</f>
        <v/>
      </c>
      <c r="V381" s="3">
        <f t="shared" si="20"/>
        <v>1070</v>
      </c>
      <c r="W381" s="3">
        <f t="shared" si="21"/>
        <v>89</v>
      </c>
      <c r="X381" s="3">
        <f t="shared" si="22"/>
        <v>2520</v>
      </c>
      <c r="Y381" s="3">
        <f t="shared" si="23"/>
        <v>1361</v>
      </c>
      <c r="AA381">
        <f>IFERROR(ROUND(E381*VLOOKUP(D381,商品!$A$4:$B$58,2,FALSE),0),"")</f>
        <v>550</v>
      </c>
      <c r="AB381">
        <f>IFERROR(ROUND(G381*VLOOKUP(F381,商品!$A$4:$B$58,2,FALSE),0),"")</f>
        <v>520</v>
      </c>
      <c r="AC381" t="str">
        <f>IFERROR(ROUND(I381*VLOOKUP(H381,商品!$A$4:$B$58,2,FALSE),0),"")</f>
        <v/>
      </c>
      <c r="AD381">
        <f>IFERROR(ROUND(M381*VLOOKUP(L381,职业!A:G,4,FALSE),0),"")</f>
        <v>83</v>
      </c>
      <c r="AE381">
        <f>IFERROR(ROUND(O381*VLOOKUP(L381,职业!A:G,4,FALSE),0),"")</f>
        <v>6</v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hidden="1" customHeight="1" spans="1:34">
      <c r="A382" s="23" t="str">
        <f>生产方式演算表!A397</f>
        <v>pmg_科学动力厂_基础生产</v>
      </c>
      <c r="B382" s="20" t="str">
        <f>IF(生产方式演算表!B397="","",生产方式演算表!B397)</f>
        <v>pm_旋转阀发动机</v>
      </c>
      <c r="C382" s="25">
        <v>1</v>
      </c>
      <c r="D382" s="24" t="str">
        <f>IF(生产方式演算表!F397="","",生产方式演算表!F397)</f>
        <v>钢铁</v>
      </c>
      <c r="E382" s="24">
        <f>IF(生产方式演算表!AO397="","",生产方式演算表!AO397)</f>
        <v>10</v>
      </c>
      <c r="F382" s="24" t="str">
        <f>IF(生产方式演算表!H397="","",生产方式演算表!H397)</f>
        <v>工具</v>
      </c>
      <c r="G382" s="24">
        <f>IF(生产方式演算表!AP397="","",生产方式演算表!AP397)</f>
        <v>20</v>
      </c>
      <c r="H382" s="24" t="str">
        <f>IF(生产方式演算表!J397="","",生产方式演算表!J397)</f>
        <v/>
      </c>
      <c r="I382" s="24" t="str">
        <f>IF(生产方式演算表!AQ397="","",生产方式演算表!AQ397)</f>
        <v/>
      </c>
      <c r="J382" s="26" t="str">
        <f>IF(生产方式演算表!AR397=0,"","运力")</f>
        <v>运力</v>
      </c>
      <c r="K382" s="26">
        <f>IF(J382="运力",生产方式演算表!AR397,"")</f>
        <v>17</v>
      </c>
      <c r="L382" s="3" t="str">
        <f>IF(生产方式演算表!O397="","",生产方式演算表!O397)</f>
        <v>劳工</v>
      </c>
      <c r="M382" s="3">
        <f>IF(生产方式演算表!AT397="","",ROUND(生产方式演算表!AT397,-1))</f>
        <v>3480</v>
      </c>
      <c r="N382" s="3" t="str">
        <f>IF(生产方式演算表!Q397="","",生产方式演算表!Q397)</f>
        <v>工程师</v>
      </c>
      <c r="O382" s="3">
        <f>IF(生产方式演算表!AU397="","",ROUND(生产方式演算表!AU397,-1))</f>
        <v>350</v>
      </c>
      <c r="P382" s="3" t="str">
        <f>IF(生产方式演算表!S397="","",生产方式演算表!S397)</f>
        <v/>
      </c>
      <c r="Q382" s="3" t="str">
        <f>IF(生产方式演算表!AV397="","",ROUND(生产方式演算表!AV397,-1))</f>
        <v/>
      </c>
      <c r="R382" s="3" t="str">
        <f>IF(生产方式演算表!V397="","",生产方式演算表!V397)</f>
        <v>科学引擎</v>
      </c>
      <c r="S382" s="3">
        <f>IF(生产方式演算表!AW397="","",ROUND(生产方式演算表!AW397,-LEN(生产方式演算表!AW397)+2))</f>
        <v>47</v>
      </c>
      <c r="T382" s="3" t="str">
        <f>IF(生产方式演算表!X397="","",生产方式演算表!X397)</f>
        <v/>
      </c>
      <c r="U382" s="3" t="str">
        <f>IF(生产方式演算表!AX397="","",ROUND(生产方式演算表!AX397,-LEN(生产方式演算表!AX397)+2))</f>
        <v/>
      </c>
      <c r="V382" s="3">
        <f t="shared" si="20"/>
        <v>1300</v>
      </c>
      <c r="W382" s="3">
        <f t="shared" si="21"/>
        <v>85</v>
      </c>
      <c r="X382" s="3">
        <f t="shared" si="22"/>
        <v>2820</v>
      </c>
      <c r="Y382" s="3">
        <f t="shared" si="23"/>
        <v>1435</v>
      </c>
      <c r="AA382">
        <f>IFERROR(ROUND(E382*VLOOKUP(D382,商品!$A$4:$B$58,2,FALSE),0),"")</f>
        <v>500</v>
      </c>
      <c r="AB382">
        <f>IFERROR(ROUND(G382*VLOOKUP(F382,商品!$A$4:$B$58,2,FALSE),0),"")</f>
        <v>800</v>
      </c>
      <c r="AC382" t="str">
        <f>IFERROR(ROUND(I382*VLOOKUP(H382,商品!$A$4:$B$58,2,FALSE),0),"")</f>
        <v/>
      </c>
      <c r="AD382">
        <f>IFERROR(ROUND(M382*VLOOKUP(L382,职业!A:G,4,FALSE),0),"")</f>
        <v>77</v>
      </c>
      <c r="AE382">
        <f>IFERROR(ROUND(O382*VLOOKUP(L382,职业!A:G,4,FALSE),0),"")</f>
        <v>8</v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hidden="1" customHeight="1" spans="1:34">
      <c r="A383" s="23" t="str">
        <f>生产方式演算表!A398</f>
        <v>pmg_科学动力厂_基础生产</v>
      </c>
      <c r="B383" s="20" t="str">
        <f>IF(生产方式演算表!B398="","",生产方式演算表!B398)</f>
        <v>pm_实验性蒸汽核心</v>
      </c>
      <c r="C383" s="25">
        <v>2</v>
      </c>
      <c r="D383" s="24" t="str">
        <f>IF(生产方式演算表!F398="","",生产方式演算表!F398)</f>
        <v>钢铁</v>
      </c>
      <c r="E383" s="24">
        <f>IF(生产方式演算表!AO398="","",生产方式演算表!AO398)</f>
        <v>10</v>
      </c>
      <c r="F383" s="24" t="str">
        <f>IF(生产方式演算表!H398="","",生产方式演算表!H398)</f>
        <v>工具</v>
      </c>
      <c r="G383" s="24">
        <f>IF(生产方式演算表!AP398="","",生产方式演算表!AP398)</f>
        <v>26</v>
      </c>
      <c r="H383" s="24" t="str">
        <f>IF(生产方式演算表!J398="","",生产方式演算表!J398)</f>
        <v/>
      </c>
      <c r="I383" s="24" t="str">
        <f>IF(生产方式演算表!AQ398="","",生产方式演算表!AQ398)</f>
        <v/>
      </c>
      <c r="J383" s="26" t="str">
        <f>IF(生产方式演算表!AR398=0,"","运力")</f>
        <v>运力</v>
      </c>
      <c r="K383" s="26">
        <f>IF(J383="运力",生产方式演算表!AR398,"")</f>
        <v>17</v>
      </c>
      <c r="L383" s="3" t="str">
        <f>IF(生产方式演算表!O398="","",生产方式演算表!O398)</f>
        <v>劳工</v>
      </c>
      <c r="M383" s="3">
        <f>IF(生产方式演算表!AT398="","",ROUND(生产方式演算表!AT398,-1))</f>
        <v>3230</v>
      </c>
      <c r="N383" s="3" t="str">
        <f>IF(生产方式演算表!Q398="","",生产方式演算表!Q398)</f>
        <v>工程师</v>
      </c>
      <c r="O383" s="3">
        <f>IF(生产方式演算表!AU398="","",ROUND(生产方式演算表!AU398,-1))</f>
        <v>430</v>
      </c>
      <c r="P383" s="3" t="str">
        <f>IF(生产方式演算表!S398="","",生产方式演算表!S398)</f>
        <v/>
      </c>
      <c r="Q383" s="3" t="str">
        <f>IF(生产方式演算表!AV398="","",ROUND(生产方式演算表!AV398,-1))</f>
        <v/>
      </c>
      <c r="R383" s="3" t="str">
        <f>IF(生产方式演算表!V398="","",生产方式演算表!V398)</f>
        <v>科学引擎</v>
      </c>
      <c r="S383" s="3">
        <f>IF(生产方式演算表!AW398="","",ROUND(生产方式演算表!AW398,-LEN(生产方式演算表!AW398)+2))</f>
        <v>52</v>
      </c>
      <c r="T383" s="3" t="str">
        <f>IF(生产方式演算表!X398="","",生产方式演算表!X398)</f>
        <v/>
      </c>
      <c r="U383" s="3" t="str">
        <f>IF(生产方式演算表!AX398="","",ROUND(生产方式演算表!AX398,-LEN(生产方式演算表!AX398)+2))</f>
        <v/>
      </c>
      <c r="V383" s="3">
        <f t="shared" si="20"/>
        <v>1540</v>
      </c>
      <c r="W383" s="3">
        <f t="shared" si="21"/>
        <v>81</v>
      </c>
      <c r="X383" s="3">
        <f t="shared" si="22"/>
        <v>3120</v>
      </c>
      <c r="Y383" s="3">
        <f t="shared" si="23"/>
        <v>1499</v>
      </c>
      <c r="AA383">
        <f>IFERROR(ROUND(E383*VLOOKUP(D383,商品!$A$4:$B$58,2,FALSE),0),"")</f>
        <v>500</v>
      </c>
      <c r="AB383">
        <f>IFERROR(ROUND(G383*VLOOKUP(F383,商品!$A$4:$B$58,2,FALSE),0),"")</f>
        <v>1040</v>
      </c>
      <c r="AC383" t="str">
        <f>IFERROR(ROUND(I383*VLOOKUP(H383,商品!$A$4:$B$58,2,FALSE),0),"")</f>
        <v/>
      </c>
      <c r="AD383">
        <f>IFERROR(ROUND(M383*VLOOKUP(L383,职业!A:G,4,FALSE),0),"")</f>
        <v>71</v>
      </c>
      <c r="AE383">
        <f>IFERROR(ROUND(O383*VLOOKUP(L383,职业!A:G,4,FALSE),0),"")</f>
        <v>10</v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hidden="1" customHeight="1" spans="1:34">
      <c r="A384" s="23" t="str">
        <f>生产方式演算表!A399</f>
        <v>pmg_科学动力厂_基础生产</v>
      </c>
      <c r="B384" s="20" t="str">
        <f>IF(生产方式演算表!B399="","",生产方式演算表!B399)</f>
        <v>pm_通用化蒸汽核心</v>
      </c>
      <c r="C384" s="25">
        <v>3</v>
      </c>
      <c r="D384" s="24" t="str">
        <f>IF(生产方式演算表!F399="","",生产方式演算表!F399)</f>
        <v>秘银</v>
      </c>
      <c r="E384" s="24">
        <f>IF(生产方式演算表!AO399="","",生产方式演算表!AO399)</f>
        <v>9</v>
      </c>
      <c r="F384" s="24" t="str">
        <f>IF(生产方式演算表!H399="","",生产方式演算表!H399)</f>
        <v>工具</v>
      </c>
      <c r="G384" s="24">
        <f>IF(生产方式演算表!AP399="","",生产方式演算表!AP399)</f>
        <v>11</v>
      </c>
      <c r="H384" s="24" t="str">
        <f>IF(生产方式演算表!J399="","",生产方式演算表!J399)</f>
        <v>泽洛</v>
      </c>
      <c r="I384" s="24">
        <f>IF(生产方式演算表!AQ399="","",生产方式演算表!AQ399)</f>
        <v>17</v>
      </c>
      <c r="J384" s="26" t="str">
        <f>IF(生产方式演算表!AR399=0,"","运力")</f>
        <v>运力</v>
      </c>
      <c r="K384" s="26">
        <f>IF(J384="运力",生产方式演算表!AR399,"")</f>
        <v>10</v>
      </c>
      <c r="L384" s="3" t="str">
        <f>IF(生产方式演算表!O399="","",生产方式演算表!O399)</f>
        <v>劳工</v>
      </c>
      <c r="M384" s="3">
        <f>IF(生产方式演算表!AT399="","",ROUND(生产方式演算表!AT399,-1))</f>
        <v>3020</v>
      </c>
      <c r="N384" s="3" t="str">
        <f>IF(生产方式演算表!Q399="","",生产方式演算表!Q399)</f>
        <v>工程师</v>
      </c>
      <c r="O384" s="3">
        <f>IF(生产方式演算表!AU399="","",ROUND(生产方式演算表!AU399,-1))</f>
        <v>300</v>
      </c>
      <c r="P384" s="3" t="str">
        <f>IF(生产方式演算表!S399="","",生产方式演算表!S399)</f>
        <v>法士</v>
      </c>
      <c r="Q384" s="3">
        <f>IF(生产方式演算表!AV399="","",ROUND(生产方式演算表!AV399,-1))</f>
        <v>150</v>
      </c>
      <c r="R384" s="3" t="str">
        <f>IF(生产方式演算表!V399="","",生产方式演算表!V399)</f>
        <v>科学引擎</v>
      </c>
      <c r="S384" s="3">
        <f>IF(生产方式演算表!AW399="","",ROUND(生产方式演算表!AW399,-LEN(生产方式演算表!AW399)+2))</f>
        <v>58</v>
      </c>
      <c r="T384" s="3" t="str">
        <f>IF(生产方式演算表!X399="","",生产方式演算表!X399)</f>
        <v/>
      </c>
      <c r="U384" s="3" t="str">
        <f>IF(生产方式演算表!AX399="","",ROUND(生产方式演算表!AX399,-LEN(生产方式演算表!AX399)+2))</f>
        <v/>
      </c>
      <c r="V384" s="3">
        <f t="shared" si="20"/>
        <v>1925</v>
      </c>
      <c r="W384" s="3">
        <f t="shared" si="21"/>
        <v>74</v>
      </c>
      <c r="X384" s="3">
        <f t="shared" si="22"/>
        <v>3480</v>
      </c>
      <c r="Y384" s="3">
        <f t="shared" si="23"/>
        <v>1481</v>
      </c>
      <c r="AA384">
        <f>IFERROR(ROUND(E384*VLOOKUP(D384,商品!$A$4:$B$58,2,FALSE),0),"")</f>
        <v>720</v>
      </c>
      <c r="AB384">
        <f>IFERROR(ROUND(G384*VLOOKUP(F384,商品!$A$4:$B$58,2,FALSE),0),"")</f>
        <v>440</v>
      </c>
      <c r="AC384">
        <f>IFERROR(ROUND(I384*VLOOKUP(H384,商品!$A$4:$B$58,2,FALSE),0),"")</f>
        <v>765</v>
      </c>
      <c r="AD384">
        <f>IFERROR(ROUND(M384*VLOOKUP(L384,职业!A:G,4,FALSE),0),"")</f>
        <v>67</v>
      </c>
      <c r="AE384">
        <f>IFERROR(ROUND(O384*VLOOKUP(L384,职业!A:G,4,FALSE),0),"")</f>
        <v>7</v>
      </c>
      <c r="AF384">
        <f>IFERROR(ROUND(Q384*VLOOKUP(L384,职业!A:G,4,FALSE),0),"")</f>
        <v>3</v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hidden="1" customHeight="1" spans="1:34">
      <c r="A385" s="23" t="str">
        <f>生产方式演算表!A400</f>
        <v>pmg_科学动力厂_自动化</v>
      </c>
      <c r="B385" s="20" t="str">
        <f>IF(生产方式演算表!B400="","",生产方式演算表!B400)</f>
        <v>pm_科动_手工装配</v>
      </c>
      <c r="C385" s="25">
        <v>4</v>
      </c>
      <c r="D385" s="24" t="str">
        <f>IF(生产方式演算表!F400="","",生产方式演算表!F400)</f>
        <v/>
      </c>
      <c r="E385" s="24" t="str">
        <f>IF(生产方式演算表!AO400="","",生产方式演算表!AO400)</f>
        <v/>
      </c>
      <c r="F385" s="24" t="str">
        <f>IF(生产方式演算表!H400="","",生产方式演算表!H400)</f>
        <v/>
      </c>
      <c r="G385" s="24" t="str">
        <f>IF(生产方式演算表!AP400="","",生产方式演算表!AP400)</f>
        <v/>
      </c>
      <c r="H385" s="24" t="str">
        <f>IF(生产方式演算表!J400="","",生产方式演算表!J400)</f>
        <v/>
      </c>
      <c r="I385" s="24" t="str">
        <f>IF(生产方式演算表!AQ400="","",生产方式演算表!AQ400)</f>
        <v/>
      </c>
      <c r="J385" s="26" t="str">
        <f>IF(生产方式演算表!AR400=0,"","运力")</f>
        <v/>
      </c>
      <c r="K385" s="26" t="str">
        <f>IF(J385="运力",生产方式演算表!AR400,"")</f>
        <v/>
      </c>
      <c r="L385" s="3" t="str">
        <f>IF(生产方式演算表!O400="","",生产方式演算表!O400)</f>
        <v/>
      </c>
      <c r="M385" s="3" t="str">
        <f>IF(生产方式演算表!AT400="","",ROUND(生产方式演算表!AT400,-1))</f>
        <v/>
      </c>
      <c r="N385" s="3" t="str">
        <f>IF(生产方式演算表!Q400="","",生产方式演算表!Q400)</f>
        <v/>
      </c>
      <c r="O385" s="3" t="str">
        <f>IF(生产方式演算表!AU400="","",ROUND(生产方式演算表!AU400,-1))</f>
        <v/>
      </c>
      <c r="P385" s="3" t="str">
        <f>IF(生产方式演算表!S400="","",生产方式演算表!S400)</f>
        <v/>
      </c>
      <c r="Q385" s="3" t="str">
        <f>IF(生产方式演算表!AV400="","",ROUND(生产方式演算表!AV400,-1))</f>
        <v/>
      </c>
      <c r="R385" s="3" t="str">
        <f>IF(生产方式演算表!V400="","",生产方式演算表!V400)</f>
        <v/>
      </c>
      <c r="S385" s="3" t="str">
        <f>IF(生产方式演算表!AW400="","",ROUND(生产方式演算表!AW400,-LEN(生产方式演算表!AW400)+2))</f>
        <v/>
      </c>
      <c r="T385" s="3" t="str">
        <f>IF(生产方式演算表!X400="","",生产方式演算表!X400)</f>
        <v/>
      </c>
      <c r="U385" s="3" t="str">
        <f>IF(生产方式演算表!AX400="","",ROUND(生产方式演算表!AX400,-LEN(生产方式演算表!AX400)+2))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hidden="1" customHeight="1" spans="1:34">
      <c r="A386" s="23" t="str">
        <f>生产方式演算表!A401</f>
        <v>pmg_科学动力厂_自动化</v>
      </c>
      <c r="B386" s="20" t="str">
        <f>IF(生产方式演算表!B401="","",生产方式演算表!B401)</f>
        <v>pm_科动_水管锅炉</v>
      </c>
      <c r="C386" s="25">
        <v>5</v>
      </c>
      <c r="D386" s="24" t="str">
        <f>IF(生产方式演算表!F401="","",生产方式演算表!F401)</f>
        <v>工具</v>
      </c>
      <c r="E386" s="24">
        <f>IF(生产方式演算表!AO401="","",生产方式演算表!AO401)</f>
        <v>6</v>
      </c>
      <c r="F386" s="24" t="str">
        <f>IF(生产方式演算表!H401="","",生产方式演算表!H401)</f>
        <v/>
      </c>
      <c r="G386" s="24" t="str">
        <f>IF(生产方式演算表!AP401="","",生产方式演算表!AP401)</f>
        <v/>
      </c>
      <c r="H386" s="24" t="str">
        <f>IF(生产方式演算表!J401="","",生产方式演算表!J401)</f>
        <v/>
      </c>
      <c r="I386" s="24" t="str">
        <f>IF(生产方式演算表!AQ401="","",生产方式演算表!AQ401)</f>
        <v/>
      </c>
      <c r="J386" s="26" t="str">
        <f>IF(生产方式演算表!AR401=0,"","运力")</f>
        <v/>
      </c>
      <c r="K386" s="26" t="str">
        <f>IF(J386="运力",生产方式演算表!AR401,"")</f>
        <v/>
      </c>
      <c r="L386" s="3" t="str">
        <f>IF(生产方式演算表!O401="","",生产方式演算表!O401)</f>
        <v>劳工</v>
      </c>
      <c r="M386" s="3">
        <f>IF(生产方式演算表!AT401="","",ROUND(生产方式演算表!AT401,-1))</f>
        <v>-360</v>
      </c>
      <c r="N386" s="3" t="str">
        <f>IF(生产方式演算表!Q401="","",生产方式演算表!Q401)</f>
        <v>工程师</v>
      </c>
      <c r="O386" s="3">
        <f>IF(生产方式演算表!AU401="","",ROUND(生产方式演算表!AU401,-1))</f>
        <v>30</v>
      </c>
      <c r="P386" s="3" t="str">
        <f>IF(生产方式演算表!S401="","",生产方式演算表!S401)</f>
        <v/>
      </c>
      <c r="Q386" s="3" t="str">
        <f>IF(生产方式演算表!AV401="","",ROUND(生产方式演算表!AV401,-1))</f>
        <v/>
      </c>
      <c r="R386" s="3" t="str">
        <f>IF(生产方式演算表!V401="","",生产方式演算表!V401)</f>
        <v/>
      </c>
      <c r="S386" s="3" t="str">
        <f>IF(生产方式演算表!AW401="","",ROUND(生产方式演算表!AW401,-LEN(生产方式演算表!AW401)+2))</f>
        <v/>
      </c>
      <c r="T386" s="3" t="str">
        <f>IF(生产方式演算表!X401="","",生产方式演算表!X401)</f>
        <v/>
      </c>
      <c r="U386" s="3" t="str">
        <f>IF(生产方式演算表!AX401="","",ROUND(生产方式演算表!AX401,-LEN(生产方式演算表!AX401)+2))</f>
        <v/>
      </c>
      <c r="V386" s="3">
        <f t="shared" si="20"/>
        <v>240</v>
      </c>
      <c r="W386" s="3">
        <f t="shared" si="21"/>
        <v>-7</v>
      </c>
      <c r="X386" s="3">
        <f t="shared" si="22"/>
        <v>0</v>
      </c>
      <c r="Y386" s="3">
        <f t="shared" si="23"/>
        <v>-233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>
        <f>IFERROR(ROUND(M386*VLOOKUP(L386,职业!A:G,4,FALSE),0),"")</f>
        <v>-8</v>
      </c>
      <c r="AE386">
        <f>IFERROR(ROUND(O386*VLOOKUP(L386,职业!A:G,4,FALSE),0),"")</f>
        <v>1</v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hidden="1" customHeight="1" spans="1:34">
      <c r="A387" s="23" t="str">
        <f>生产方式演算表!A402</f>
        <v>pmg_科学动力厂_自动化</v>
      </c>
      <c r="B387" s="20" t="str">
        <f>IF(生产方式演算表!B402="","",生产方式演算表!B402)</f>
        <v>pm_科动_旋转阀发动机</v>
      </c>
      <c r="C387" s="25">
        <v>6</v>
      </c>
      <c r="D387" s="24" t="str">
        <f>IF(生产方式演算表!F402="","",生产方式演算表!F402)</f>
        <v>煤</v>
      </c>
      <c r="E387" s="24">
        <f>IF(生产方式演算表!AO402="","",生产方式演算表!AO402)</f>
        <v>4</v>
      </c>
      <c r="F387" s="24" t="str">
        <f>IF(生产方式演算表!H402="","",生产方式演算表!H402)</f>
        <v>工具</v>
      </c>
      <c r="G387" s="24">
        <f>IF(生产方式演算表!AP402="","",生产方式演算表!AP402)</f>
        <v>3</v>
      </c>
      <c r="H387" s="24" t="str">
        <f>IF(生产方式演算表!J402="","",生产方式演算表!J402)</f>
        <v>树胶</v>
      </c>
      <c r="I387" s="24">
        <f>IF(生产方式演算表!AQ402="","",生产方式演算表!AQ402)</f>
        <v>2</v>
      </c>
      <c r="J387" s="26" t="str">
        <f>IF(生产方式演算表!AR402=0,"","运力")</f>
        <v/>
      </c>
      <c r="K387" s="26" t="str">
        <f>IF(J387="运力",生产方式演算表!AR402,"")</f>
        <v/>
      </c>
      <c r="L387" s="3" t="str">
        <f>IF(生产方式演算表!O402="","",生产方式演算表!O402)</f>
        <v>劳工</v>
      </c>
      <c r="M387" s="3">
        <f>IF(生产方式演算表!AT402="","",ROUND(生产方式演算表!AT402,-1))</f>
        <v>-720</v>
      </c>
      <c r="N387" s="3" t="str">
        <f>IF(生产方式演算表!Q402="","",生产方式演算表!Q402)</f>
        <v>工程师</v>
      </c>
      <c r="O387" s="3">
        <f>IF(生产方式演算表!AU402="","",ROUND(生产方式演算表!AU402,-1))</f>
        <v>60</v>
      </c>
      <c r="P387" s="3" t="str">
        <f>IF(生产方式演算表!S402="","",生产方式演算表!S402)</f>
        <v/>
      </c>
      <c r="Q387" s="3" t="str">
        <f>IF(生产方式演算表!AV402="","",ROUND(生产方式演算表!AV402,-1))</f>
        <v/>
      </c>
      <c r="R387" s="3" t="str">
        <f>IF(生产方式演算表!V402="","",生产方式演算表!V402)</f>
        <v/>
      </c>
      <c r="S387" s="3" t="str">
        <f>IF(生产方式演算表!AW402="","",ROUND(生产方式演算表!AW402,-LEN(生产方式演算表!AW402)+2))</f>
        <v/>
      </c>
      <c r="T387" s="3" t="str">
        <f>IF(生产方式演算表!X402="","",生产方式演算表!X402)</f>
        <v/>
      </c>
      <c r="U387" s="3" t="str">
        <f>IF(生产方式演算表!AX402="","",ROUND(生产方式演算表!AX402,-LEN(生产方式演算表!AX402)+2))</f>
        <v/>
      </c>
      <c r="V387" s="3">
        <f t="shared" si="20"/>
        <v>320</v>
      </c>
      <c r="W387" s="3">
        <f t="shared" si="21"/>
        <v>-15</v>
      </c>
      <c r="X387" s="3">
        <f t="shared" si="22"/>
        <v>0</v>
      </c>
      <c r="Y387" s="3">
        <f t="shared" si="23"/>
        <v>-305</v>
      </c>
      <c r="AA387">
        <f>IFERROR(ROUND(E387*VLOOKUP(D387,商品!$A$4:$B$58,2,FALSE),0),"")</f>
        <v>120</v>
      </c>
      <c r="AB387">
        <f>IFERROR(ROUND(G387*VLOOKUP(F387,商品!$A$4:$B$58,2,FALSE),0),"")</f>
        <v>120</v>
      </c>
      <c r="AC387">
        <f>IFERROR(ROUND(I387*VLOOKUP(H387,商品!$A$4:$B$58,2,FALSE),0),"")</f>
        <v>80</v>
      </c>
      <c r="AD387">
        <f>IFERROR(ROUND(M387*VLOOKUP(L387,职业!A:G,4,FALSE),0),"")</f>
        <v>-16</v>
      </c>
      <c r="AE387">
        <f>IFERROR(ROUND(O387*VLOOKUP(L387,职业!A:G,4,FALSE),0),"")</f>
        <v>1</v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hidden="1" customHeight="1" spans="1:34">
      <c r="A388" s="23" t="str">
        <f>生产方式演算表!A403</f>
        <v>pmg_科学动力厂_自动化</v>
      </c>
      <c r="B388" s="20" t="str">
        <f>IF(生产方式演算表!B403="","",生产方式演算表!B403)</f>
        <v>pm_科动_流水线</v>
      </c>
      <c r="C388" s="25">
        <v>7</v>
      </c>
      <c r="D388" s="24" t="str">
        <f>IF(生产方式演算表!F403="","",生产方式演算表!F403)</f>
        <v>科学引擎</v>
      </c>
      <c r="E388" s="24">
        <f>IF(生产方式演算表!AO403="","",生产方式演算表!AO403)</f>
        <v>2</v>
      </c>
      <c r="F388" s="24" t="str">
        <f>IF(生产方式演算表!H403="","",生产方式演算表!H403)</f>
        <v>煤</v>
      </c>
      <c r="G388" s="24">
        <f>IF(生产方式演算表!AP403="","",生产方式演算表!AP403)</f>
        <v>6</v>
      </c>
      <c r="H388" s="24" t="str">
        <f>IF(生产方式演算表!J403="","",生产方式演算表!J403)</f>
        <v>树胶</v>
      </c>
      <c r="I388" s="24">
        <f>IF(生产方式演算表!AQ403="","",生产方式演算表!AQ403)</f>
        <v>2</v>
      </c>
      <c r="J388" s="26" t="str">
        <f>IF(生产方式演算表!AR403=0,"","运力")</f>
        <v/>
      </c>
      <c r="K388" s="26" t="str">
        <f>IF(J388="运力",生产方式演算表!AR403,"")</f>
        <v/>
      </c>
      <c r="L388" s="3" t="str">
        <f>IF(生产方式演算表!O403="","",生产方式演算表!O403)</f>
        <v>劳工</v>
      </c>
      <c r="M388" s="3">
        <f>IF(生产方式演算表!AT403="","",ROUND(生产方式演算表!AT403,-1))</f>
        <v>-1090</v>
      </c>
      <c r="N388" s="3" t="str">
        <f>IF(生产方式演算表!Q403="","",生产方式演算表!Q403)</f>
        <v>工程师</v>
      </c>
      <c r="O388" s="3">
        <f>IF(生产方式演算表!AU403="","",ROUND(生产方式演算表!AU403,-1))</f>
        <v>90</v>
      </c>
      <c r="P388" s="3" t="str">
        <f>IF(生产方式演算表!S403="","",生产方式演算表!S403)</f>
        <v/>
      </c>
      <c r="Q388" s="3" t="str">
        <f>IF(生产方式演算表!AV403="","",ROUND(生产方式演算表!AV403,-1))</f>
        <v/>
      </c>
      <c r="R388" s="3" t="str">
        <f>IF(生产方式演算表!V403="","",生产方式演算表!V403)</f>
        <v/>
      </c>
      <c r="S388" s="3" t="str">
        <f>IF(生产方式演算表!AW403="","",ROUND(生产方式演算表!AW403,-LEN(生产方式演算表!AW403)+2))</f>
        <v/>
      </c>
      <c r="T388" s="3" t="str">
        <f>IF(生产方式演算表!X403="","",生产方式演算表!X403)</f>
        <v/>
      </c>
      <c r="U388" s="3" t="str">
        <f>IF(生产方式演算表!AX403="","",ROUND(生产方式演算表!AX403,-LEN(生产方式演算表!AX403)+2))</f>
        <v/>
      </c>
      <c r="V388" s="3">
        <f t="shared" si="20"/>
        <v>380</v>
      </c>
      <c r="W388" s="3">
        <f t="shared" si="21"/>
        <v>-22</v>
      </c>
      <c r="X388" s="3">
        <f t="shared" si="22"/>
        <v>0</v>
      </c>
      <c r="Y388" s="3">
        <f t="shared" si="23"/>
        <v>-358</v>
      </c>
      <c r="AA388">
        <f>IFERROR(ROUND(E388*VLOOKUP(D388,商品!$A$4:$B$58,2,FALSE),0),"")</f>
        <v>120</v>
      </c>
      <c r="AB388">
        <f>IFERROR(ROUND(G388*VLOOKUP(F388,商品!$A$4:$B$58,2,FALSE),0),"")</f>
        <v>180</v>
      </c>
      <c r="AC388">
        <f>IFERROR(ROUND(I388*VLOOKUP(H388,商品!$A$4:$B$58,2,FALSE),0),"")</f>
        <v>80</v>
      </c>
      <c r="AD388">
        <f>IFERROR(ROUND(M388*VLOOKUP(L388,职业!A:G,4,FALSE),0),"")</f>
        <v>-24</v>
      </c>
      <c r="AE388">
        <f>IFERROR(ROUND(O388*VLOOKUP(L388,职业!A:G,4,FALSE),0),"")</f>
        <v>2</v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hidden="1" customHeight="1" spans="1:34">
      <c r="A389" s="23" t="str">
        <f>生产方式演算表!A404</f>
        <v>pmg_科学动力厂_自动化</v>
      </c>
      <c r="B389" s="20" t="str">
        <f>IF(生产方式演算表!B404="","",生产方式演算表!B404)</f>
        <v>pm_科动_魔导流水线</v>
      </c>
      <c r="C389" s="25">
        <v>8</v>
      </c>
      <c r="D389" s="24" t="str">
        <f>IF(生产方式演算表!F404="","",生产方式演算表!F404)</f>
        <v>魔导引擎</v>
      </c>
      <c r="E389" s="24">
        <f>IF(生产方式演算表!AO404="","",生产方式演算表!AO404)</f>
        <v>1</v>
      </c>
      <c r="F389" s="24" t="str">
        <f>IF(生产方式演算表!H404="","",生产方式演算表!H404)</f>
        <v>灵能水晶</v>
      </c>
      <c r="G389" s="24">
        <f>IF(生产方式演算表!AP404="","",生产方式演算表!AP404)</f>
        <v>4</v>
      </c>
      <c r="H389" s="24" t="str">
        <f>IF(生产方式演算表!J404="","",生产方式演算表!J404)</f>
        <v>树胶</v>
      </c>
      <c r="I389" s="24">
        <f>IF(生产方式演算表!AQ404="","",生产方式演算表!AQ404)</f>
        <v>3</v>
      </c>
      <c r="J389" s="26" t="str">
        <f>IF(生产方式演算表!AR404=0,"","运力")</f>
        <v/>
      </c>
      <c r="K389" s="26" t="str">
        <f>IF(J389="运力",生产方式演算表!AR404,"")</f>
        <v/>
      </c>
      <c r="L389" s="3" t="str">
        <f>IF(生产方式演算表!O404="","",生产方式演算表!O404)</f>
        <v>劳工</v>
      </c>
      <c r="M389" s="3">
        <f>IF(生产方式演算表!AT404="","",ROUND(生产方式演算表!AT404,-1))</f>
        <v>-1450</v>
      </c>
      <c r="N389" s="3" t="str">
        <f>IF(生产方式演算表!Q404="","",生产方式演算表!Q404)</f>
        <v>工程师</v>
      </c>
      <c r="O389" s="3">
        <f>IF(生产方式演算表!AU404="","",ROUND(生产方式演算表!AU404,-1))</f>
        <v>120</v>
      </c>
      <c r="P389" s="3" t="str">
        <f>IF(生产方式演算表!S404="","",生产方式演算表!S404)</f>
        <v/>
      </c>
      <c r="Q389" s="3" t="str">
        <f>IF(生产方式演算表!AV404="","",ROUND(生产方式演算表!AV404,-1))</f>
        <v/>
      </c>
      <c r="R389" s="3" t="str">
        <f>IF(生产方式演算表!V404="","",生产方式演算表!V404)</f>
        <v/>
      </c>
      <c r="S389" s="3" t="str">
        <f>IF(生产方式演算表!AW404="","",ROUND(生产方式演算表!AW404,-LEN(生产方式演算表!AW404)+2))</f>
        <v/>
      </c>
      <c r="T389" s="3" t="str">
        <f>IF(生产方式演算表!X404="","",生产方式演算表!X404)</f>
        <v/>
      </c>
      <c r="U389" s="3" t="str">
        <f>IF(生产方式演算表!AX404="","",ROUND(生产方式演算表!AX404,-LEN(生产方式演算表!AX404)+2))</f>
        <v/>
      </c>
      <c r="V389" s="3">
        <f t="shared" si="20"/>
        <v>440</v>
      </c>
      <c r="W389" s="3">
        <f t="shared" si="21"/>
        <v>-29</v>
      </c>
      <c r="X389" s="3">
        <f t="shared" si="22"/>
        <v>0</v>
      </c>
      <c r="Y389" s="3">
        <f t="shared" si="23"/>
        <v>-411</v>
      </c>
      <c r="AA389">
        <f>IFERROR(ROUND(E389*VLOOKUP(D389,商品!$A$4:$B$58,2,FALSE),0),"")</f>
        <v>80</v>
      </c>
      <c r="AB389">
        <f>IFERROR(ROUND(G389*VLOOKUP(F389,商品!$A$4:$B$58,2,FALSE),0),"")</f>
        <v>240</v>
      </c>
      <c r="AC389">
        <f>IFERROR(ROUND(I389*VLOOKUP(H389,商品!$A$4:$B$58,2,FALSE),0),"")</f>
        <v>120</v>
      </c>
      <c r="AD389">
        <f>IFERROR(ROUND(M389*VLOOKUP(L389,职业!A:G,4,FALSE),0),"")</f>
        <v>-32</v>
      </c>
      <c r="AE389">
        <f>IFERROR(ROUND(O389*VLOOKUP(L389,职业!A:G,4,FALSE),0),"")</f>
        <v>3</v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hidden="1" customHeight="1" spans="1:34">
      <c r="A390" s="23" t="str">
        <f>生产方式演算表!A405</f>
        <v>pmg_科学动力厂_自动化</v>
      </c>
      <c r="B390" s="20" t="str">
        <f>IF(生产方式演算表!B405="","",生产方式演算表!B405)</f>
        <v>pm_科动_手工装配</v>
      </c>
      <c r="C390" s="23">
        <v>1</v>
      </c>
      <c r="D390" s="24" t="str">
        <f>IF(生产方式演算表!F405="","",生产方式演算表!F405)</f>
        <v/>
      </c>
      <c r="E390" s="24" t="str">
        <f>IF(生产方式演算表!AO405="","",生产方式演算表!AO405)</f>
        <v/>
      </c>
      <c r="F390" s="24" t="str">
        <f>IF(生产方式演算表!H405="","",生产方式演算表!H405)</f>
        <v/>
      </c>
      <c r="G390" s="24" t="str">
        <f>IF(生产方式演算表!AP405="","",生产方式演算表!AP405)</f>
        <v/>
      </c>
      <c r="H390" s="24" t="str">
        <f>IF(生产方式演算表!J405="","",生产方式演算表!J405)</f>
        <v/>
      </c>
      <c r="I390" s="24" t="str">
        <f>IF(生产方式演算表!AQ405="","",生产方式演算表!AQ405)</f>
        <v/>
      </c>
      <c r="J390" s="26" t="str">
        <f>IF(生产方式演算表!AR405=0,"","运力")</f>
        <v/>
      </c>
      <c r="K390" s="26" t="str">
        <f>IF(J390="运力",生产方式演算表!AR405,"")</f>
        <v/>
      </c>
      <c r="L390" s="3" t="str">
        <f>IF(生产方式演算表!O405="","",生产方式演算表!O405)</f>
        <v/>
      </c>
      <c r="M390" s="3" t="str">
        <f>IF(生产方式演算表!AT405="","",ROUND(生产方式演算表!AT405,-1))</f>
        <v/>
      </c>
      <c r="N390" s="3" t="str">
        <f>IF(生产方式演算表!Q405="","",生产方式演算表!Q405)</f>
        <v/>
      </c>
      <c r="O390" s="3" t="str">
        <f>IF(生产方式演算表!AU405="","",ROUND(生产方式演算表!AU405,-1))</f>
        <v/>
      </c>
      <c r="P390" s="3" t="str">
        <f>IF(生产方式演算表!S405="","",生产方式演算表!S405)</f>
        <v/>
      </c>
      <c r="Q390" s="3" t="str">
        <f>IF(生产方式演算表!AV405="","",ROUND(生产方式演算表!AV405,-1))</f>
        <v/>
      </c>
      <c r="R390" s="3" t="str">
        <f>IF(生产方式演算表!V405="","",生产方式演算表!V405)</f>
        <v/>
      </c>
      <c r="S390" s="3" t="str">
        <f>IF(生产方式演算表!AW405="","",ROUND(生产方式演算表!AW405,-LEN(生产方式演算表!AW405)+2))</f>
        <v/>
      </c>
      <c r="T390" s="3" t="str">
        <f>IF(生产方式演算表!X405="","",生产方式演算表!X405)</f>
        <v/>
      </c>
      <c r="U390" s="3" t="str">
        <f>IF(生产方式演算表!AX405="","",ROUND(生产方式演算表!AX405,-LEN(生产方式演算表!AX405)+2))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hidden="1" customHeight="1" spans="1:34">
      <c r="A391" s="23" t="str">
        <f>生产方式演算表!A406</f>
        <v>pmg_科学动力厂_自动化</v>
      </c>
      <c r="B391" s="20" t="str">
        <f>IF(生产方式演算表!B406="","",生产方式演算表!B406)</f>
        <v>pm_科动_基础魔偶</v>
      </c>
      <c r="C391" s="23">
        <v>2</v>
      </c>
      <c r="D391" s="24" t="str">
        <f>IF(生产方式演算表!F406="","",生产方式演算表!F406)</f>
        <v>魔偶</v>
      </c>
      <c r="E391" s="24">
        <f>IF(生产方式演算表!AO406="","",生产方式演算表!AO406)</f>
        <v>2</v>
      </c>
      <c r="F391" s="24" t="str">
        <f>IF(生产方式演算表!H406="","",生产方式演算表!H406)</f>
        <v>灵能水晶</v>
      </c>
      <c r="G391" s="24">
        <f>IF(生产方式演算表!AP406="","",生产方式演算表!AP406)</f>
        <v>4</v>
      </c>
      <c r="H391" s="24" t="str">
        <f>IF(生产方式演算表!J406="","",生产方式演算表!J406)</f>
        <v/>
      </c>
      <c r="I391" s="24" t="str">
        <f>IF(生产方式演算表!AQ406="","",生产方式演算表!AQ406)</f>
        <v/>
      </c>
      <c r="J391" s="26" t="str">
        <f>IF(生产方式演算表!AR406=0,"","运力")</f>
        <v/>
      </c>
      <c r="K391" s="26" t="str">
        <f>IF(J391="运力",生产方式演算表!AR406,"")</f>
        <v/>
      </c>
      <c r="L391" s="3" t="str">
        <f>IF(生产方式演算表!O406="","",生产方式演算表!O406)</f>
        <v>劳工</v>
      </c>
      <c r="M391" s="3">
        <f>IF(生产方式演算表!AT406="","",ROUND(生产方式演算表!AT406,-1))</f>
        <v>-540</v>
      </c>
      <c r="N391" s="3" t="str">
        <f>IF(生产方式演算表!Q406="","",生产方式演算表!Q406)</f>
        <v>法士</v>
      </c>
      <c r="O391" s="3">
        <f>IF(生产方式演算表!AU406="","",ROUND(生产方式演算表!AU406,-1))</f>
        <v>30</v>
      </c>
      <c r="P391" s="3" t="str">
        <f>IF(生产方式演算表!S406="","",生产方式演算表!S406)</f>
        <v/>
      </c>
      <c r="Q391" s="3" t="str">
        <f>IF(生产方式演算表!AV406="","",ROUND(生产方式演算表!AV406,-1))</f>
        <v/>
      </c>
      <c r="R391" s="3" t="str">
        <f>IF(生产方式演算表!V406="","",生产方式演算表!V406)</f>
        <v/>
      </c>
      <c r="S391" s="3" t="str">
        <f>IF(生产方式演算表!AW406="","",ROUND(生产方式演算表!AW406,-LEN(生产方式演算表!AW406)+2))</f>
        <v/>
      </c>
      <c r="T391" s="3" t="str">
        <f>IF(生产方式演算表!X406="","",生产方式演算表!X406)</f>
        <v/>
      </c>
      <c r="U391" s="3" t="str">
        <f>IF(生产方式演算表!AX406="","",ROUND(生产方式演算表!AX406,-LEN(生产方式演算表!AX406)+2))</f>
        <v/>
      </c>
      <c r="V391" s="3">
        <f t="shared" si="24"/>
        <v>340</v>
      </c>
      <c r="W391" s="3">
        <f t="shared" si="25"/>
        <v>-11</v>
      </c>
      <c r="X391" s="3">
        <f t="shared" si="26"/>
        <v>0</v>
      </c>
      <c r="Y391" s="3">
        <f t="shared" si="27"/>
        <v>-329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>
        <f>IFERROR(ROUND(M391*VLOOKUP(L391,职业!A:G,4,FALSE),0),"")</f>
        <v>-12</v>
      </c>
      <c r="AE391">
        <f>IFERROR(ROUND(O391*VLOOKUP(L391,职业!A:G,4,FALSE),0),"")</f>
        <v>1</v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hidden="1" customHeight="1" spans="1:34">
      <c r="A392" s="23" t="str">
        <f>生产方式演算表!A407</f>
        <v>pmg_科学动力厂_自动化</v>
      </c>
      <c r="B392" s="20" t="str">
        <f>IF(生产方式演算表!B407="","",生产方式演算表!B407)</f>
        <v>pm_科动_智能魔偶</v>
      </c>
      <c r="C392" s="23">
        <v>3</v>
      </c>
      <c r="D392" s="24" t="str">
        <f>IF(生产方式演算表!F407="","",生产方式演算表!F407)</f>
        <v>魔偶</v>
      </c>
      <c r="E392" s="24">
        <f>IF(生产方式演算表!AO407="","",生产方式演算表!AO407)</f>
        <v>3</v>
      </c>
      <c r="F392" s="24" t="str">
        <f>IF(生产方式演算表!H407="","",生产方式演算表!H407)</f>
        <v>灵能水晶</v>
      </c>
      <c r="G392" s="24">
        <f>IF(生产方式演算表!AP407="","",生产方式演算表!AP407)</f>
        <v>5</v>
      </c>
      <c r="H392" s="24" t="str">
        <f>IF(生产方式演算表!J407="","",生产方式演算表!J407)</f>
        <v/>
      </c>
      <c r="I392" s="24" t="str">
        <f>IF(生产方式演算表!AQ407="","",生产方式演算表!AQ407)</f>
        <v/>
      </c>
      <c r="J392" s="26" t="str">
        <f>IF(生产方式演算表!AR407=0,"","运力")</f>
        <v/>
      </c>
      <c r="K392" s="26" t="str">
        <f>IF(J392="运力",生产方式演算表!AR407,"")</f>
        <v/>
      </c>
      <c r="L392" s="3" t="str">
        <f>IF(生产方式演算表!O407="","",生产方式演算表!O407)</f>
        <v>劳工</v>
      </c>
      <c r="M392" s="3">
        <f>IF(生产方式演算表!AT407="","",ROUND(生产方式演算表!AT407,-1))</f>
        <v>-1090</v>
      </c>
      <c r="N392" s="3" t="str">
        <f>IF(生产方式演算表!Q407="","",生产方式演算表!Q407)</f>
        <v>法士</v>
      </c>
      <c r="O392" s="3">
        <f>IF(生产方式演算表!AU407="","",ROUND(生产方式演算表!AU407,-1))</f>
        <v>70</v>
      </c>
      <c r="P392" s="3" t="str">
        <f>IF(生产方式演算表!S407="","",生产方式演算表!S407)</f>
        <v/>
      </c>
      <c r="Q392" s="3" t="str">
        <f>IF(生产方式演算表!AV407="","",ROUND(生产方式演算表!AV407,-1))</f>
        <v/>
      </c>
      <c r="R392" s="3" t="str">
        <f>IF(生产方式演算表!V407="","",生产方式演算表!V407)</f>
        <v/>
      </c>
      <c r="S392" s="3" t="str">
        <f>IF(生产方式演算表!AW407="","",ROUND(生产方式演算表!AW407,-LEN(生产方式演算表!AW407)+2))</f>
        <v/>
      </c>
      <c r="T392" s="3" t="str">
        <f>IF(生产方式演算表!X407="","",生产方式演算表!X407)</f>
        <v/>
      </c>
      <c r="U392" s="3" t="str">
        <f>IF(生产方式演算表!AX407="","",ROUND(生产方式演算表!AX407,-LEN(生产方式演算表!AX407)+2))</f>
        <v/>
      </c>
      <c r="V392" s="3">
        <f t="shared" si="24"/>
        <v>450</v>
      </c>
      <c r="W392" s="3">
        <f t="shared" si="25"/>
        <v>-22</v>
      </c>
      <c r="X392" s="3">
        <f t="shared" si="26"/>
        <v>0</v>
      </c>
      <c r="Y392" s="3">
        <f t="shared" si="27"/>
        <v>-428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>
        <f>IFERROR(ROUND(M392*VLOOKUP(L392,职业!A:G,4,FALSE),0),"")</f>
        <v>-24</v>
      </c>
      <c r="AE392">
        <f>IFERROR(ROUND(O392*VLOOKUP(L392,职业!A:G,4,FALSE),0),"")</f>
        <v>2</v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hidden="1" customHeight="1" spans="1:34">
      <c r="A393" s="23" t="str">
        <f>生产方式演算表!A408</f>
        <v>pmg_科学动力厂_自动化</v>
      </c>
      <c r="B393" s="20" t="str">
        <f>IF(生产方式演算表!B408="","",生产方式演算表!B408)</f>
        <v>pm_科动_强智能魔偶</v>
      </c>
      <c r="C393" s="23">
        <v>4</v>
      </c>
      <c r="D393" s="24" t="str">
        <f>IF(生产方式演算表!F408="","",生产方式演算表!F408)</f>
        <v>魔偶</v>
      </c>
      <c r="E393" s="24">
        <f>IF(生产方式演算表!AO408="","",生产方式演算表!AO408)</f>
        <v>3</v>
      </c>
      <c r="F393" s="24" t="str">
        <f>IF(生产方式演算表!H408="","",生产方式演算表!H408)</f>
        <v>灵能水晶</v>
      </c>
      <c r="G393" s="24">
        <f>IF(生产方式演算表!AP408="","",生产方式演算表!AP408)</f>
        <v>5</v>
      </c>
      <c r="H393" s="24" t="str">
        <f>IF(生产方式演算表!J408="","",生产方式演算表!J408)</f>
        <v>秘银</v>
      </c>
      <c r="I393" s="24">
        <f>IF(生产方式演算表!AQ408="","",生产方式演算表!AQ408)</f>
        <v>1</v>
      </c>
      <c r="J393" s="26" t="str">
        <f>IF(生产方式演算表!AR408=0,"","运力")</f>
        <v/>
      </c>
      <c r="K393" s="26" t="str">
        <f>IF(J393="运力",生产方式演算表!AR408,"")</f>
        <v/>
      </c>
      <c r="L393" s="3" t="str">
        <f>IF(生产方式演算表!O408="","",生产方式演算表!O408)</f>
        <v>劳工</v>
      </c>
      <c r="M393" s="3">
        <f>IF(生产方式演算表!AT408="","",ROUND(生产方式演算表!AT408,-1))</f>
        <v>-1630</v>
      </c>
      <c r="N393" s="3" t="str">
        <f>IF(生产方式演算表!Q408="","",生产方式演算表!Q408)</f>
        <v>法士</v>
      </c>
      <c r="O393" s="3">
        <f>IF(生产方式演算表!AU408="","",ROUND(生产方式演算表!AU408,-1))</f>
        <v>100</v>
      </c>
      <c r="P393" s="3" t="str">
        <f>IF(生产方式演算表!S408="","",生产方式演算表!S408)</f>
        <v/>
      </c>
      <c r="Q393" s="3" t="str">
        <f>IF(生产方式演算表!AV408="","",ROUND(生产方式演算表!AV408,-1))</f>
        <v/>
      </c>
      <c r="R393" s="3" t="str">
        <f>IF(生产方式演算表!V408="","",生产方式演算表!V408)</f>
        <v/>
      </c>
      <c r="S393" s="3" t="str">
        <f>IF(生产方式演算表!AW408="","",ROUND(生产方式演算表!AW408,-LEN(生产方式演算表!AW408)+2))</f>
        <v/>
      </c>
      <c r="T393" s="3" t="str">
        <f>IF(生产方式演算表!X408="","",生产方式演算表!X408)</f>
        <v/>
      </c>
      <c r="U393" s="3" t="str">
        <f>IF(生产方式演算表!AX408="","",ROUND(生产方式演算表!AX408,-LEN(生产方式演算表!AX408)+2))</f>
        <v/>
      </c>
      <c r="V393" s="3">
        <f t="shared" si="24"/>
        <v>530</v>
      </c>
      <c r="W393" s="3">
        <f t="shared" si="25"/>
        <v>-34</v>
      </c>
      <c r="X393" s="3">
        <f t="shared" si="26"/>
        <v>0</v>
      </c>
      <c r="Y393" s="3">
        <f t="shared" si="27"/>
        <v>-496</v>
      </c>
      <c r="AA393">
        <f>IFERROR(ROUND(E393*VLOOKUP(D393,商品!$A$4:$B$58,2,FALSE),0),"")</f>
        <v>150</v>
      </c>
      <c r="AB393">
        <f>IFERROR(ROUND(G393*VLOOKUP(F393,商品!$A$4:$B$58,2,FALSE),0),"")</f>
        <v>300</v>
      </c>
      <c r="AC393">
        <f>IFERROR(ROUND(I393*VLOOKUP(H393,商品!$A$4:$B$58,2,FALSE),0),"")</f>
        <v>80</v>
      </c>
      <c r="AD393">
        <f>IFERROR(ROUND(M393*VLOOKUP(L393,职业!A:G,4,FALSE),0),"")</f>
        <v>-36</v>
      </c>
      <c r="AE393">
        <f>IFERROR(ROUND(O393*VLOOKUP(L393,职业!A:G,4,FALSE),0),"")</f>
        <v>2</v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hidden="1" customHeight="1" spans="1:34">
      <c r="A394" s="23" t="str">
        <f>生产方式演算表!A409</f>
        <v>pmg_科学动力厂_自动化</v>
      </c>
      <c r="B394" s="20" t="str">
        <f>IF(生产方式演算表!B409="","",生产方式演算表!B409)</f>
        <v>pm_科动_魔偶流水线</v>
      </c>
      <c r="C394" s="23">
        <v>5</v>
      </c>
      <c r="D394" s="24" t="str">
        <f>IF(生产方式演算表!F409="","",生产方式演算表!F409)</f>
        <v>魔偶</v>
      </c>
      <c r="E394" s="24">
        <f>IF(生产方式演算表!AO409="","",生产方式演算表!AO409)</f>
        <v>3</v>
      </c>
      <c r="F394" s="24" t="str">
        <f>IF(生产方式演算表!H409="","",生产方式演算表!H409)</f>
        <v>灵能水晶</v>
      </c>
      <c r="G394" s="24">
        <f>IF(生产方式演算表!AP409="","",生产方式演算表!AP409)</f>
        <v>6</v>
      </c>
      <c r="H394" s="24" t="str">
        <f>IF(生产方式演算表!J409="","",生产方式演算表!J409)</f>
        <v>魔导引擎</v>
      </c>
      <c r="I394" s="24">
        <f>IF(生产方式演算表!AQ409="","",生产方式演算表!AQ409)</f>
        <v>2</v>
      </c>
      <c r="J394" s="26" t="str">
        <f>IF(生产方式演算表!AR409=0,"","运力")</f>
        <v/>
      </c>
      <c r="K394" s="26" t="str">
        <f>IF(J394="运力",生产方式演算表!AR409,"")</f>
        <v/>
      </c>
      <c r="L394" s="3" t="str">
        <f>IF(生产方式演算表!O409="","",生产方式演算表!O409)</f>
        <v>劳工</v>
      </c>
      <c r="M394" s="3">
        <f>IF(生产方式演算表!AT409="","",ROUND(生产方式演算表!AT409,-1))</f>
        <v>-2170</v>
      </c>
      <c r="N394" s="3" t="str">
        <f>IF(生产方式演算表!Q409="","",生产方式演算表!Q409)</f>
        <v>法士</v>
      </c>
      <c r="O394" s="3">
        <f>IF(生产方式演算表!AU409="","",ROUND(生产方式演算表!AU409,-1))</f>
        <v>140</v>
      </c>
      <c r="P394" s="3" t="str">
        <f>IF(生产方式演算表!S409="","",生产方式演算表!S409)</f>
        <v/>
      </c>
      <c r="Q394" s="3" t="str">
        <f>IF(生产方式演算表!AV409="","",ROUND(生产方式演算表!AV409,-1))</f>
        <v/>
      </c>
      <c r="R394" s="3" t="str">
        <f>IF(生产方式演算表!V409="","",生产方式演算表!V409)</f>
        <v/>
      </c>
      <c r="S394" s="3" t="str">
        <f>IF(生产方式演算表!AW409="","",ROUND(生产方式演算表!AW409,-LEN(生产方式演算表!AW409)+2))</f>
        <v/>
      </c>
      <c r="T394" s="3" t="str">
        <f>IF(生产方式演算表!X409="","",生产方式演算表!X409)</f>
        <v/>
      </c>
      <c r="U394" s="3" t="str">
        <f>IF(生产方式演算表!AX409="","",ROUND(生产方式演算表!AX409,-LEN(生产方式演算表!AX409)+2))</f>
        <v/>
      </c>
      <c r="V394" s="3">
        <f t="shared" si="24"/>
        <v>670</v>
      </c>
      <c r="W394" s="3">
        <f t="shared" si="25"/>
        <v>-45</v>
      </c>
      <c r="X394" s="3">
        <f t="shared" si="26"/>
        <v>0</v>
      </c>
      <c r="Y394" s="3">
        <f t="shared" si="27"/>
        <v>-625</v>
      </c>
      <c r="AA394">
        <f>IFERROR(ROUND(E394*VLOOKUP(D394,商品!$A$4:$B$58,2,FALSE),0),"")</f>
        <v>150</v>
      </c>
      <c r="AB394">
        <f>IFERROR(ROUND(G394*VLOOKUP(F394,商品!$A$4:$B$58,2,FALSE),0),"")</f>
        <v>360</v>
      </c>
      <c r="AC394">
        <f>IFERROR(ROUND(I394*VLOOKUP(H394,商品!$A$4:$B$58,2,FALSE),0),"")</f>
        <v>160</v>
      </c>
      <c r="AD394">
        <f>IFERROR(ROUND(M394*VLOOKUP(L394,职业!A:G,4,FALSE),0),"")</f>
        <v>-48</v>
      </c>
      <c r="AE394">
        <f>IFERROR(ROUND(O394*VLOOKUP(L394,职业!A:G,4,FALSE),0),"")</f>
        <v>3</v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3" t="str">
        <f>生产方式演算表!A410</f>
        <v>pmg_科学动力厂_所有制</v>
      </c>
      <c r="B395" s="20" t="str">
        <f>IF(生产方式演算表!B410="","",生产方式演算表!B410)</f>
        <v>pm_重_商人行会</v>
      </c>
      <c r="C395" s="25">
        <v>1</v>
      </c>
      <c r="D395" s="24" t="str">
        <f>IF(生产方式演算表!F410="","",生产方式演算表!F410)</f>
        <v/>
      </c>
      <c r="E395" s="24" t="str">
        <f>IF(生产方式演算表!AO441="","",IF(LEN(生产方式演算表!AO441)=1,生产方式演算表!AO441,ROUND(生产方式演算表!AO441,-1)))</f>
        <v/>
      </c>
      <c r="F395" s="24" t="str">
        <f>IF(生产方式演算表!H441="","",生产方式演算表!H441)</f>
        <v/>
      </c>
      <c r="G395" s="24" t="str">
        <f>IF(生产方式演算表!AP441="","",IF(LEN(生产方式演算表!AP441)=1,生产方式演算表!AP441,ROUND(生产方式演算表!AP441,-1)))</f>
        <v/>
      </c>
      <c r="H395" s="24" t="str">
        <f>IF(生产方式演算表!J410="","",生产方式演算表!J410)</f>
        <v/>
      </c>
      <c r="I395" s="24" t="str">
        <f>IF(生产方式演算表!AQ441="","",IF(LEN(生产方式演算表!AQ441)=1,生产方式演算表!AQ441,ROUND(生产方式演算表!AQ441,-1)))</f>
        <v/>
      </c>
      <c r="J395" s="26" t="str">
        <f>IF(生产方式演算表!AR410=0,"","运力")</f>
        <v/>
      </c>
      <c r="K395" s="26" t="str">
        <f>IF(J395="","",IF(LEN(生产方式演算表!AR441)=1,生产方式演算表!AR441,ROUND(生产方式演算表!AR441,-1)))</f>
        <v/>
      </c>
      <c r="L395" s="3" t="str">
        <f>IF(生产方式演算表!O410="","",生产方式演算表!O410)</f>
        <v>职员</v>
      </c>
      <c r="M395" s="3">
        <f>IF(生产方式演算表!AT410="","",ROUND(生产方式演算表!AT410,-1))</f>
        <v>420</v>
      </c>
      <c r="N395" s="3" t="str">
        <f>IF(生产方式演算表!Q410="","",生产方式演算表!Q410)</f>
        <v>贵族</v>
      </c>
      <c r="O395" s="3">
        <f>IF(生产方式演算表!AU410="","",ROUND(生产方式演算表!AU410,-1))</f>
        <v>50</v>
      </c>
      <c r="P395" s="3" t="str">
        <f>IF(生产方式演算表!S410="","",生产方式演算表!S410)</f>
        <v/>
      </c>
      <c r="Q395" s="3" t="str">
        <f>IF(生产方式演算表!AV410="","",ROUND(生产方式演算表!AV410,-1))</f>
        <v/>
      </c>
      <c r="R395" s="3" t="str">
        <f>IF(生产方式演算表!V410="","",生产方式演算表!V410)</f>
        <v/>
      </c>
      <c r="S395" s="3" t="str">
        <f>IF(生产方式演算表!AW441="","",IF(LEN(生产方式演算表!AW441)=1,生产方式演算表!AW441,ROUND(生产方式演算表!AW441,-1)))</f>
        <v/>
      </c>
      <c r="T395" s="3" t="str">
        <f>IF(生产方式演算表!X410="","",生产方式演算表!X410)</f>
        <v/>
      </c>
      <c r="U395" s="3" t="str">
        <f>IF(生产方式演算表!AX441="","",IF(LEN(生产方式演算表!AX441)=1,生产方式演算表!AX441,ROUND(生产方式演算表!AX441,-1)))</f>
        <v/>
      </c>
      <c r="V395" s="3">
        <f t="shared" si="24"/>
        <v>0</v>
      </c>
      <c r="W395" s="3">
        <f t="shared" si="25"/>
        <v>21</v>
      </c>
      <c r="X395" s="3">
        <f t="shared" si="26"/>
        <v>0</v>
      </c>
      <c r="Y395" s="3">
        <f t="shared" si="27"/>
        <v>-21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>
        <f>IFERROR(ROUND(M395*VLOOKUP(L395,职业!A:G,4,FALSE),0),"")</f>
        <v>19</v>
      </c>
      <c r="AE395">
        <f>IFERROR(ROUND(O395*VLOOKUP(L395,职业!A:G,4,FALSE),0),"")</f>
        <v>2</v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customHeight="1" spans="1:34">
      <c r="A396" s="23" t="str">
        <f>生产方式演算表!A411</f>
        <v>pmg_科学动力厂_所有制</v>
      </c>
      <c r="B396" s="20" t="str">
        <f>IF(生产方式演算表!B411="","",生产方式演算表!B411)</f>
        <v>pm_重_教会所有</v>
      </c>
      <c r="C396" s="25">
        <v>2</v>
      </c>
      <c r="D396" s="24" t="str">
        <f>IF(生产方式演算表!F411="","",生产方式演算表!F411)</f>
        <v/>
      </c>
      <c r="E396" s="24" t="str">
        <f>IF(生产方式演算表!AO442="","",IF(LEN(生产方式演算表!AO442)=1,生产方式演算表!AO442,ROUND(生产方式演算表!AO442,-1)))</f>
        <v/>
      </c>
      <c r="F396" s="24" t="str">
        <f>IF(生产方式演算表!H442="","",生产方式演算表!H442)</f>
        <v/>
      </c>
      <c r="G396" s="24" t="str">
        <f>IF(生产方式演算表!AP442="","",IF(LEN(生产方式演算表!AP442)=1,生产方式演算表!AP442,ROUND(生产方式演算表!AP442,-1)))</f>
        <v/>
      </c>
      <c r="H396" s="24" t="str">
        <f>IF(生产方式演算表!J411="","",生产方式演算表!J411)</f>
        <v/>
      </c>
      <c r="I396" s="24" t="str">
        <f>IF(生产方式演算表!AQ442="","",IF(LEN(生产方式演算表!AQ442)=1,生产方式演算表!AQ442,ROUND(生产方式演算表!AQ442,-1)))</f>
        <v/>
      </c>
      <c r="J396" s="26" t="str">
        <f>IF(生产方式演算表!AR411=0,"","运力")</f>
        <v/>
      </c>
      <c r="K396" s="26" t="str">
        <f>IF(J396="","",IF(LEN(生产方式演算表!AR442)=1,生产方式演算表!AR442,ROUND(生产方式演算表!AR442,-1)))</f>
        <v/>
      </c>
      <c r="L396" s="3" t="str">
        <f>IF(生产方式演算表!O411="","",生产方式演算表!O411)</f>
        <v>教士</v>
      </c>
      <c r="M396" s="3">
        <f>IF(生产方式演算表!AT411="","",ROUND(生产方式演算表!AT411,-1))</f>
        <v>530</v>
      </c>
      <c r="N396" s="3" t="str">
        <f>IF(生产方式演算表!Q411="","",生产方式演算表!Q411)</f>
        <v/>
      </c>
      <c r="O396" s="3" t="str">
        <f>IF(生产方式演算表!AU411="","",ROUND(生产方式演算表!AU411,-1))</f>
        <v/>
      </c>
      <c r="P396" s="3" t="str">
        <f>IF(生产方式演算表!S411="","",生产方式演算表!S411)</f>
        <v/>
      </c>
      <c r="Q396" s="3" t="str">
        <f>IF(生产方式演算表!AV411="","",ROUND(生产方式演算表!AV411,-1))</f>
        <v/>
      </c>
      <c r="R396" s="3" t="str">
        <f>IF(生产方式演算表!V411="","",生产方式演算表!V411)</f>
        <v/>
      </c>
      <c r="S396" s="3" t="str">
        <f>IF(生产方式演算表!AW442="","",IF(LEN(生产方式演算表!AW442)=1,生产方式演算表!AW442,ROUND(生产方式演算表!AW442,-1)))</f>
        <v/>
      </c>
      <c r="T396" s="3" t="str">
        <f>IF(生产方式演算表!X411="","",生产方式演算表!X411)</f>
        <v/>
      </c>
      <c r="U396" s="3" t="str">
        <f>IF(生产方式演算表!AX442="","",IF(LEN(生产方式演算表!AX442)=1,生产方式演算表!AX442,ROUND(生产方式演算表!AX442,-1)))</f>
        <v/>
      </c>
      <c r="V396" s="3">
        <f t="shared" si="24"/>
        <v>0</v>
      </c>
      <c r="W396" s="3">
        <f t="shared" si="25"/>
        <v>35</v>
      </c>
      <c r="X396" s="3">
        <f t="shared" si="26"/>
        <v>0</v>
      </c>
      <c r="Y396" s="3">
        <f t="shared" si="27"/>
        <v>-35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>
        <f>IFERROR(ROUND(M396*VLOOKUP(L396,职业!A:G,4,FALSE),0),"")</f>
        <v>35</v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customHeight="1" spans="1:34">
      <c r="A397" s="23" t="str">
        <f>生产方式演算表!A412</f>
        <v>pmg_科学动力厂_所有制</v>
      </c>
      <c r="B397" s="20" t="str">
        <f>IF(生产方式演算表!B412="","",生产方式演算表!B412)</f>
        <v>pm_重_私人运营</v>
      </c>
      <c r="C397" s="25">
        <v>3</v>
      </c>
      <c r="D397" s="24" t="str">
        <f>IF(生产方式演算表!F412="","",生产方式演算表!F412)</f>
        <v/>
      </c>
      <c r="E397" s="24" t="str">
        <f>IF(生产方式演算表!AO443="","",IF(LEN(生产方式演算表!AO443)=1,生产方式演算表!AO443,ROUND(生产方式演算表!AO443,-1)))</f>
        <v/>
      </c>
      <c r="F397" s="24" t="str">
        <f>IF(生产方式演算表!H443="","",生产方式演算表!H443)</f>
        <v/>
      </c>
      <c r="G397" s="24" t="str">
        <f>IF(生产方式演算表!AP443="","",IF(LEN(生产方式演算表!AP443)=1,生产方式演算表!AP443,ROUND(生产方式演算表!AP443,-1)))</f>
        <v/>
      </c>
      <c r="H397" s="24" t="str">
        <f>IF(生产方式演算表!J412="","",生产方式演算表!J412)</f>
        <v/>
      </c>
      <c r="I397" s="24" t="str">
        <f>IF(生产方式演算表!AQ443="","",IF(LEN(生产方式演算表!AQ443)=1,生产方式演算表!AQ443,ROUND(生产方式演算表!AQ443,-1)))</f>
        <v/>
      </c>
      <c r="J397" s="26" t="str">
        <f>IF(生产方式演算表!AR412=0,"","运力")</f>
        <v/>
      </c>
      <c r="K397" s="26" t="str">
        <f>IF(J397="","",IF(LEN(生产方式演算表!AR443)=1,生产方式演算表!AR443,ROUND(生产方式演算表!AR443,-1)))</f>
        <v/>
      </c>
      <c r="L397" s="3" t="str">
        <f>IF(生产方式演算表!O412="","",生产方式演算表!O412)</f>
        <v>资本家</v>
      </c>
      <c r="M397" s="3">
        <f>IF(生产方式演算表!AT412="","",ROUND(生产方式演算表!AT412,-1))</f>
        <v>140</v>
      </c>
      <c r="N397" s="3" t="str">
        <f>IF(生产方式演算表!Q412="","",生产方式演算表!Q412)</f>
        <v>职员</v>
      </c>
      <c r="O397" s="3">
        <f>IF(生产方式演算表!AU412="","",ROUND(生产方式演算表!AU412,-1))</f>
        <v>370</v>
      </c>
      <c r="P397" s="3" t="str">
        <f>IF(生产方式演算表!S412="","",生产方式演算表!S412)</f>
        <v/>
      </c>
      <c r="Q397" s="3" t="str">
        <f>IF(生产方式演算表!AV412="","",ROUND(生产方式演算表!AV412,-1))</f>
        <v/>
      </c>
      <c r="R397" s="3" t="str">
        <f>IF(生产方式演算表!V412="","",生产方式演算表!V412)</f>
        <v/>
      </c>
      <c r="S397" s="3" t="str">
        <f>IF(生产方式演算表!AW443="","",IF(LEN(生产方式演算表!AW443)=1,生产方式演算表!AW443,ROUND(生产方式演算表!AW443,-1)))</f>
        <v/>
      </c>
      <c r="T397" s="3" t="str">
        <f>IF(生产方式演算表!X412="","",生产方式演算表!X412)</f>
        <v/>
      </c>
      <c r="U397" s="3" t="str">
        <f>IF(生产方式演算表!AX443="","",IF(LEN(生产方式演算表!AX443)=1,生产方式演算表!AX443,ROUND(生产方式演算表!AX443,-1)))</f>
        <v/>
      </c>
      <c r="V397" s="3">
        <f t="shared" si="24"/>
        <v>0</v>
      </c>
      <c r="W397" s="3">
        <f t="shared" si="25"/>
        <v>203</v>
      </c>
      <c r="X397" s="3">
        <f t="shared" si="26"/>
        <v>0</v>
      </c>
      <c r="Y397" s="3">
        <f t="shared" si="27"/>
        <v>-203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>
        <f>IFERROR(ROUND(M397*VLOOKUP(L397,职业!A:G,4,FALSE),0),"")</f>
        <v>56</v>
      </c>
      <c r="AE397">
        <f>IFERROR(ROUND(O397*VLOOKUP(L397,职业!A:G,4,FALSE),0),"")</f>
        <v>147</v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customHeight="1" spans="1:34">
      <c r="A398" s="23" t="str">
        <f>生产方式演算表!A413</f>
        <v>pmg_科学动力厂_所有制</v>
      </c>
      <c r="B398" s="20" t="str">
        <f>IF(生产方式演算表!B413="","",生产方式演算表!B413)</f>
        <v>pm_重_公开交易</v>
      </c>
      <c r="C398" s="25">
        <v>4</v>
      </c>
      <c r="D398" s="24" t="str">
        <f>IF(生产方式演算表!F413="","",生产方式演算表!F413)</f>
        <v/>
      </c>
      <c r="E398" s="24">
        <f>IF(生产方式演算表!AO444="","",IF(LEN(生产方式演算表!AO444)=1,生产方式演算表!AO444,ROUND(生产方式演算表!AO444,-1)))</f>
        <v>10</v>
      </c>
      <c r="F398" s="24" t="str">
        <f>IF(生产方式演算表!H444="","",生产方式演算表!H444)</f>
        <v>工具</v>
      </c>
      <c r="G398" s="24">
        <f>IF(生产方式演算表!AP444="","",IF(LEN(生产方式演算表!AP444)=1,生产方式演算表!AP444,ROUND(生产方式演算表!AP444,-1)))</f>
        <v>9</v>
      </c>
      <c r="H398" s="24" t="str">
        <f>IF(生产方式演算表!J413="","",生产方式演算表!J413)</f>
        <v/>
      </c>
      <c r="I398" s="24">
        <f>IF(生产方式演算表!AQ444="","",IF(LEN(生产方式演算表!AQ444)=1,生产方式演算表!AQ444,ROUND(生产方式演算表!AQ444,-1)))</f>
        <v>20</v>
      </c>
      <c r="J398" s="26" t="str">
        <f>IF(生产方式演算表!AR413=0,"","运力")</f>
        <v/>
      </c>
      <c r="K398" s="26" t="str">
        <f>IF(J398="","",IF(LEN(生产方式演算表!AR444)=1,生产方式演算表!AR444,ROUND(生产方式演算表!AR444,-1)))</f>
        <v/>
      </c>
      <c r="L398" s="3" t="str">
        <f>IF(生产方式演算表!O413="","",生产方式演算表!O413)</f>
        <v>资本家</v>
      </c>
      <c r="M398" s="3">
        <f>IF(生产方式演算表!AT413="","",ROUND(生产方式演算表!AT413,-1))</f>
        <v>70</v>
      </c>
      <c r="N398" s="3" t="str">
        <f>IF(生产方式演算表!Q413="","",生产方式演算表!Q413)</f>
        <v>职员</v>
      </c>
      <c r="O398" s="3">
        <f>IF(生产方式演算表!AU413="","",ROUND(生产方式演算表!AU413,-1))</f>
        <v>180</v>
      </c>
      <c r="P398" s="3" t="str">
        <f>IF(生产方式演算表!S413="","",生产方式演算表!S413)</f>
        <v/>
      </c>
      <c r="Q398" s="3" t="str">
        <f>IF(生产方式演算表!AV413="","",ROUND(生产方式演算表!AV413,-1))</f>
        <v/>
      </c>
      <c r="R398" s="3" t="str">
        <f>IF(生产方式演算表!V413="","",生产方式演算表!V413)</f>
        <v/>
      </c>
      <c r="S398" s="3" t="str">
        <f>IF(生产方式演算表!AW444="","",IF(LEN(生产方式演算表!AW444)=1,生产方式演算表!AW444,ROUND(生产方式演算表!AW444,-1)))</f>
        <v/>
      </c>
      <c r="T398" s="3" t="str">
        <f>IF(生产方式演算表!X413="","",生产方式演算表!X413)</f>
        <v/>
      </c>
      <c r="U398" s="3" t="str">
        <f>IF(生产方式演算表!AX444="","",IF(LEN(生产方式演算表!AX444)=1,生产方式演算表!AX444,ROUND(生产方式演算表!AX444,-1)))</f>
        <v/>
      </c>
      <c r="V398" s="3">
        <f t="shared" si="24"/>
        <v>360</v>
      </c>
      <c r="W398" s="3">
        <f t="shared" si="25"/>
        <v>100</v>
      </c>
      <c r="X398" s="3">
        <f t="shared" si="26"/>
        <v>0</v>
      </c>
      <c r="Y398" s="3">
        <f t="shared" si="27"/>
        <v>-460</v>
      </c>
      <c r="AA398" t="str">
        <f>IFERROR(ROUND(E398*VLOOKUP(D398,商品!$A$4:$B$58,2,FALSE),0),"")</f>
        <v/>
      </c>
      <c r="AB398">
        <f>IFERROR(ROUND(G398*VLOOKUP(F398,商品!$A$4:$B$58,2,FALSE),0),"")</f>
        <v>360</v>
      </c>
      <c r="AC398" t="str">
        <f>IFERROR(ROUND(I398*VLOOKUP(H398,商品!$A$4:$B$58,2,FALSE),0),"")</f>
        <v/>
      </c>
      <c r="AD398">
        <f>IFERROR(ROUND(M398*VLOOKUP(L398,职业!A:G,4,FALSE),0),"")</f>
        <v>28</v>
      </c>
      <c r="AE398">
        <f>IFERROR(ROUND(O398*VLOOKUP(L398,职业!A:G,4,FALSE),0),"")</f>
        <v>72</v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customHeight="1" spans="1:34">
      <c r="A399" s="23" t="str">
        <f>生产方式演算表!A414</f>
        <v>pmg_科学动力厂_所有制</v>
      </c>
      <c r="B399" s="20" t="str">
        <f>IF(生产方式演算表!B414="","",生产方式演算表!B414)</f>
        <v>pm_重_政府运营</v>
      </c>
      <c r="C399" s="25">
        <v>5</v>
      </c>
      <c r="D399" s="24" t="str">
        <f>IF(生产方式演算表!F414="","",生产方式演算表!F414)</f>
        <v/>
      </c>
      <c r="E399" s="24">
        <f>IF(生产方式演算表!AO445="","",IF(LEN(生产方式演算表!AO445)=1,生产方式演算表!AO445,ROUND(生产方式演算表!AO445,-1)))</f>
        <v>10</v>
      </c>
      <c r="F399" s="24" t="str">
        <f>IF(生产方式演算表!H445="","",生产方式演算表!H445)</f>
        <v>工具</v>
      </c>
      <c r="G399" s="24">
        <f>IF(生产方式演算表!AP445="","",IF(LEN(生产方式演算表!AP445)=1,生产方式演算表!AP445,ROUND(生产方式演算表!AP445,-1)))</f>
        <v>20</v>
      </c>
      <c r="H399" s="24" t="str">
        <f>IF(生产方式演算表!J414="","",生产方式演算表!J414)</f>
        <v/>
      </c>
      <c r="I399" s="24">
        <f>IF(生产方式演算表!AQ445="","",IF(LEN(生产方式演算表!AQ445)=1,生产方式演算表!AQ445,ROUND(生产方式演算表!AQ445,-1)))</f>
        <v>10</v>
      </c>
      <c r="J399" s="26" t="str">
        <f>IF(生产方式演算表!AR414=0,"","运力")</f>
        <v/>
      </c>
      <c r="K399" s="26" t="str">
        <f>IF(J399="","",IF(LEN(生产方式演算表!AR445)=1,生产方式演算表!AR445,ROUND(生产方式演算表!AR445,-1)))</f>
        <v/>
      </c>
      <c r="L399" s="3" t="str">
        <f>IF(生产方式演算表!O414="","",生产方式演算表!O414)</f>
        <v>官僚</v>
      </c>
      <c r="M399" s="3">
        <f>IF(生产方式演算表!AT414="","",ROUND(生产方式演算表!AT414,-1))</f>
        <v>600</v>
      </c>
      <c r="N399" s="3" t="str">
        <f>IF(生产方式演算表!Q414="","",生产方式演算表!Q414)</f>
        <v/>
      </c>
      <c r="O399" s="3" t="str">
        <f>IF(生产方式演算表!AU414="","",ROUND(生产方式演算表!AU414,-1))</f>
        <v/>
      </c>
      <c r="P399" s="3" t="str">
        <f>IF(生产方式演算表!S414="","",生产方式演算表!S414)</f>
        <v/>
      </c>
      <c r="Q399" s="3" t="str">
        <f>IF(生产方式演算表!AV414="","",ROUND(生产方式演算表!AV414,-1))</f>
        <v/>
      </c>
      <c r="R399" s="3" t="str">
        <f>IF(生产方式演算表!V414="","",生产方式演算表!V414)</f>
        <v/>
      </c>
      <c r="S399" s="3" t="str">
        <f>IF(生产方式演算表!AW445="","",IF(LEN(生产方式演算表!AW445)=1,生产方式演算表!AW445,ROUND(生产方式演算表!AW445,-1)))</f>
        <v/>
      </c>
      <c r="T399" s="3" t="str">
        <f>IF(生产方式演算表!X414="","",生产方式演算表!X414)</f>
        <v/>
      </c>
      <c r="U399" s="3" t="str">
        <f>IF(生产方式演算表!AX445="","",IF(LEN(生产方式演算表!AX445)=1,生产方式演算表!AX445,ROUND(生产方式演算表!AX445,-1)))</f>
        <v/>
      </c>
      <c r="V399" s="3">
        <f t="shared" si="24"/>
        <v>800</v>
      </c>
      <c r="W399" s="3">
        <f t="shared" si="25"/>
        <v>40</v>
      </c>
      <c r="X399" s="3">
        <f t="shared" si="26"/>
        <v>0</v>
      </c>
      <c r="Y399" s="3">
        <f t="shared" si="27"/>
        <v>-840</v>
      </c>
      <c r="AA399" t="str">
        <f>IFERROR(ROUND(E399*VLOOKUP(D399,商品!$A$4:$B$58,2,FALSE),0),"")</f>
        <v/>
      </c>
      <c r="AB399">
        <f>IFERROR(ROUND(G399*VLOOKUP(F399,商品!$A$4:$B$58,2,FALSE),0),"")</f>
        <v>800</v>
      </c>
      <c r="AC399" t="str">
        <f>IFERROR(ROUND(I399*VLOOKUP(H399,商品!$A$4:$B$58,2,FALSE),0),"")</f>
        <v/>
      </c>
      <c r="AD399">
        <f>IFERROR(ROUND(M399*VLOOKUP(L399,职业!A:G,4,FALSE),0),"")</f>
        <v>40</v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customHeight="1" spans="1:34">
      <c r="A400" s="23" t="str">
        <f>生产方式演算表!A415</f>
        <v>pmg_科学动力厂_所有制</v>
      </c>
      <c r="B400" s="20" t="str">
        <f>IF(生产方式演算表!B415="","",生产方式演算表!B415)</f>
        <v>pm_重_初级工人合作社</v>
      </c>
      <c r="C400" s="23">
        <v>1</v>
      </c>
      <c r="D400" s="24" t="str">
        <f>IF(生产方式演算表!F415="","",生产方式演算表!F415)</f>
        <v/>
      </c>
      <c r="E400" s="24" t="str">
        <f>IF(生产方式演算表!AO446="","",IF(LEN(生产方式演算表!AO446)=1,生产方式演算表!AO446,ROUND(生产方式演算表!AO446,-1)))</f>
        <v/>
      </c>
      <c r="F400" s="24" t="str">
        <f>IF(生产方式演算表!H446="","",生产方式演算表!H446)</f>
        <v/>
      </c>
      <c r="G400" s="24" t="str">
        <f>IF(生产方式演算表!AP446="","",IF(LEN(生产方式演算表!AP446)=1,生产方式演算表!AP446,ROUND(生产方式演算表!AP446,-1)))</f>
        <v/>
      </c>
      <c r="H400" s="24" t="str">
        <f>IF(生产方式演算表!J415="","",生产方式演算表!J415)</f>
        <v/>
      </c>
      <c r="I400" s="24" t="str">
        <f>IF(生产方式演算表!AQ446="","",IF(LEN(生产方式演算表!AQ446)=1,生产方式演算表!AQ446,ROUND(生产方式演算表!AQ446,-1)))</f>
        <v/>
      </c>
      <c r="J400" s="26" t="str">
        <f>IF(生产方式演算表!AR415=0,"","运力")</f>
        <v/>
      </c>
      <c r="K400" s="26" t="str">
        <f>IF(J400="","",IF(LEN(生产方式演算表!AR446)=1,生产方式演算表!AR446,ROUND(生产方式演算表!AR446,-1)))</f>
        <v/>
      </c>
      <c r="L400" s="3" t="str">
        <f>IF(生产方式演算表!O415="","",生产方式演算表!O415)</f>
        <v>劳工</v>
      </c>
      <c r="M400" s="3">
        <f>IF(生产方式演算表!AT415="","",ROUND(生产方式演算表!AT415,-1))</f>
        <v>300</v>
      </c>
      <c r="N400" s="3" t="str">
        <f>IF(生产方式演算表!Q415="","",生产方式演算表!Q415)</f>
        <v>工程师</v>
      </c>
      <c r="O400" s="3">
        <f>IF(生产方式演算表!AU415="","",ROUND(生产方式演算表!AU415,-1))</f>
        <v>200</v>
      </c>
      <c r="P400" s="3" t="str">
        <f>IF(生产方式演算表!S415="","",生产方式演算表!S415)</f>
        <v/>
      </c>
      <c r="Q400" s="3" t="str">
        <f>IF(生产方式演算表!AV415="","",ROUND(生产方式演算表!AV415,-1))</f>
        <v/>
      </c>
      <c r="R400" s="3" t="str">
        <f>IF(生产方式演算表!V415="","",生产方式演算表!V415)</f>
        <v/>
      </c>
      <c r="S400" s="3" t="str">
        <f>IF(生产方式演算表!AW446="","",IF(LEN(生产方式演算表!AW446)=1,生产方式演算表!AW446,ROUND(生产方式演算表!AW446,-1)))</f>
        <v/>
      </c>
      <c r="T400" s="3" t="str">
        <f>IF(生产方式演算表!X415="","",生产方式演算表!X415)</f>
        <v/>
      </c>
      <c r="U400" s="3" t="str">
        <f>IF(生产方式演算表!AX446="","",IF(LEN(生产方式演算表!AX446)=1,生产方式演算表!AX446,ROUND(生产方式演算表!AX446,-1)))</f>
        <v/>
      </c>
      <c r="V400" s="3">
        <f t="shared" si="24"/>
        <v>0</v>
      </c>
      <c r="W400" s="3">
        <f t="shared" si="25"/>
        <v>11</v>
      </c>
      <c r="X400" s="3">
        <f t="shared" si="26"/>
        <v>0</v>
      </c>
      <c r="Y400" s="3">
        <f t="shared" si="27"/>
        <v>-11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>
        <f>IFERROR(ROUND(M400*VLOOKUP(L400,职业!A:G,4,FALSE),0),"")</f>
        <v>7</v>
      </c>
      <c r="AE400">
        <f>IFERROR(ROUND(O400*VLOOKUP(L400,职业!A:G,4,FALSE),0),"")</f>
        <v>4</v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3" t="str">
        <f>生产方式演算表!A416</f>
        <v>pmg_科学动力厂_所有制</v>
      </c>
      <c r="B401" s="20" t="str">
        <f>IF(生产方式演算表!B416="","",生产方式演算表!B416)</f>
        <v>pm_重_高级工人合作社</v>
      </c>
      <c r="C401" s="23">
        <v>2</v>
      </c>
      <c r="D401" s="24" t="str">
        <f>IF(生产方式演算表!F416="","",生产方式演算表!F416)</f>
        <v/>
      </c>
      <c r="E401" s="24">
        <f>IF(生产方式演算表!AO447="","",IF(LEN(生产方式演算表!AO447)=1,生产方式演算表!AO447,ROUND(生产方式演算表!AO447,-1)))</f>
        <v>6</v>
      </c>
      <c r="F401" s="24" t="str">
        <f>IF(生产方式演算表!H447="","",生产方式演算表!H447)</f>
        <v/>
      </c>
      <c r="G401" s="24" t="str">
        <f>IF(生产方式演算表!AP447="","",IF(LEN(生产方式演算表!AP447)=1,生产方式演算表!AP447,ROUND(生产方式演算表!AP447,-1)))</f>
        <v/>
      </c>
      <c r="H401" s="24" t="str">
        <f>IF(生产方式演算表!J416="","",生产方式演算表!J416)</f>
        <v/>
      </c>
      <c r="I401" s="24" t="str">
        <f>IF(生产方式演算表!AQ447="","",IF(LEN(生产方式演算表!AQ447)=1,生产方式演算表!AQ447,ROUND(生产方式演算表!AQ447,-1)))</f>
        <v/>
      </c>
      <c r="J401" s="26" t="str">
        <f>IF(生产方式演算表!AR416=0,"","运力")</f>
        <v/>
      </c>
      <c r="K401" s="26" t="str">
        <f>IF(J401="","",IF(LEN(生产方式演算表!AR447)=1,生产方式演算表!AR447,ROUND(生产方式演算表!AR447,-1)))</f>
        <v/>
      </c>
      <c r="L401" s="3" t="str">
        <f>IF(生产方式演算表!O416="","",生产方式演算表!O416)</f>
        <v>劳工</v>
      </c>
      <c r="M401" s="3">
        <f>IF(生产方式演算表!AT416="","",ROUND(生产方式演算表!AT416,-1))</f>
        <v>150</v>
      </c>
      <c r="N401" s="3" t="str">
        <f>IF(生产方式演算表!Q416="","",生产方式演算表!Q416)</f>
        <v>工程师</v>
      </c>
      <c r="O401" s="3">
        <f>IF(生产方式演算表!AU416="","",ROUND(生产方式演算表!AU416,-1))</f>
        <v>130</v>
      </c>
      <c r="P401" s="3" t="str">
        <f>IF(生产方式演算表!S416="","",生产方式演算表!S416)</f>
        <v>法士</v>
      </c>
      <c r="Q401" s="3">
        <f>IF(生产方式演算表!AV416="","",ROUND(生产方式演算表!AV416,-1))</f>
        <v>90</v>
      </c>
      <c r="R401" s="3" t="str">
        <f>IF(生产方式演算表!V416="","",生产方式演算表!V416)</f>
        <v/>
      </c>
      <c r="S401" s="3" t="str">
        <f>IF(生产方式演算表!AW447="","",IF(LEN(生产方式演算表!AW447)=1,生产方式演算表!AW447,ROUND(生产方式演算表!AW447,-1)))</f>
        <v/>
      </c>
      <c r="T401" s="3" t="str">
        <f>IF(生产方式演算表!X416="","",生产方式演算表!X416)</f>
        <v/>
      </c>
      <c r="U401" s="3" t="str">
        <f>IF(生产方式演算表!AX447="","",IF(LEN(生产方式演算表!AX447)=1,生产方式演算表!AX447,ROUND(生产方式演算表!AX447,-1)))</f>
        <v/>
      </c>
      <c r="V401" s="3">
        <f t="shared" si="24"/>
        <v>0</v>
      </c>
      <c r="W401" s="3">
        <f t="shared" si="25"/>
        <v>6</v>
      </c>
      <c r="X401" s="3">
        <f t="shared" si="26"/>
        <v>0</v>
      </c>
      <c r="Y401" s="3">
        <f t="shared" si="27"/>
        <v>-6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3</v>
      </c>
      <c r="AE401">
        <f>IFERROR(ROUND(O401*VLOOKUP(L401,职业!A:G,4,FALSE),0),"")</f>
        <v>3</v>
      </c>
      <c r="AF401">
        <f>IFERROR(ROUND(Q401*VLOOKUP(L401,职业!A:G,4,FALSE),0),"")</f>
        <v>2</v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3" t="str">
        <f>生产方式演算表!A417</f>
        <v>pmg_科学动力厂_所有制</v>
      </c>
      <c r="B402" s="20" t="str">
        <f>IF(生产方式演算表!B417="","",生产方式演算表!B417)</f>
        <v>pm_重_法师所有</v>
      </c>
      <c r="C402" s="23">
        <v>3</v>
      </c>
      <c r="D402" s="24" t="str">
        <f>IF(生产方式演算表!F417="","",生产方式演算表!F417)</f>
        <v/>
      </c>
      <c r="E402" s="24">
        <f>IF(生产方式演算表!AO448="","",IF(LEN(生产方式演算表!AO448)=1,生产方式演算表!AO448,ROUND(生产方式演算表!AO448,-1)))</f>
        <v>4</v>
      </c>
      <c r="F402" s="24" t="str">
        <f>IF(生产方式演算表!H448="","",生产方式演算表!H448)</f>
        <v>工具</v>
      </c>
      <c r="G402" s="24">
        <f>IF(生产方式演算表!AP448="","",IF(LEN(生产方式演算表!AP448)=1,生产方式演算表!AP448,ROUND(生产方式演算表!AP448,-1)))</f>
        <v>3</v>
      </c>
      <c r="H402" s="24" t="str">
        <f>IF(生产方式演算表!J417="","",生产方式演算表!J417)</f>
        <v/>
      </c>
      <c r="I402" s="24">
        <f>IF(生产方式演算表!AQ448="","",IF(LEN(生产方式演算表!AQ448)=1,生产方式演算表!AQ448,ROUND(生产方式演算表!AQ448,-1)))</f>
        <v>2</v>
      </c>
      <c r="J402" s="26" t="str">
        <f>IF(生产方式演算表!AR417=0,"","运力")</f>
        <v/>
      </c>
      <c r="K402" s="26" t="str">
        <f>IF(J402="","",IF(LEN(生产方式演算表!AR448)=1,生产方式演算表!AR448,ROUND(生产方式演算表!AR448,-1)))</f>
        <v/>
      </c>
      <c r="L402" s="3" t="str">
        <f>IF(生产方式演算表!O417="","",生产方式演算表!O417)</f>
        <v>法师</v>
      </c>
      <c r="M402" s="3">
        <f>IF(生产方式演算表!AT417="","",ROUND(生产方式演算表!AT417,-1))</f>
        <v>50</v>
      </c>
      <c r="N402" s="3" t="str">
        <f>IF(生产方式演算表!Q417="","",生产方式演算表!Q417)</f>
        <v>法士</v>
      </c>
      <c r="O402" s="3">
        <f>IF(生产方式演算表!AU417="","",ROUND(生产方式演算表!AU417,-1))</f>
        <v>310</v>
      </c>
      <c r="P402" s="3" t="str">
        <f>IF(生产方式演算表!S417="","",生产方式演算表!S417)</f>
        <v/>
      </c>
      <c r="Q402" s="3" t="str">
        <f>IF(生产方式演算表!AV417="","",ROUND(生产方式演算表!AV417,-1))</f>
        <v/>
      </c>
      <c r="R402" s="3" t="str">
        <f>IF(生产方式演算表!V417="","",生产方式演算表!V417)</f>
        <v/>
      </c>
      <c r="S402" s="3" t="str">
        <f>IF(生产方式演算表!AW448="","",IF(LEN(生产方式演算表!AW448)=1,生产方式演算表!AW448,ROUND(生产方式演算表!AW448,-1)))</f>
        <v/>
      </c>
      <c r="T402" s="3" t="str">
        <f>IF(生产方式演算表!X417="","",生产方式演算表!X417)</f>
        <v/>
      </c>
      <c r="U402" s="3" t="str">
        <f>IF(生产方式演算表!AX448="","",IF(LEN(生产方式演算表!AX448)=1,生产方式演算表!AX448,ROUND(生产方式演算表!AX448,-1)))</f>
        <v/>
      </c>
      <c r="V402" s="3">
        <f t="shared" si="24"/>
        <v>120</v>
      </c>
      <c r="W402" s="3">
        <f t="shared" si="25"/>
        <v>159</v>
      </c>
      <c r="X402" s="3">
        <f t="shared" si="26"/>
        <v>0</v>
      </c>
      <c r="Y402" s="3">
        <f t="shared" si="27"/>
        <v>-279</v>
      </c>
      <c r="AA402" t="str">
        <f>IFERROR(ROUND(E402*VLOOKUP(D402,商品!$A$4:$B$58,2,FALSE),0),"")</f>
        <v/>
      </c>
      <c r="AB402">
        <f>IFERROR(ROUND(G402*VLOOKUP(F402,商品!$A$4:$B$58,2,FALSE),0),"")</f>
        <v>120</v>
      </c>
      <c r="AC402" t="str">
        <f>IFERROR(ROUND(I402*VLOOKUP(H402,商品!$A$4:$B$58,2,FALSE),0),"")</f>
        <v/>
      </c>
      <c r="AD402">
        <f>IFERROR(ROUND(M402*VLOOKUP(L402,职业!A:G,4,FALSE),0),"")</f>
        <v>22</v>
      </c>
      <c r="AE402">
        <f>IFERROR(ROUND(O402*VLOOKUP(L402,职业!A:G,4,FALSE),0),"")</f>
        <v>137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hidden="1" customHeight="1" spans="1:34">
      <c r="A403" s="23" t="str">
        <f>生产方式演算表!A441</f>
        <v>pmg_魔导动力厂_基础生产</v>
      </c>
      <c r="B403" s="20" t="str">
        <f>IF(生产方式演算表!B441="","",生产方式演算表!B441)</f>
        <v/>
      </c>
      <c r="C403" s="23">
        <v>4</v>
      </c>
      <c r="D403" s="24" t="str">
        <f>IF(生产方式演算表!F441="","",生产方式演算表!F441)</f>
        <v/>
      </c>
      <c r="E403" s="24" t="str">
        <f>IF(生产方式演算表!AO441="","",生产方式演算表!AO441)</f>
        <v/>
      </c>
      <c r="F403" s="24" t="str">
        <f>IF(生产方式演算表!H441="","",生产方式演算表!H441)</f>
        <v/>
      </c>
      <c r="G403" s="24" t="str">
        <f>IF(生产方式演算表!AP441="","",生产方式演算表!AP441)</f>
        <v/>
      </c>
      <c r="H403" s="24" t="str">
        <f>IF(生产方式演算表!J441="","",生产方式演算表!J441)</f>
        <v/>
      </c>
      <c r="I403" s="24" t="str">
        <f>IF(生产方式演算表!AQ441="","",生产方式演算表!AQ441)</f>
        <v/>
      </c>
      <c r="J403" s="26" t="str">
        <f>IF(生产方式演算表!AR441=0,"","运力")</f>
        <v/>
      </c>
      <c r="K403" s="26" t="str">
        <f>IF(J403="运力",生产方式演算表!AR441,"")</f>
        <v/>
      </c>
      <c r="L403" s="3" t="str">
        <f>IF(生产方式演算表!O441="","",生产方式演算表!O441)</f>
        <v>劳工</v>
      </c>
      <c r="M403" s="3">
        <f>IF(生产方式演算表!AT441="","",ROUND(生产方式演算表!AT441,-1))</f>
        <v>4110</v>
      </c>
      <c r="N403" s="3" t="str">
        <f>IF(生产方式演算表!Q441="","",生产方式演算表!Q441)</f>
        <v>工程师</v>
      </c>
      <c r="O403" s="3">
        <f>IF(生产方式演算表!AU441="","",ROUND(生产方式演算表!AU441,-1))</f>
        <v>70</v>
      </c>
      <c r="P403" s="3" t="str">
        <f>IF(生产方式演算表!S441="","",生产方式演算表!S441)</f>
        <v>法士</v>
      </c>
      <c r="Q403" s="3">
        <f>IF(生产方式演算表!AV441="","",ROUND(生产方式演算表!AV441,-1))</f>
        <v>50</v>
      </c>
      <c r="R403" s="3" t="str">
        <f>IF(生产方式演算表!V441="","",生产方式演算表!V441)</f>
        <v/>
      </c>
      <c r="S403" s="3" t="str">
        <f>IF(生产方式演算表!AW441="","",ROUND(生产方式演算表!AW441,-LEN(生产方式演算表!AW441)+2))</f>
        <v/>
      </c>
      <c r="T403" s="3" t="str">
        <f>IF(生产方式演算表!X441="","",生产方式演算表!X441)</f>
        <v/>
      </c>
      <c r="U403" s="3" t="str">
        <f>IF(生产方式演算表!AX441="","",ROUND(生产方式演算表!AX441,-LEN(生产方式演算表!AX441)+2))</f>
        <v/>
      </c>
      <c r="V403" s="3">
        <f t="shared" si="24"/>
        <v>0</v>
      </c>
      <c r="W403" s="3">
        <f t="shared" si="25"/>
        <v>93</v>
      </c>
      <c r="X403" s="3">
        <f t="shared" si="26"/>
        <v>0</v>
      </c>
      <c r="Y403" s="3">
        <f t="shared" si="27"/>
        <v>-93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>
        <f>IFERROR(ROUND(M403*VLOOKUP(L403,职业!A:G,4,FALSE),0),"")</f>
        <v>91</v>
      </c>
      <c r="AE403">
        <f>IFERROR(ROUND(O403*VLOOKUP(L403,职业!A:G,4,FALSE),0),"")</f>
        <v>2</v>
      </c>
      <c r="AF403">
        <f>IFERROR(ROUND(Q403*VLOOKUP(L403,职业!A:G,4,FALSE),0),"")</f>
        <v>1</v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hidden="1" customHeight="1" spans="1:34">
      <c r="A404" s="23" t="str">
        <f>生产方式演算表!A442</f>
        <v>pmg_魔导动力厂_基础生产</v>
      </c>
      <c r="B404" s="20" t="str">
        <f>IF(生产方式演算表!B442="","",生产方式演算表!B442)</f>
        <v/>
      </c>
      <c r="C404" s="23">
        <v>5</v>
      </c>
      <c r="D404" s="24" t="str">
        <f>IF(生产方式演算表!F442="","",生产方式演算表!F442)</f>
        <v/>
      </c>
      <c r="E404" s="24" t="str">
        <f>IF(生产方式演算表!AO442="","",生产方式演算表!AO442)</f>
        <v/>
      </c>
      <c r="F404" s="24" t="str">
        <f>IF(生产方式演算表!H442="","",生产方式演算表!H442)</f>
        <v/>
      </c>
      <c r="G404" s="24" t="str">
        <f>IF(生产方式演算表!AP442="","",生产方式演算表!AP442)</f>
        <v/>
      </c>
      <c r="H404" s="24" t="str">
        <f>IF(生产方式演算表!J442="","",生产方式演算表!J442)</f>
        <v/>
      </c>
      <c r="I404" s="24" t="str">
        <f>IF(生产方式演算表!AQ442="","",生产方式演算表!AQ442)</f>
        <v/>
      </c>
      <c r="J404" s="26" t="str">
        <f>IF(生产方式演算表!AR442=0,"","运力")</f>
        <v/>
      </c>
      <c r="K404" s="26" t="str">
        <f>IF(J404="运力",生产方式演算表!AR442,"")</f>
        <v/>
      </c>
      <c r="L404" s="3" t="str">
        <f>IF(生产方式演算表!O442="","",生产方式演算表!O442)</f>
        <v>劳工</v>
      </c>
      <c r="M404" s="3">
        <f>IF(生产方式演算表!AT442="","",ROUND(生产方式演算表!AT442,-1))</f>
        <v>3770</v>
      </c>
      <c r="N404" s="3" t="str">
        <f>IF(生产方式演算表!Q442="","",生产方式演算表!Q442)</f>
        <v>工程师</v>
      </c>
      <c r="O404" s="3">
        <f>IF(生产方式演算表!AU442="","",ROUND(生产方式演算表!AU442,-1))</f>
        <v>130</v>
      </c>
      <c r="P404" s="3" t="str">
        <f>IF(生产方式演算表!S442="","",生产方式演算表!S442)</f>
        <v>法士</v>
      </c>
      <c r="Q404" s="3">
        <f>IF(生产方式演算表!AV442="","",ROUND(生产方式演算表!AV442,-1))</f>
        <v>90</v>
      </c>
      <c r="R404" s="3" t="str">
        <f>IF(生产方式演算表!V442="","",生产方式演算表!V442)</f>
        <v/>
      </c>
      <c r="S404" s="3" t="str">
        <f>IF(生产方式演算表!AW442="","",ROUND(生产方式演算表!AW442,-LEN(生产方式演算表!AW442)+2))</f>
        <v/>
      </c>
      <c r="T404" s="3" t="str">
        <f>IF(生产方式演算表!X442="","",生产方式演算表!X442)</f>
        <v/>
      </c>
      <c r="U404" s="3" t="str">
        <f>IF(生产方式演算表!AX442="","",ROUND(生产方式演算表!AX442,-LEN(生产方式演算表!AX442)+2))</f>
        <v/>
      </c>
      <c r="V404" s="3">
        <f t="shared" si="24"/>
        <v>0</v>
      </c>
      <c r="W404" s="3">
        <f t="shared" si="25"/>
        <v>86</v>
      </c>
      <c r="X404" s="3">
        <f t="shared" si="26"/>
        <v>0</v>
      </c>
      <c r="Y404" s="3">
        <f t="shared" si="27"/>
        <v>-86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>
        <f>IFERROR(ROUND(M404*VLOOKUP(L404,职业!A:G,4,FALSE),0),"")</f>
        <v>83</v>
      </c>
      <c r="AE404">
        <f>IFERROR(ROUND(O404*VLOOKUP(L404,职业!A:G,4,FALSE),0),"")</f>
        <v>3</v>
      </c>
      <c r="AF404">
        <f>IFERROR(ROUND(Q404*VLOOKUP(L404,职业!A:G,4,FALSE),0),"")</f>
        <v>2</v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hidden="1" customHeight="1" spans="1:34">
      <c r="A405" s="23" t="str">
        <f>生产方式演算表!A443</f>
        <v>pmg_魔导动力厂_基础生产</v>
      </c>
      <c r="B405" s="20" t="str">
        <f>IF(生产方式演算表!B443="","",生产方式演算表!B443)</f>
        <v/>
      </c>
      <c r="C405" s="25">
        <v>1</v>
      </c>
      <c r="D405" s="24" t="str">
        <f>IF(生产方式演算表!F443="","",生产方式演算表!F443)</f>
        <v/>
      </c>
      <c r="E405" s="24" t="str">
        <f>IF(生产方式演算表!AO443="","",生产方式演算表!AO443)</f>
        <v/>
      </c>
      <c r="F405" s="24" t="str">
        <f>IF(生产方式演算表!H443="","",生产方式演算表!H443)</f>
        <v/>
      </c>
      <c r="G405" s="24" t="str">
        <f>IF(生产方式演算表!AP443="","",生产方式演算表!AP443)</f>
        <v/>
      </c>
      <c r="H405" s="24" t="str">
        <f>IF(生产方式演算表!J443="","",生产方式演算表!J443)</f>
        <v/>
      </c>
      <c r="I405" s="24" t="str">
        <f>IF(生产方式演算表!AQ443="","",生产方式演算表!AQ443)</f>
        <v/>
      </c>
      <c r="J405" s="26" t="str">
        <f>IF(生产方式演算表!AR443=0,"","运力")</f>
        <v/>
      </c>
      <c r="K405" s="26" t="str">
        <f>IF(J405="运力",生产方式演算表!AR443,"")</f>
        <v/>
      </c>
      <c r="L405" s="3" t="str">
        <f>IF(生产方式演算表!O443="","",生产方式演算表!O443)</f>
        <v>劳工</v>
      </c>
      <c r="M405" s="3">
        <f>IF(生产方式演算表!AT443="","",ROUND(生产方式演算表!AT443,-1))</f>
        <v>3480</v>
      </c>
      <c r="N405" s="3" t="str">
        <f>IF(生产方式演算表!Q443="","",生产方式演算表!Q443)</f>
        <v>工程师</v>
      </c>
      <c r="O405" s="3">
        <f>IF(生产方式演算表!AU443="","",ROUND(生产方式演算表!AU443,-1))</f>
        <v>170</v>
      </c>
      <c r="P405" s="3" t="str">
        <f>IF(生产方式演算表!S443="","",生产方式演算表!S443)</f>
        <v>法士</v>
      </c>
      <c r="Q405" s="3">
        <f>IF(生产方式演算表!AV443="","",ROUND(生产方式演算表!AV443,-1))</f>
        <v>130</v>
      </c>
      <c r="R405" s="3" t="str">
        <f>IF(生产方式演算表!V443="","",生产方式演算表!V443)</f>
        <v/>
      </c>
      <c r="S405" s="3" t="str">
        <f>IF(生产方式演算表!AW443="","",ROUND(生产方式演算表!AW443,-LEN(生产方式演算表!AW443)+2))</f>
        <v/>
      </c>
      <c r="T405" s="3" t="str">
        <f>IF(生产方式演算表!X443="","",生产方式演算表!X443)</f>
        <v/>
      </c>
      <c r="U405" s="3" t="str">
        <f>IF(生产方式演算表!AX443="","",ROUND(生产方式演算表!AX443,-LEN(生产方式演算表!AX443)+2))</f>
        <v/>
      </c>
      <c r="V405" s="3">
        <f t="shared" si="24"/>
        <v>0</v>
      </c>
      <c r="W405" s="3">
        <f t="shared" si="25"/>
        <v>81</v>
      </c>
      <c r="X405" s="3">
        <f t="shared" si="26"/>
        <v>0</v>
      </c>
      <c r="Y405" s="3">
        <f t="shared" si="27"/>
        <v>-81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>
        <f>IFERROR(ROUND(M405*VLOOKUP(L405,职业!A:G,4,FALSE),0),"")</f>
        <v>77</v>
      </c>
      <c r="AE405">
        <f>IFERROR(ROUND(O405*VLOOKUP(L405,职业!A:G,4,FALSE),0),"")</f>
        <v>4</v>
      </c>
      <c r="AF405">
        <f>IFERROR(ROUND(Q405*VLOOKUP(L405,职业!A:G,4,FALSE),0),"")</f>
        <v>3</v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hidden="1" customHeight="1" spans="1:34">
      <c r="A406" s="23" t="str">
        <f>生产方式演算表!A444</f>
        <v>pmg_魔导动力厂_基础生产</v>
      </c>
      <c r="B406" s="20" t="str">
        <f>IF(生产方式演算表!B444="","",生产方式演算表!B444)</f>
        <v>pm_实验性魔导引擎</v>
      </c>
      <c r="C406" s="25">
        <v>2</v>
      </c>
      <c r="D406" s="24" t="str">
        <f>IF(生产方式演算表!F444="","",生产方式演算表!F444)</f>
        <v>秘银</v>
      </c>
      <c r="E406" s="24">
        <f>IF(生产方式演算表!AO444="","",生产方式演算表!AO444)</f>
        <v>13</v>
      </c>
      <c r="F406" s="24" t="str">
        <f>IF(生产方式演算表!H444="","",生产方式演算表!H444)</f>
        <v>工具</v>
      </c>
      <c r="G406" s="24">
        <f>IF(生产方式演算表!AP444="","",生产方式演算表!AP444)</f>
        <v>9</v>
      </c>
      <c r="H406" s="24" t="str">
        <f>IF(生产方式演算表!J444="","",生产方式演算表!J444)</f>
        <v>泽洛</v>
      </c>
      <c r="I406" s="24">
        <f>IF(生产方式演算表!AQ444="","",生产方式演算表!AQ444)</f>
        <v>15</v>
      </c>
      <c r="J406" s="26" t="str">
        <f>IF(生产方式演算表!AR444=0,"","运力")</f>
        <v/>
      </c>
      <c r="K406" s="26" t="str">
        <f>IF(J406="运力",生产方式演算表!AR444,"")</f>
        <v/>
      </c>
      <c r="L406" s="3" t="str">
        <f>IF(生产方式演算表!O444="","",生产方式演算表!O444)</f>
        <v>劳工</v>
      </c>
      <c r="M406" s="3">
        <f>IF(生产方式演算表!AT444="","",ROUND(生产方式演算表!AT444,-1))</f>
        <v>3230</v>
      </c>
      <c r="N406" s="3" t="str">
        <f>IF(生产方式演算表!Q444="","",生产方式演算表!Q444)</f>
        <v>工程师</v>
      </c>
      <c r="O406" s="3">
        <f>IF(生产方式演算表!AU444="","",ROUND(生产方式演算表!AU444,-1))</f>
        <v>220</v>
      </c>
      <c r="P406" s="3" t="str">
        <f>IF(生产方式演算表!S444="","",生产方式演算表!S444)</f>
        <v>法士</v>
      </c>
      <c r="Q406" s="3">
        <f>IF(生产方式演算表!AV444="","",ROUND(生产方式演算表!AV444,-1))</f>
        <v>160</v>
      </c>
      <c r="R406" s="3" t="str">
        <f>IF(生产方式演算表!V444="","",生产方式演算表!V444)</f>
        <v/>
      </c>
      <c r="S406" s="3" t="str">
        <f>IF(生产方式演算表!AW444="","",ROUND(生产方式演算表!AW444,-LEN(生产方式演算表!AW444)+2))</f>
        <v/>
      </c>
      <c r="T406" s="3" t="str">
        <f>IF(生产方式演算表!X444="","",生产方式演算表!X444)</f>
        <v/>
      </c>
      <c r="U406" s="3" t="str">
        <f>IF(生产方式演算表!AX444="","",ROUND(生产方式演算表!AX444,-LEN(生产方式演算表!AX444)+2))</f>
        <v/>
      </c>
      <c r="V406" s="3">
        <f t="shared" si="24"/>
        <v>2075</v>
      </c>
      <c r="W406" s="3">
        <f t="shared" si="25"/>
        <v>76</v>
      </c>
      <c r="X406" s="3">
        <f t="shared" si="26"/>
        <v>0</v>
      </c>
      <c r="Y406" s="3">
        <f t="shared" si="27"/>
        <v>-2151</v>
      </c>
      <c r="AA406">
        <f>IFERROR(ROUND(E406*VLOOKUP(D406,商品!$A$4:$B$58,2,FALSE),0),"")</f>
        <v>1040</v>
      </c>
      <c r="AB406">
        <f>IFERROR(ROUND(G406*VLOOKUP(F406,商品!$A$4:$B$58,2,FALSE),0),"")</f>
        <v>360</v>
      </c>
      <c r="AC406">
        <f>IFERROR(ROUND(I406*VLOOKUP(H406,商品!$A$4:$B$58,2,FALSE),0),"")</f>
        <v>675</v>
      </c>
      <c r="AD406">
        <f>IFERROR(ROUND(M406*VLOOKUP(L406,职业!A:G,4,FALSE),0),"")</f>
        <v>71</v>
      </c>
      <c r="AE406">
        <f>IFERROR(ROUND(O406*VLOOKUP(L406,职业!A:G,4,FALSE),0),"")</f>
        <v>5</v>
      </c>
      <c r="AF406">
        <f>IFERROR(ROUND(Q406*VLOOKUP(L406,职业!A:G,4,FALSE),0),"")</f>
        <v>4</v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hidden="1" customHeight="1" spans="1:34">
      <c r="A407" s="23" t="str">
        <f>生产方式演算表!A445</f>
        <v>pmg_魔导动力厂_基础生产</v>
      </c>
      <c r="B407" s="20" t="str">
        <f>IF(生产方式演算表!B445="","",生产方式演算表!B445)</f>
        <v>pm_通用化魔导引擎</v>
      </c>
      <c r="C407" s="25">
        <v>3</v>
      </c>
      <c r="D407" s="24" t="str">
        <f>IF(生产方式演算表!F445="","",生产方式演算表!F445)</f>
        <v>秘银</v>
      </c>
      <c r="E407" s="24">
        <f>IF(生产方式演算表!AO445="","",生产方式演算表!AO445)</f>
        <v>12</v>
      </c>
      <c r="F407" s="24" t="str">
        <f>IF(生产方式演算表!H445="","",生产方式演算表!H445)</f>
        <v>工具</v>
      </c>
      <c r="G407" s="24">
        <f>IF(生产方式演算表!AP445="","",生产方式演算表!AP445)</f>
        <v>16</v>
      </c>
      <c r="H407" s="24" t="str">
        <f>IF(生产方式演算表!J445="","",生产方式演算表!J445)</f>
        <v>泽洛</v>
      </c>
      <c r="I407" s="24">
        <f>IF(生产方式演算表!AQ445="","",生产方式演算表!AQ445)</f>
        <v>14</v>
      </c>
      <c r="J407" s="26" t="str">
        <f>IF(生产方式演算表!AR445=0,"","运力")</f>
        <v/>
      </c>
      <c r="K407" s="26" t="str">
        <f>IF(J407="运力",生产方式演算表!AR445,"")</f>
        <v/>
      </c>
      <c r="L407" s="3" t="str">
        <f>IF(生产方式演算表!O445="","",生产方式演算表!O445)</f>
        <v>劳工</v>
      </c>
      <c r="M407" s="3">
        <f>IF(生产方式演算表!AT445="","",ROUND(生产方式演算表!AT445,-1))</f>
        <v>3020</v>
      </c>
      <c r="N407" s="3" t="str">
        <f>IF(生产方式演算表!Q445="","",生产方式演算表!Q445)</f>
        <v>工程师</v>
      </c>
      <c r="O407" s="3">
        <f>IF(生产方式演算表!AU445="","",ROUND(生产方式演算表!AU445,-1))</f>
        <v>250</v>
      </c>
      <c r="P407" s="3" t="str">
        <f>IF(生产方式演算表!S445="","",生产方式演算表!S445)</f>
        <v>法士</v>
      </c>
      <c r="Q407" s="3">
        <f>IF(生产方式演算表!AV445="","",ROUND(生产方式演算表!AV445,-1))</f>
        <v>190</v>
      </c>
      <c r="R407" s="3" t="str">
        <f>IF(生产方式演算表!V445="","",生产方式演算表!V445)</f>
        <v/>
      </c>
      <c r="S407" s="3" t="str">
        <f>IF(生产方式演算表!AW445="","",ROUND(生产方式演算表!AW445,-LEN(生产方式演算表!AW445)+2))</f>
        <v/>
      </c>
      <c r="T407" s="3" t="str">
        <f>IF(生产方式演算表!X445="","",生产方式演算表!X445)</f>
        <v/>
      </c>
      <c r="U407" s="3" t="str">
        <f>IF(生产方式演算表!AX445="","",ROUND(生产方式演算表!AX445,-LEN(生产方式演算表!AX445)+2))</f>
        <v/>
      </c>
      <c r="V407" s="3">
        <f t="shared" si="24"/>
        <v>2230</v>
      </c>
      <c r="W407" s="3">
        <f t="shared" si="25"/>
        <v>73</v>
      </c>
      <c r="X407" s="3">
        <f t="shared" si="26"/>
        <v>0</v>
      </c>
      <c r="Y407" s="3">
        <f t="shared" si="27"/>
        <v>-2303</v>
      </c>
      <c r="AA407">
        <f>IFERROR(ROUND(E407*VLOOKUP(D407,商品!$A$4:$B$58,2,FALSE),0),"")</f>
        <v>960</v>
      </c>
      <c r="AB407">
        <f>IFERROR(ROUND(G407*VLOOKUP(F407,商品!$A$4:$B$58,2,FALSE),0),"")</f>
        <v>640</v>
      </c>
      <c r="AC407">
        <f>IFERROR(ROUND(I407*VLOOKUP(H407,商品!$A$4:$B$58,2,FALSE),0),"")</f>
        <v>630</v>
      </c>
      <c r="AD407">
        <f>IFERROR(ROUND(M407*VLOOKUP(L407,职业!A:G,4,FALSE),0),"")</f>
        <v>67</v>
      </c>
      <c r="AE407">
        <f>IFERROR(ROUND(O407*VLOOKUP(L407,职业!A:G,4,FALSE),0),"")</f>
        <v>6</v>
      </c>
      <c r="AF407">
        <f>IFERROR(ROUND(Q407*VLOOKUP(L407,职业!A:G,4,FALSE),0),"")</f>
        <v>4</v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hidden="1" customHeight="1" spans="1:34">
      <c r="A408" s="23" t="str">
        <f>生产方式演算表!A446</f>
        <v>pmg_魔导动力厂_自动化</v>
      </c>
      <c r="B408" s="20" t="str">
        <f>IF(生产方式演算表!B446="","",生产方式演算表!B446)</f>
        <v>pm_魔动_手工装配</v>
      </c>
      <c r="C408" s="25">
        <v>4</v>
      </c>
      <c r="D408" s="24" t="str">
        <f>IF(生产方式演算表!F446="","",生产方式演算表!F446)</f>
        <v/>
      </c>
      <c r="E408" s="24" t="str">
        <f>IF(生产方式演算表!AO446="","",生产方式演算表!AO446)</f>
        <v/>
      </c>
      <c r="F408" s="24" t="str">
        <f>IF(生产方式演算表!H446="","",生产方式演算表!H446)</f>
        <v/>
      </c>
      <c r="G408" s="24" t="str">
        <f>IF(生产方式演算表!AP446="","",生产方式演算表!AP446)</f>
        <v/>
      </c>
      <c r="H408" s="24" t="str">
        <f>IF(生产方式演算表!J446="","",生产方式演算表!J446)</f>
        <v/>
      </c>
      <c r="I408" s="24" t="str">
        <f>IF(生产方式演算表!AQ446="","",生产方式演算表!AQ446)</f>
        <v/>
      </c>
      <c r="J408" s="26" t="str">
        <f>IF(生产方式演算表!AR446=0,"","运力")</f>
        <v/>
      </c>
      <c r="K408" s="26" t="str">
        <f>IF(J408="运力",生产方式演算表!AR446,"")</f>
        <v/>
      </c>
      <c r="L408" s="3" t="str">
        <f>IF(生产方式演算表!O446="","",生产方式演算表!O446)</f>
        <v/>
      </c>
      <c r="M408" s="3" t="str">
        <f>IF(生产方式演算表!AT446="","",ROUND(生产方式演算表!AT446,-1))</f>
        <v/>
      </c>
      <c r="N408" s="3" t="str">
        <f>IF(生产方式演算表!Q446="","",生产方式演算表!Q446)</f>
        <v/>
      </c>
      <c r="O408" s="3" t="str">
        <f>IF(生产方式演算表!AU446="","",ROUND(生产方式演算表!AU446,-1))</f>
        <v/>
      </c>
      <c r="P408" s="3" t="str">
        <f>IF(生产方式演算表!S446="","",生产方式演算表!S446)</f>
        <v/>
      </c>
      <c r="Q408" s="3" t="str">
        <f>IF(生产方式演算表!AV446="","",ROUND(生产方式演算表!AV446,-1))</f>
        <v/>
      </c>
      <c r="R408" s="3" t="str">
        <f>IF(生产方式演算表!V446="","",生产方式演算表!V446)</f>
        <v/>
      </c>
      <c r="S408" s="3" t="str">
        <f>IF(生产方式演算表!AW446="","",ROUND(生产方式演算表!AW446,-LEN(生产方式演算表!AW446)+2))</f>
        <v/>
      </c>
      <c r="T408" s="3" t="str">
        <f>IF(生产方式演算表!X446="","",生产方式演算表!X446)</f>
        <v/>
      </c>
      <c r="U408" s="3" t="str">
        <f>IF(生产方式演算表!AX446="","",ROUND(生产方式演算表!AX446,-LEN(生产方式演算表!AX446)+2))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hidden="1" customHeight="1" spans="1:34">
      <c r="A409" s="23" t="str">
        <f>生产方式演算表!A447</f>
        <v>pmg_魔导动力厂_自动化</v>
      </c>
      <c r="B409" s="20" t="str">
        <f>IF(生产方式演算表!B447="","",生产方式演算表!B447)</f>
        <v>pm_魔动_水管锅炉</v>
      </c>
      <c r="C409" s="25">
        <v>5</v>
      </c>
      <c r="D409" s="24" t="str">
        <f>IF(生产方式演算表!F447="","",生产方式演算表!F447)</f>
        <v>工具</v>
      </c>
      <c r="E409" s="24">
        <f>IF(生产方式演算表!AO447="","",生产方式演算表!AO447)</f>
        <v>6</v>
      </c>
      <c r="F409" s="24" t="str">
        <f>IF(生产方式演算表!H447="","",生产方式演算表!H447)</f>
        <v/>
      </c>
      <c r="G409" s="24" t="str">
        <f>IF(生产方式演算表!AP447="","",生产方式演算表!AP447)</f>
        <v/>
      </c>
      <c r="H409" s="24" t="str">
        <f>IF(生产方式演算表!J447="","",生产方式演算表!J447)</f>
        <v/>
      </c>
      <c r="I409" s="24" t="str">
        <f>IF(生产方式演算表!AQ447="","",生产方式演算表!AQ447)</f>
        <v/>
      </c>
      <c r="J409" s="26" t="str">
        <f>IF(生产方式演算表!AR447=0,"","运力")</f>
        <v/>
      </c>
      <c r="K409" s="26" t="str">
        <f>IF(J409="运力",生产方式演算表!AR447,"")</f>
        <v/>
      </c>
      <c r="L409" s="3" t="str">
        <f>IF(生产方式演算表!O447="","",生产方式演算表!O447)</f>
        <v>劳工</v>
      </c>
      <c r="M409" s="3">
        <f>IF(生产方式演算表!AT447="","",ROUND(生产方式演算表!AT447,-1))</f>
        <v>-360</v>
      </c>
      <c r="N409" s="3" t="str">
        <f>IF(生产方式演算表!Q447="","",生产方式演算表!Q447)</f>
        <v>工程师</v>
      </c>
      <c r="O409" s="3">
        <f>IF(生产方式演算表!AU447="","",ROUND(生产方式演算表!AU447,-1))</f>
        <v>30</v>
      </c>
      <c r="P409" s="3" t="str">
        <f>IF(生产方式演算表!S447="","",生产方式演算表!S447)</f>
        <v/>
      </c>
      <c r="Q409" s="3" t="str">
        <f>IF(生产方式演算表!AV447="","",ROUND(生产方式演算表!AV447,-1))</f>
        <v/>
      </c>
      <c r="R409" s="3" t="str">
        <f>IF(生产方式演算表!V447="","",生产方式演算表!V447)</f>
        <v/>
      </c>
      <c r="S409" s="3" t="str">
        <f>IF(生产方式演算表!AW447="","",ROUND(生产方式演算表!AW447,-LEN(生产方式演算表!AW447)+2))</f>
        <v/>
      </c>
      <c r="T409" s="3" t="str">
        <f>IF(生产方式演算表!X447="","",生产方式演算表!X447)</f>
        <v/>
      </c>
      <c r="U409" s="3" t="str">
        <f>IF(生产方式演算表!AX447="","",ROUND(生产方式演算表!AX447,-LEN(生产方式演算表!AX447)+2))</f>
        <v/>
      </c>
      <c r="V409" s="3">
        <f t="shared" si="24"/>
        <v>240</v>
      </c>
      <c r="W409" s="3">
        <f t="shared" si="25"/>
        <v>-7</v>
      </c>
      <c r="X409" s="3">
        <f t="shared" si="26"/>
        <v>0</v>
      </c>
      <c r="Y409" s="3">
        <f t="shared" si="27"/>
        <v>-233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>
        <f>IFERROR(ROUND(M409*VLOOKUP(L409,职业!A:G,4,FALSE),0),"")</f>
        <v>-8</v>
      </c>
      <c r="AE409">
        <f>IFERROR(ROUND(O409*VLOOKUP(L409,职业!A:G,4,FALSE),0),"")</f>
        <v>1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hidden="1" customHeight="1" spans="1:34">
      <c r="A410" s="23" t="str">
        <f>生产方式演算表!A448</f>
        <v>pmg_魔导动力厂_自动化</v>
      </c>
      <c r="B410" s="20" t="str">
        <f>IF(生产方式演算表!B448="","",生产方式演算表!B448)</f>
        <v>pm_魔动_旋转阀发动机</v>
      </c>
      <c r="C410" s="25">
        <v>6</v>
      </c>
      <c r="D410" s="24" t="str">
        <f>IF(生产方式演算表!F448="","",生产方式演算表!F448)</f>
        <v>煤</v>
      </c>
      <c r="E410" s="24">
        <f>IF(生产方式演算表!AO448="","",生产方式演算表!AO448)</f>
        <v>4</v>
      </c>
      <c r="F410" s="24" t="str">
        <f>IF(生产方式演算表!H448="","",生产方式演算表!H448)</f>
        <v>工具</v>
      </c>
      <c r="G410" s="24">
        <f>IF(生产方式演算表!AP448="","",生产方式演算表!AP448)</f>
        <v>3</v>
      </c>
      <c r="H410" s="24" t="str">
        <f>IF(生产方式演算表!J448="","",生产方式演算表!J448)</f>
        <v>树胶</v>
      </c>
      <c r="I410" s="24">
        <f>IF(生产方式演算表!AQ448="","",生产方式演算表!AQ448)</f>
        <v>2</v>
      </c>
      <c r="J410" s="26" t="str">
        <f>IF(生产方式演算表!AR448=0,"","运力")</f>
        <v/>
      </c>
      <c r="K410" s="26" t="str">
        <f>IF(J410="运力",生产方式演算表!AR448,"")</f>
        <v/>
      </c>
      <c r="L410" s="3" t="str">
        <f>IF(生产方式演算表!O448="","",生产方式演算表!O448)</f>
        <v>劳工</v>
      </c>
      <c r="M410" s="3">
        <f>IF(生产方式演算表!AT448="","",ROUND(生产方式演算表!AT448,-1))</f>
        <v>-720</v>
      </c>
      <c r="N410" s="3" t="str">
        <f>IF(生产方式演算表!Q448="","",生产方式演算表!Q448)</f>
        <v>工程师</v>
      </c>
      <c r="O410" s="3">
        <f>IF(生产方式演算表!AU448="","",ROUND(生产方式演算表!AU448,-1))</f>
        <v>60</v>
      </c>
      <c r="P410" s="3" t="str">
        <f>IF(生产方式演算表!S448="","",生产方式演算表!S448)</f>
        <v/>
      </c>
      <c r="Q410" s="3" t="str">
        <f>IF(生产方式演算表!AV448="","",ROUND(生产方式演算表!AV448,-1))</f>
        <v/>
      </c>
      <c r="R410" s="3" t="str">
        <f>IF(生产方式演算表!V448="","",生产方式演算表!V448)</f>
        <v/>
      </c>
      <c r="S410" s="3" t="str">
        <f>IF(生产方式演算表!AW448="","",ROUND(生产方式演算表!AW448,-LEN(生产方式演算表!AW448)+2))</f>
        <v/>
      </c>
      <c r="T410" s="3" t="str">
        <f>IF(生产方式演算表!X448="","",生产方式演算表!X448)</f>
        <v/>
      </c>
      <c r="U410" s="3" t="str">
        <f>IF(生产方式演算表!AX448="","",ROUND(生产方式演算表!AX448,-LEN(生产方式演算表!AX448)+2))</f>
        <v/>
      </c>
      <c r="V410" s="3">
        <f t="shared" si="24"/>
        <v>320</v>
      </c>
      <c r="W410" s="3">
        <f t="shared" si="25"/>
        <v>-15</v>
      </c>
      <c r="X410" s="3">
        <f t="shared" si="26"/>
        <v>0</v>
      </c>
      <c r="Y410" s="3">
        <f t="shared" si="27"/>
        <v>-305</v>
      </c>
      <c r="AA410">
        <f>IFERROR(ROUND(E410*VLOOKUP(D410,商品!$A$4:$B$58,2,FALSE),0),"")</f>
        <v>120</v>
      </c>
      <c r="AB410">
        <f>IFERROR(ROUND(G410*VLOOKUP(F410,商品!$A$4:$B$58,2,FALSE),0),"")</f>
        <v>120</v>
      </c>
      <c r="AC410">
        <f>IFERROR(ROUND(I410*VLOOKUP(H410,商品!$A$4:$B$58,2,FALSE),0),"")</f>
        <v>80</v>
      </c>
      <c r="AD410">
        <f>IFERROR(ROUND(M410*VLOOKUP(L410,职业!A:G,4,FALSE),0),"")</f>
        <v>-16</v>
      </c>
      <c r="AE410">
        <f>IFERROR(ROUND(O410*VLOOKUP(L410,职业!A:G,4,FALSE),0),"")</f>
        <v>1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hidden="1" customHeight="1" spans="1:34">
      <c r="A411" s="23" t="str">
        <f>生产方式演算表!A449</f>
        <v>pmg_魔导动力厂_自动化</v>
      </c>
      <c r="B411" s="20" t="str">
        <f>IF(生产方式演算表!B449="","",生产方式演算表!B449)</f>
        <v>pm_魔动_流水线</v>
      </c>
      <c r="C411" s="25">
        <v>7</v>
      </c>
      <c r="D411" s="24" t="str">
        <f>IF(生产方式演算表!F449="","",生产方式演算表!F449)</f>
        <v>科学引擎</v>
      </c>
      <c r="E411" s="24">
        <f>IF(生产方式演算表!AO449="","",生产方式演算表!AO449)</f>
        <v>2</v>
      </c>
      <c r="F411" s="24" t="str">
        <f>IF(生产方式演算表!H449="","",生产方式演算表!H449)</f>
        <v>煤</v>
      </c>
      <c r="G411" s="24">
        <f>IF(生产方式演算表!AP449="","",生产方式演算表!AP449)</f>
        <v>6</v>
      </c>
      <c r="H411" s="24" t="str">
        <f>IF(生产方式演算表!J449="","",生产方式演算表!J449)</f>
        <v>树胶</v>
      </c>
      <c r="I411" s="24">
        <f>IF(生产方式演算表!AQ449="","",生产方式演算表!AQ449)</f>
        <v>2</v>
      </c>
      <c r="J411" s="26" t="str">
        <f>IF(生产方式演算表!AR449=0,"","运力")</f>
        <v/>
      </c>
      <c r="K411" s="26" t="str">
        <f>IF(J411="运力",生产方式演算表!AR449,"")</f>
        <v/>
      </c>
      <c r="L411" s="3" t="str">
        <f>IF(生产方式演算表!O449="","",生产方式演算表!O449)</f>
        <v>劳工</v>
      </c>
      <c r="M411" s="3">
        <f>IF(生产方式演算表!AT449="","",ROUND(生产方式演算表!AT449,-1))</f>
        <v>-1090</v>
      </c>
      <c r="N411" s="3" t="str">
        <f>IF(生产方式演算表!Q449="","",生产方式演算表!Q449)</f>
        <v>工程师</v>
      </c>
      <c r="O411" s="3">
        <f>IF(生产方式演算表!AU449="","",ROUND(生产方式演算表!AU449,-1))</f>
        <v>90</v>
      </c>
      <c r="P411" s="3" t="str">
        <f>IF(生产方式演算表!S449="","",生产方式演算表!S449)</f>
        <v/>
      </c>
      <c r="Q411" s="3" t="str">
        <f>IF(生产方式演算表!AV449="","",ROUND(生产方式演算表!AV449,-1))</f>
        <v/>
      </c>
      <c r="R411" s="3" t="str">
        <f>IF(生产方式演算表!V449="","",生产方式演算表!V449)</f>
        <v/>
      </c>
      <c r="S411" s="3" t="str">
        <f>IF(生产方式演算表!AW449="","",ROUND(生产方式演算表!AW449,-LEN(生产方式演算表!AW449)+2))</f>
        <v/>
      </c>
      <c r="T411" s="3" t="str">
        <f>IF(生产方式演算表!X449="","",生产方式演算表!X449)</f>
        <v/>
      </c>
      <c r="U411" s="3" t="str">
        <f>IF(生产方式演算表!AX449="","",ROUND(生产方式演算表!AX449,-LEN(生产方式演算表!AX449)+2))</f>
        <v/>
      </c>
      <c r="V411" s="3">
        <f t="shared" si="24"/>
        <v>380</v>
      </c>
      <c r="W411" s="3">
        <f t="shared" si="25"/>
        <v>-22</v>
      </c>
      <c r="X411" s="3">
        <f t="shared" si="26"/>
        <v>0</v>
      </c>
      <c r="Y411" s="3">
        <f t="shared" si="27"/>
        <v>-358</v>
      </c>
      <c r="AA411">
        <f>IFERROR(ROUND(E411*VLOOKUP(D411,商品!$A$4:$B$58,2,FALSE),0),"")</f>
        <v>120</v>
      </c>
      <c r="AB411">
        <f>IFERROR(ROUND(G411*VLOOKUP(F411,商品!$A$4:$B$58,2,FALSE),0),"")</f>
        <v>180</v>
      </c>
      <c r="AC411">
        <f>IFERROR(ROUND(I411*VLOOKUP(H411,商品!$A$4:$B$58,2,FALSE),0),"")</f>
        <v>80</v>
      </c>
      <c r="AD411">
        <f>IFERROR(ROUND(M411*VLOOKUP(L411,职业!A:G,4,FALSE),0),"")</f>
        <v>-24</v>
      </c>
      <c r="AE411">
        <f>IFERROR(ROUND(O411*VLOOKUP(L411,职业!A:G,4,FALSE),0),"")</f>
        <v>2</v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hidden="1" customHeight="1" spans="1:34">
      <c r="A412" s="23" t="str">
        <f>生产方式演算表!A450</f>
        <v>pmg_魔导动力厂_自动化</v>
      </c>
      <c r="B412" s="20" t="str">
        <f>IF(生产方式演算表!B450="","",生产方式演算表!B450)</f>
        <v>pm_魔动_魔导流水线</v>
      </c>
      <c r="C412" s="25">
        <v>8</v>
      </c>
      <c r="D412" s="24" t="str">
        <f>IF(生产方式演算表!F450="","",生产方式演算表!F450)</f>
        <v>魔导引擎</v>
      </c>
      <c r="E412" s="24">
        <f>IF(生产方式演算表!AO450="","",生产方式演算表!AO450)</f>
        <v>1</v>
      </c>
      <c r="F412" s="24" t="str">
        <f>IF(生产方式演算表!H450="","",生产方式演算表!H450)</f>
        <v>灵能水晶</v>
      </c>
      <c r="G412" s="24">
        <f>IF(生产方式演算表!AP450="","",生产方式演算表!AP450)</f>
        <v>4</v>
      </c>
      <c r="H412" s="24" t="str">
        <f>IF(生产方式演算表!J450="","",生产方式演算表!J450)</f>
        <v>树胶</v>
      </c>
      <c r="I412" s="24">
        <f>IF(生产方式演算表!AQ450="","",生产方式演算表!AQ450)</f>
        <v>3</v>
      </c>
      <c r="J412" s="26" t="str">
        <f>IF(生产方式演算表!AR450=0,"","运力")</f>
        <v/>
      </c>
      <c r="K412" s="26" t="str">
        <f>IF(J412="运力",生产方式演算表!AR450,"")</f>
        <v/>
      </c>
      <c r="L412" s="3" t="str">
        <f>IF(生产方式演算表!O450="","",生产方式演算表!O450)</f>
        <v>劳工</v>
      </c>
      <c r="M412" s="3">
        <f>IF(生产方式演算表!AT450="","",ROUND(生产方式演算表!AT450,-1))</f>
        <v>-1450</v>
      </c>
      <c r="N412" s="3" t="str">
        <f>IF(生产方式演算表!Q450="","",生产方式演算表!Q450)</f>
        <v>工程师</v>
      </c>
      <c r="O412" s="3">
        <f>IF(生产方式演算表!AU450="","",ROUND(生产方式演算表!AU450,-1))</f>
        <v>120</v>
      </c>
      <c r="P412" s="3" t="str">
        <f>IF(生产方式演算表!S450="","",生产方式演算表!S450)</f>
        <v/>
      </c>
      <c r="Q412" s="3" t="str">
        <f>IF(生产方式演算表!AV450="","",ROUND(生产方式演算表!AV450,-1))</f>
        <v/>
      </c>
      <c r="R412" s="3" t="str">
        <f>IF(生产方式演算表!V450="","",生产方式演算表!V450)</f>
        <v/>
      </c>
      <c r="S412" s="3" t="str">
        <f>IF(生产方式演算表!AW450="","",ROUND(生产方式演算表!AW450,-LEN(生产方式演算表!AW450)+2))</f>
        <v/>
      </c>
      <c r="T412" s="3" t="str">
        <f>IF(生产方式演算表!X450="","",生产方式演算表!X450)</f>
        <v/>
      </c>
      <c r="U412" s="3" t="str">
        <f>IF(生产方式演算表!AX450="","",ROUND(生产方式演算表!AX450,-LEN(生产方式演算表!AX450)+2))</f>
        <v/>
      </c>
      <c r="V412" s="3">
        <f t="shared" si="24"/>
        <v>440</v>
      </c>
      <c r="W412" s="3">
        <f t="shared" si="25"/>
        <v>-29</v>
      </c>
      <c r="X412" s="3">
        <f t="shared" si="26"/>
        <v>0</v>
      </c>
      <c r="Y412" s="3">
        <f t="shared" si="27"/>
        <v>-411</v>
      </c>
      <c r="AA412">
        <f>IFERROR(ROUND(E412*VLOOKUP(D412,商品!$A$4:$B$58,2,FALSE),0),"")</f>
        <v>80</v>
      </c>
      <c r="AB412">
        <f>IFERROR(ROUND(G412*VLOOKUP(F412,商品!$A$4:$B$58,2,FALSE),0),"")</f>
        <v>240</v>
      </c>
      <c r="AC412">
        <f>IFERROR(ROUND(I412*VLOOKUP(H412,商品!$A$4:$B$58,2,FALSE),0),"")</f>
        <v>120</v>
      </c>
      <c r="AD412">
        <f>IFERROR(ROUND(M412*VLOOKUP(L412,职业!A:G,4,FALSE),0),"")</f>
        <v>-32</v>
      </c>
      <c r="AE412">
        <f>IFERROR(ROUND(O412*VLOOKUP(L412,职业!A:G,4,FALSE),0),"")</f>
        <v>3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hidden="1" customHeight="1" spans="1:34">
      <c r="A413" s="23" t="str">
        <f>生产方式演算表!A451</f>
        <v>pmg_魔导动力厂_自动化</v>
      </c>
      <c r="B413" s="20" t="str">
        <f>IF(生产方式演算表!B451="","",生产方式演算表!B451)</f>
        <v>pm_魔动_手工装配</v>
      </c>
      <c r="C413" s="23">
        <v>1</v>
      </c>
      <c r="D413" s="24" t="str">
        <f>IF(生产方式演算表!F451="","",生产方式演算表!F451)</f>
        <v/>
      </c>
      <c r="E413" s="24" t="str">
        <f>IF(生产方式演算表!AO451="","",生产方式演算表!AO451)</f>
        <v/>
      </c>
      <c r="F413" s="24" t="str">
        <f>IF(生产方式演算表!H451="","",生产方式演算表!H451)</f>
        <v/>
      </c>
      <c r="G413" s="24" t="str">
        <f>IF(生产方式演算表!AP451="","",生产方式演算表!AP451)</f>
        <v/>
      </c>
      <c r="H413" s="24" t="str">
        <f>IF(生产方式演算表!J451="","",生产方式演算表!J451)</f>
        <v/>
      </c>
      <c r="I413" s="24" t="str">
        <f>IF(生产方式演算表!AQ451="","",生产方式演算表!AQ451)</f>
        <v/>
      </c>
      <c r="J413" s="26" t="str">
        <f>IF(生产方式演算表!AR451=0,"","运力")</f>
        <v/>
      </c>
      <c r="K413" s="26" t="str">
        <f>IF(J413="运力",生产方式演算表!AR451,"")</f>
        <v/>
      </c>
      <c r="L413" s="3" t="str">
        <f>IF(生产方式演算表!O451="","",生产方式演算表!O451)</f>
        <v/>
      </c>
      <c r="M413" s="3" t="str">
        <f>IF(生产方式演算表!AT451="","",ROUND(生产方式演算表!AT451,-1))</f>
        <v/>
      </c>
      <c r="N413" s="3" t="str">
        <f>IF(生产方式演算表!Q451="","",生产方式演算表!Q451)</f>
        <v/>
      </c>
      <c r="O413" s="3" t="str">
        <f>IF(生产方式演算表!AU451="","",ROUND(生产方式演算表!AU451,-1))</f>
        <v/>
      </c>
      <c r="P413" s="3" t="str">
        <f>IF(生产方式演算表!S451="","",生产方式演算表!S451)</f>
        <v/>
      </c>
      <c r="Q413" s="3" t="str">
        <f>IF(生产方式演算表!AV451="","",ROUND(生产方式演算表!AV451,-1))</f>
        <v/>
      </c>
      <c r="R413" s="3" t="str">
        <f>IF(生产方式演算表!V451="","",生产方式演算表!V451)</f>
        <v/>
      </c>
      <c r="S413" s="3" t="str">
        <f>IF(生产方式演算表!AW451="","",ROUND(生产方式演算表!AW451,-LEN(生产方式演算表!AW451)+2))</f>
        <v/>
      </c>
      <c r="T413" s="3" t="str">
        <f>IF(生产方式演算表!X451="","",生产方式演算表!X451)</f>
        <v/>
      </c>
      <c r="U413" s="3" t="str">
        <f>IF(生产方式演算表!AX451="","",ROUND(生产方式演算表!AX451,-LEN(生产方式演算表!AX451)+2))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hidden="1" customHeight="1" spans="1:34">
      <c r="A414" s="23" t="str">
        <f>生产方式演算表!A452</f>
        <v>pmg_魔导动力厂_自动化</v>
      </c>
      <c r="B414" s="20" t="str">
        <f>IF(生产方式演算表!B452="","",生产方式演算表!B452)</f>
        <v>pm_魔动_基础魔偶</v>
      </c>
      <c r="C414" s="23">
        <v>2</v>
      </c>
      <c r="D414" s="24" t="str">
        <f>IF(生产方式演算表!F452="","",生产方式演算表!F452)</f>
        <v>魔偶</v>
      </c>
      <c r="E414" s="24">
        <f>IF(生产方式演算表!AO452="","",生产方式演算表!AO452)</f>
        <v>2</v>
      </c>
      <c r="F414" s="24" t="str">
        <f>IF(生产方式演算表!H452="","",生产方式演算表!H452)</f>
        <v>灵能水晶</v>
      </c>
      <c r="G414" s="24">
        <f>IF(生产方式演算表!AP452="","",生产方式演算表!AP452)</f>
        <v>4</v>
      </c>
      <c r="H414" s="24" t="str">
        <f>IF(生产方式演算表!J452="","",生产方式演算表!J452)</f>
        <v/>
      </c>
      <c r="I414" s="24" t="str">
        <f>IF(生产方式演算表!AQ452="","",生产方式演算表!AQ452)</f>
        <v/>
      </c>
      <c r="J414" s="26" t="str">
        <f>IF(生产方式演算表!AR452=0,"","运力")</f>
        <v/>
      </c>
      <c r="K414" s="26" t="str">
        <f>IF(J414="运力",生产方式演算表!AR452,"")</f>
        <v/>
      </c>
      <c r="L414" s="3" t="str">
        <f>IF(生产方式演算表!O452="","",生产方式演算表!O452)</f>
        <v>劳工</v>
      </c>
      <c r="M414" s="3">
        <f>IF(生产方式演算表!AT452="","",ROUND(生产方式演算表!AT452,-1))</f>
        <v>-540</v>
      </c>
      <c r="N414" s="3" t="str">
        <f>IF(生产方式演算表!Q452="","",生产方式演算表!Q452)</f>
        <v>法士</v>
      </c>
      <c r="O414" s="3">
        <f>IF(生产方式演算表!AU452="","",ROUND(生产方式演算表!AU452,-1))</f>
        <v>30</v>
      </c>
      <c r="P414" s="3" t="str">
        <f>IF(生产方式演算表!S452="","",生产方式演算表!S452)</f>
        <v/>
      </c>
      <c r="Q414" s="3" t="str">
        <f>IF(生产方式演算表!AV452="","",ROUND(生产方式演算表!AV452,-1))</f>
        <v/>
      </c>
      <c r="R414" s="3" t="str">
        <f>IF(生产方式演算表!V452="","",生产方式演算表!V452)</f>
        <v/>
      </c>
      <c r="S414" s="3" t="str">
        <f>IF(生产方式演算表!AW452="","",ROUND(生产方式演算表!AW452,-LEN(生产方式演算表!AW452)+2))</f>
        <v/>
      </c>
      <c r="T414" s="3" t="str">
        <f>IF(生产方式演算表!X452="","",生产方式演算表!X452)</f>
        <v/>
      </c>
      <c r="U414" s="3" t="str">
        <f>IF(生产方式演算表!AX452="","",ROUND(生产方式演算表!AX452,-LEN(生产方式演算表!AX452)+2))</f>
        <v/>
      </c>
      <c r="V414" s="3">
        <f t="shared" si="24"/>
        <v>340</v>
      </c>
      <c r="W414" s="3">
        <f t="shared" si="25"/>
        <v>-11</v>
      </c>
      <c r="X414" s="3">
        <f t="shared" si="26"/>
        <v>0</v>
      </c>
      <c r="Y414" s="3">
        <f t="shared" si="27"/>
        <v>-329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>
        <f>IFERROR(ROUND(M414*VLOOKUP(L414,职业!A:G,4,FALSE),0),"")</f>
        <v>-12</v>
      </c>
      <c r="AE414">
        <f>IFERROR(ROUND(O414*VLOOKUP(L414,职业!A:G,4,FALSE),0),"")</f>
        <v>1</v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hidden="1" customHeight="1" spans="1:34">
      <c r="A415" s="23" t="str">
        <f>生产方式演算表!A453</f>
        <v>pmg_魔导动力厂_自动化</v>
      </c>
      <c r="B415" s="20" t="str">
        <f>IF(生产方式演算表!B453="","",生产方式演算表!B453)</f>
        <v>pm_魔动_智能魔偶</v>
      </c>
      <c r="C415" s="23">
        <v>3</v>
      </c>
      <c r="D415" s="24" t="str">
        <f>IF(生产方式演算表!F453="","",生产方式演算表!F453)</f>
        <v>魔偶</v>
      </c>
      <c r="E415" s="24">
        <f>IF(生产方式演算表!AO453="","",生产方式演算表!AO453)</f>
        <v>3</v>
      </c>
      <c r="F415" s="24" t="str">
        <f>IF(生产方式演算表!H453="","",生产方式演算表!H453)</f>
        <v>灵能水晶</v>
      </c>
      <c r="G415" s="24">
        <f>IF(生产方式演算表!AP453="","",生产方式演算表!AP453)</f>
        <v>5</v>
      </c>
      <c r="H415" s="24" t="str">
        <f>IF(生产方式演算表!J453="","",生产方式演算表!J453)</f>
        <v/>
      </c>
      <c r="I415" s="24" t="str">
        <f>IF(生产方式演算表!AQ453="","",生产方式演算表!AQ453)</f>
        <v/>
      </c>
      <c r="J415" s="26" t="str">
        <f>IF(生产方式演算表!AR453=0,"","运力")</f>
        <v/>
      </c>
      <c r="K415" s="26" t="str">
        <f>IF(J415="运力",生产方式演算表!AR453,"")</f>
        <v/>
      </c>
      <c r="L415" s="3" t="str">
        <f>IF(生产方式演算表!O453="","",生产方式演算表!O453)</f>
        <v>劳工</v>
      </c>
      <c r="M415" s="3">
        <f>IF(生产方式演算表!AT453="","",ROUND(生产方式演算表!AT453,-1))</f>
        <v>-1090</v>
      </c>
      <c r="N415" s="3" t="str">
        <f>IF(生产方式演算表!Q453="","",生产方式演算表!Q453)</f>
        <v>法士</v>
      </c>
      <c r="O415" s="3">
        <f>IF(生产方式演算表!AU453="","",ROUND(生产方式演算表!AU453,-1))</f>
        <v>70</v>
      </c>
      <c r="P415" s="3" t="str">
        <f>IF(生产方式演算表!S453="","",生产方式演算表!S453)</f>
        <v/>
      </c>
      <c r="Q415" s="3" t="str">
        <f>IF(生产方式演算表!AV453="","",ROUND(生产方式演算表!AV453,-1))</f>
        <v/>
      </c>
      <c r="R415" s="3" t="str">
        <f>IF(生产方式演算表!V453="","",生产方式演算表!V453)</f>
        <v/>
      </c>
      <c r="S415" s="3" t="str">
        <f>IF(生产方式演算表!AW453="","",ROUND(生产方式演算表!AW453,-LEN(生产方式演算表!AW453)+2))</f>
        <v/>
      </c>
      <c r="T415" s="3" t="str">
        <f>IF(生产方式演算表!X453="","",生产方式演算表!X453)</f>
        <v/>
      </c>
      <c r="U415" s="3" t="str">
        <f>IF(生产方式演算表!AX453="","",ROUND(生产方式演算表!AX453,-LEN(生产方式演算表!AX453)+2))</f>
        <v/>
      </c>
      <c r="V415" s="3">
        <f t="shared" si="24"/>
        <v>450</v>
      </c>
      <c r="W415" s="3">
        <f t="shared" si="25"/>
        <v>-22</v>
      </c>
      <c r="X415" s="3">
        <f t="shared" si="26"/>
        <v>0</v>
      </c>
      <c r="Y415" s="3">
        <f t="shared" si="27"/>
        <v>-428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>
        <f>IFERROR(ROUND(M415*VLOOKUP(L415,职业!A:G,4,FALSE),0),"")</f>
        <v>-24</v>
      </c>
      <c r="AE415">
        <f>IFERROR(ROUND(O415*VLOOKUP(L415,职业!A:G,4,FALSE),0),"")</f>
        <v>2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hidden="1" customHeight="1" spans="1:34">
      <c r="A416" s="23" t="str">
        <f>生产方式演算表!A454</f>
        <v>pmg_魔导动力厂_自动化</v>
      </c>
      <c r="B416" s="20" t="str">
        <f>IF(生产方式演算表!B454="","",生产方式演算表!B454)</f>
        <v>pm_魔动_强智能魔偶</v>
      </c>
      <c r="C416" s="23">
        <v>4</v>
      </c>
      <c r="D416" s="24" t="str">
        <f>IF(生产方式演算表!F454="","",生产方式演算表!F454)</f>
        <v>魔偶</v>
      </c>
      <c r="E416" s="24">
        <f>IF(生产方式演算表!AO454="","",生产方式演算表!AO454)</f>
        <v>3</v>
      </c>
      <c r="F416" s="24" t="str">
        <f>IF(生产方式演算表!H454="","",生产方式演算表!H454)</f>
        <v>灵能水晶</v>
      </c>
      <c r="G416" s="24">
        <f>IF(生产方式演算表!AP454="","",生产方式演算表!AP454)</f>
        <v>5</v>
      </c>
      <c r="H416" s="24" t="str">
        <f>IF(生产方式演算表!J454="","",生产方式演算表!J454)</f>
        <v>秘银</v>
      </c>
      <c r="I416" s="24">
        <f>IF(生产方式演算表!AQ454="","",生产方式演算表!AQ454)</f>
        <v>1</v>
      </c>
      <c r="J416" s="26" t="str">
        <f>IF(生产方式演算表!AR454=0,"","运力")</f>
        <v/>
      </c>
      <c r="K416" s="26" t="str">
        <f>IF(J416="运力",生产方式演算表!AR454,"")</f>
        <v/>
      </c>
      <c r="L416" s="3" t="str">
        <f>IF(生产方式演算表!O454="","",生产方式演算表!O454)</f>
        <v>劳工</v>
      </c>
      <c r="M416" s="3">
        <f>IF(生产方式演算表!AT454="","",ROUND(生产方式演算表!AT454,-1))</f>
        <v>-1630</v>
      </c>
      <c r="N416" s="3" t="str">
        <f>IF(生产方式演算表!Q454="","",生产方式演算表!Q454)</f>
        <v>法士</v>
      </c>
      <c r="O416" s="3">
        <f>IF(生产方式演算表!AU454="","",ROUND(生产方式演算表!AU454,-1))</f>
        <v>100</v>
      </c>
      <c r="P416" s="3" t="str">
        <f>IF(生产方式演算表!S454="","",生产方式演算表!S454)</f>
        <v/>
      </c>
      <c r="Q416" s="3" t="str">
        <f>IF(生产方式演算表!AV454="","",ROUND(生产方式演算表!AV454,-1))</f>
        <v/>
      </c>
      <c r="R416" s="3" t="str">
        <f>IF(生产方式演算表!V454="","",生产方式演算表!V454)</f>
        <v/>
      </c>
      <c r="S416" s="3" t="str">
        <f>IF(生产方式演算表!AW454="","",ROUND(生产方式演算表!AW454,-LEN(生产方式演算表!AW454)+2))</f>
        <v/>
      </c>
      <c r="T416" s="3" t="str">
        <f>IF(生产方式演算表!X454="","",生产方式演算表!X454)</f>
        <v/>
      </c>
      <c r="U416" s="3" t="str">
        <f>IF(生产方式演算表!AX454="","",ROUND(生产方式演算表!AX454,-LEN(生产方式演算表!AX454)+2))</f>
        <v/>
      </c>
      <c r="V416" s="3">
        <f t="shared" si="24"/>
        <v>530</v>
      </c>
      <c r="W416" s="3">
        <f t="shared" si="25"/>
        <v>-34</v>
      </c>
      <c r="X416" s="3">
        <f t="shared" si="26"/>
        <v>0</v>
      </c>
      <c r="Y416" s="3">
        <f t="shared" si="27"/>
        <v>-496</v>
      </c>
      <c r="AA416">
        <f>IFERROR(ROUND(E416*VLOOKUP(D416,商品!$A$4:$B$58,2,FALSE),0),"")</f>
        <v>150</v>
      </c>
      <c r="AB416">
        <f>IFERROR(ROUND(G416*VLOOKUP(F416,商品!$A$4:$B$58,2,FALSE),0),"")</f>
        <v>300</v>
      </c>
      <c r="AC416">
        <f>IFERROR(ROUND(I416*VLOOKUP(H416,商品!$A$4:$B$58,2,FALSE),0),"")</f>
        <v>80</v>
      </c>
      <c r="AD416">
        <f>IFERROR(ROUND(M416*VLOOKUP(L416,职业!A:G,4,FALSE),0),"")</f>
        <v>-36</v>
      </c>
      <c r="AE416">
        <f>IFERROR(ROUND(O416*VLOOKUP(L416,职业!A:G,4,FALSE),0),"")</f>
        <v>2</v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hidden="1" customHeight="1" spans="1:34">
      <c r="A417" s="23" t="str">
        <f>生产方式演算表!A455</f>
        <v>pmg_魔导动力厂_自动化</v>
      </c>
      <c r="B417" s="20" t="str">
        <f>IF(生产方式演算表!B455="","",生产方式演算表!B455)</f>
        <v>pm_魔动_魔偶流水线</v>
      </c>
      <c r="C417" s="23">
        <v>5</v>
      </c>
      <c r="D417" s="24" t="str">
        <f>IF(生产方式演算表!F455="","",生产方式演算表!F455)</f>
        <v>魔偶</v>
      </c>
      <c r="E417" s="24">
        <f>IF(生产方式演算表!AO455="","",生产方式演算表!AO455)</f>
        <v>3</v>
      </c>
      <c r="F417" s="24" t="str">
        <f>IF(生产方式演算表!H455="","",生产方式演算表!H455)</f>
        <v>灵能水晶</v>
      </c>
      <c r="G417" s="24">
        <f>IF(生产方式演算表!AP455="","",生产方式演算表!AP455)</f>
        <v>6</v>
      </c>
      <c r="H417" s="24" t="str">
        <f>IF(生产方式演算表!J455="","",生产方式演算表!J455)</f>
        <v>魔导引擎</v>
      </c>
      <c r="I417" s="24">
        <f>IF(生产方式演算表!AQ455="","",生产方式演算表!AQ455)</f>
        <v>2</v>
      </c>
      <c r="J417" s="26" t="str">
        <f>IF(生产方式演算表!AR455=0,"","运力")</f>
        <v/>
      </c>
      <c r="K417" s="26" t="str">
        <f>IF(J417="运力",生产方式演算表!AR455,"")</f>
        <v/>
      </c>
      <c r="L417" s="3" t="str">
        <f>IF(生产方式演算表!O455="","",生产方式演算表!O455)</f>
        <v>劳工</v>
      </c>
      <c r="M417" s="3">
        <f>IF(生产方式演算表!AT455="","",ROUND(生产方式演算表!AT455,-1))</f>
        <v>-2170</v>
      </c>
      <c r="N417" s="3" t="str">
        <f>IF(生产方式演算表!Q455="","",生产方式演算表!Q455)</f>
        <v>法士</v>
      </c>
      <c r="O417" s="3">
        <f>IF(生产方式演算表!AU455="","",ROUND(生产方式演算表!AU455,-1))</f>
        <v>140</v>
      </c>
      <c r="P417" s="3" t="str">
        <f>IF(生产方式演算表!S455="","",生产方式演算表!S455)</f>
        <v/>
      </c>
      <c r="Q417" s="3" t="str">
        <f>IF(生产方式演算表!AV455="","",ROUND(生产方式演算表!AV455,-1))</f>
        <v/>
      </c>
      <c r="R417" s="3" t="str">
        <f>IF(生产方式演算表!V455="","",生产方式演算表!V455)</f>
        <v/>
      </c>
      <c r="S417" s="3" t="str">
        <f>IF(生产方式演算表!AW455="","",ROUND(生产方式演算表!AW455,-LEN(生产方式演算表!AW455)+2))</f>
        <v/>
      </c>
      <c r="T417" s="3" t="str">
        <f>IF(生产方式演算表!X455="","",生产方式演算表!X455)</f>
        <v/>
      </c>
      <c r="U417" s="3" t="str">
        <f>IF(生产方式演算表!AX455="","",ROUND(生产方式演算表!AX455,-LEN(生产方式演算表!AX455)+2))</f>
        <v/>
      </c>
      <c r="V417" s="3">
        <f t="shared" si="24"/>
        <v>670</v>
      </c>
      <c r="W417" s="3">
        <f t="shared" si="25"/>
        <v>-45</v>
      </c>
      <c r="X417" s="3">
        <f t="shared" si="26"/>
        <v>0</v>
      </c>
      <c r="Y417" s="3">
        <f t="shared" si="27"/>
        <v>-625</v>
      </c>
      <c r="AA417">
        <f>IFERROR(ROUND(E417*VLOOKUP(D417,商品!$A$4:$B$58,2,FALSE),0),"")</f>
        <v>150</v>
      </c>
      <c r="AB417">
        <f>IFERROR(ROUND(G417*VLOOKUP(F417,商品!$A$4:$B$58,2,FALSE),0),"")</f>
        <v>360</v>
      </c>
      <c r="AC417">
        <f>IFERROR(ROUND(I417*VLOOKUP(H417,商品!$A$4:$B$58,2,FALSE),0),"")</f>
        <v>160</v>
      </c>
      <c r="AD417">
        <f>IFERROR(ROUND(M417*VLOOKUP(L417,职业!A:G,4,FALSE),0),"")</f>
        <v>-48</v>
      </c>
      <c r="AE417">
        <f>IFERROR(ROUND(O417*VLOOKUP(L417,职业!A:G,4,FALSE),0),"")</f>
        <v>3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3" t="str">
        <f>生产方式演算表!A456</f>
        <v>pmg_魔导动力厂_所有制</v>
      </c>
      <c r="B418" s="20" t="str">
        <f>IF(生产方式演算表!B456="","",生产方式演算表!B456)</f>
        <v>pm_重_商人行会</v>
      </c>
      <c r="C418" s="25">
        <v>1</v>
      </c>
      <c r="D418" s="24" t="str">
        <f>IF(生产方式演算表!F456="","",生产方式演算表!F456)</f>
        <v/>
      </c>
      <c r="E418" s="24" t="str">
        <f>IF(生产方式演算表!AO464="","",IF(LEN(生产方式演算表!AO464)=1,生产方式演算表!AO464,ROUND(生产方式演算表!AO464,-1)))</f>
        <v/>
      </c>
      <c r="F418" s="24" t="str">
        <f>IF(生产方式演算表!H464="","",生产方式演算表!H464)</f>
        <v/>
      </c>
      <c r="G418" s="24" t="str">
        <f>IF(生产方式演算表!AP464="","",IF(LEN(生产方式演算表!AP464)=1,生产方式演算表!AP464,ROUND(生产方式演算表!AP464,-1)))</f>
        <v/>
      </c>
      <c r="H418" s="24" t="str">
        <f>IF(生产方式演算表!J456="","",生产方式演算表!J456)</f>
        <v/>
      </c>
      <c r="I418" s="24" t="str">
        <f>IF(生产方式演算表!AQ464="","",IF(LEN(生产方式演算表!AQ464)=1,生产方式演算表!AQ464,ROUND(生产方式演算表!AQ464,-1)))</f>
        <v/>
      </c>
      <c r="J418" s="26" t="str">
        <f>IF(生产方式演算表!AR456=0,"","运力")</f>
        <v/>
      </c>
      <c r="K418" s="26" t="str">
        <f>IF(J418="","",IF(LEN(生产方式演算表!AR464)=1,生产方式演算表!AR464,ROUND(生产方式演算表!AR464,-1)))</f>
        <v/>
      </c>
      <c r="L418" s="3" t="str">
        <f>IF(生产方式演算表!O456="","",生产方式演算表!O456)</f>
        <v>职员</v>
      </c>
      <c r="M418" s="3">
        <f>IF(生产方式演算表!AT456="","",ROUND(生产方式演算表!AT456,-1))</f>
        <v>420</v>
      </c>
      <c r="N418" s="3" t="str">
        <f>IF(生产方式演算表!Q456="","",生产方式演算表!Q456)</f>
        <v>贵族</v>
      </c>
      <c r="O418" s="3">
        <f>IF(生产方式演算表!AU456="","",ROUND(生产方式演算表!AU456,-1))</f>
        <v>50</v>
      </c>
      <c r="P418" s="3" t="str">
        <f>IF(生产方式演算表!S456="","",生产方式演算表!S456)</f>
        <v/>
      </c>
      <c r="Q418" s="3" t="str">
        <f>IF(生产方式演算表!AV456="","",ROUND(生产方式演算表!AV456,-1))</f>
        <v/>
      </c>
      <c r="R418" s="3" t="str">
        <f>IF(生产方式演算表!V456="","",生产方式演算表!V456)</f>
        <v/>
      </c>
      <c r="S418" s="3">
        <f>IF(生产方式演算表!AW464="","",IF(LEN(生产方式演算表!AW464)=1,生产方式演算表!AW464,ROUND(生产方式演算表!AW464,-1)))</f>
        <v>20</v>
      </c>
      <c r="T418" s="3" t="str">
        <f>IF(生产方式演算表!X456="","",生产方式演算表!X456)</f>
        <v/>
      </c>
      <c r="U418" s="3" t="str">
        <f>IF(生产方式演算表!AX464="","",IF(LEN(生产方式演算表!AX464)=1,生产方式演算表!AX464,ROUND(生产方式演算表!AX464,-1)))</f>
        <v/>
      </c>
      <c r="V418" s="3">
        <f t="shared" si="24"/>
        <v>0</v>
      </c>
      <c r="W418" s="3">
        <f t="shared" si="25"/>
        <v>21</v>
      </c>
      <c r="X418" s="3">
        <f t="shared" si="26"/>
        <v>0</v>
      </c>
      <c r="Y418" s="3">
        <f t="shared" si="27"/>
        <v>-21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19</v>
      </c>
      <c r="AE418">
        <f>IFERROR(ROUND(O418*VLOOKUP(L418,职业!A:G,4,FALSE),0),"")</f>
        <v>2</v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3" t="str">
        <f>生产方式演算表!A457</f>
        <v>pmg_魔导动力厂_所有制</v>
      </c>
      <c r="B419" s="20" t="str">
        <f>IF(生产方式演算表!B457="","",生产方式演算表!B457)</f>
        <v>pm_重_教会所有</v>
      </c>
      <c r="C419" s="25">
        <v>2</v>
      </c>
      <c r="D419" s="24" t="str">
        <f>IF(生产方式演算表!F457="","",生产方式演算表!F457)</f>
        <v/>
      </c>
      <c r="E419" s="24" t="str">
        <f>IF(生产方式演算表!AO465="","",IF(LEN(生产方式演算表!AO465)=1,生产方式演算表!AO465,ROUND(生产方式演算表!AO465,-1)))</f>
        <v/>
      </c>
      <c r="F419" s="24" t="str">
        <f>IF(生产方式演算表!H465="","",生产方式演算表!H465)</f>
        <v/>
      </c>
      <c r="G419" s="24" t="str">
        <f>IF(生产方式演算表!AP465="","",IF(LEN(生产方式演算表!AP465)=1,生产方式演算表!AP465,ROUND(生产方式演算表!AP465,-1)))</f>
        <v/>
      </c>
      <c r="H419" s="24" t="str">
        <f>IF(生产方式演算表!J457="","",生产方式演算表!J457)</f>
        <v/>
      </c>
      <c r="I419" s="24" t="str">
        <f>IF(生产方式演算表!AQ465="","",IF(LEN(生产方式演算表!AQ465)=1,生产方式演算表!AQ465,ROUND(生产方式演算表!AQ465,-1)))</f>
        <v/>
      </c>
      <c r="J419" s="26" t="str">
        <f>IF(生产方式演算表!AR457=0,"","运力")</f>
        <v/>
      </c>
      <c r="K419" s="26" t="str">
        <f>IF(J419="","",IF(LEN(生产方式演算表!AR465)=1,生产方式演算表!AR465,ROUND(生产方式演算表!AR465,-1)))</f>
        <v/>
      </c>
      <c r="L419" s="3" t="str">
        <f>IF(生产方式演算表!O457="","",生产方式演算表!O457)</f>
        <v>教士</v>
      </c>
      <c r="M419" s="3">
        <f>IF(生产方式演算表!AT457="","",ROUND(生产方式演算表!AT457,-1))</f>
        <v>530</v>
      </c>
      <c r="N419" s="3" t="str">
        <f>IF(生产方式演算表!Q457="","",生产方式演算表!Q457)</f>
        <v/>
      </c>
      <c r="O419" s="3" t="str">
        <f>IF(生产方式演算表!AU457="","",ROUND(生产方式演算表!AU457,-1))</f>
        <v/>
      </c>
      <c r="P419" s="3" t="str">
        <f>IF(生产方式演算表!S457="","",生产方式演算表!S457)</f>
        <v/>
      </c>
      <c r="Q419" s="3" t="str">
        <f>IF(生产方式演算表!AV457="","",ROUND(生产方式演算表!AV457,-1))</f>
        <v/>
      </c>
      <c r="R419" s="3" t="str">
        <f>IF(生产方式演算表!V457="","",生产方式演算表!V457)</f>
        <v/>
      </c>
      <c r="S419" s="3">
        <f>IF(生产方式演算表!AW465="","",IF(LEN(生产方式演算表!AW465)=1,生产方式演算表!AW465,ROUND(生产方式演算表!AW465,-1)))</f>
        <v>30</v>
      </c>
      <c r="T419" s="3" t="str">
        <f>IF(生产方式演算表!X457="","",生产方式演算表!X457)</f>
        <v/>
      </c>
      <c r="U419" s="3" t="str">
        <f>IF(生产方式演算表!AX465="","",IF(LEN(生产方式演算表!AX465)=1,生产方式演算表!AX465,ROUND(生产方式演算表!AX465,-1)))</f>
        <v/>
      </c>
      <c r="V419" s="3">
        <f t="shared" si="24"/>
        <v>0</v>
      </c>
      <c r="W419" s="3">
        <f t="shared" si="25"/>
        <v>35</v>
      </c>
      <c r="X419" s="3">
        <f t="shared" si="26"/>
        <v>0</v>
      </c>
      <c r="Y419" s="3">
        <f t="shared" si="27"/>
        <v>-35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35</v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3" t="str">
        <f>生产方式演算表!A458</f>
        <v>pmg_魔导动力厂_所有制</v>
      </c>
      <c r="B420" s="20" t="str">
        <f>IF(生产方式演算表!B458="","",生产方式演算表!B458)</f>
        <v>pm_重_私人运营</v>
      </c>
      <c r="C420" s="25">
        <v>3</v>
      </c>
      <c r="D420" s="24" t="str">
        <f>IF(生产方式演算表!F458="","",生产方式演算表!F458)</f>
        <v/>
      </c>
      <c r="E420" s="24" t="str">
        <f>IF(生产方式演算表!AO466="","",IF(LEN(生产方式演算表!AO466)=1,生产方式演算表!AO466,ROUND(生产方式演算表!AO466,-1)))</f>
        <v/>
      </c>
      <c r="F420" s="24" t="str">
        <f>IF(生产方式演算表!H466="","",生产方式演算表!H466)</f>
        <v/>
      </c>
      <c r="G420" s="24" t="str">
        <f>IF(生产方式演算表!AP466="","",IF(LEN(生产方式演算表!AP466)=1,生产方式演算表!AP466,ROUND(生产方式演算表!AP466,-1)))</f>
        <v/>
      </c>
      <c r="H420" s="24" t="str">
        <f>IF(生产方式演算表!J458="","",生产方式演算表!J458)</f>
        <v/>
      </c>
      <c r="I420" s="24" t="str">
        <f>IF(生产方式演算表!AQ466="","",IF(LEN(生产方式演算表!AQ466)=1,生产方式演算表!AQ466,ROUND(生产方式演算表!AQ466,-1)))</f>
        <v/>
      </c>
      <c r="J420" s="26" t="str">
        <f>IF(生产方式演算表!AR458=0,"","运力")</f>
        <v/>
      </c>
      <c r="K420" s="26" t="str">
        <f>IF(J420="","",IF(LEN(生产方式演算表!AR466)=1,生产方式演算表!AR466,ROUND(生产方式演算表!AR466,-1)))</f>
        <v/>
      </c>
      <c r="L420" s="3" t="str">
        <f>IF(生产方式演算表!O458="","",生产方式演算表!O458)</f>
        <v>资本家</v>
      </c>
      <c r="M420" s="3">
        <f>IF(生产方式演算表!AT458="","",ROUND(生产方式演算表!AT458,-1))</f>
        <v>140</v>
      </c>
      <c r="N420" s="3" t="str">
        <f>IF(生产方式演算表!Q458="","",生产方式演算表!Q458)</f>
        <v>职员</v>
      </c>
      <c r="O420" s="3">
        <f>IF(生产方式演算表!AU458="","",ROUND(生产方式演算表!AU458,-1))</f>
        <v>370</v>
      </c>
      <c r="P420" s="3" t="str">
        <f>IF(生产方式演算表!S458="","",生产方式演算表!S458)</f>
        <v/>
      </c>
      <c r="Q420" s="3" t="str">
        <f>IF(生产方式演算表!AV458="","",ROUND(生产方式演算表!AV458,-1))</f>
        <v/>
      </c>
      <c r="R420" s="3" t="str">
        <f>IF(生产方式演算表!V458="","",生产方式演算表!V458)</f>
        <v/>
      </c>
      <c r="S420" s="3">
        <f>IF(生产方式演算表!AW466="","",IF(LEN(生产方式演算表!AW466)=1,生产方式演算表!AW466,ROUND(生产方式演算表!AW466,-1)))</f>
        <v>30</v>
      </c>
      <c r="T420" s="3" t="str">
        <f>IF(生产方式演算表!X458="","",生产方式演算表!X458)</f>
        <v/>
      </c>
      <c r="U420" s="3" t="str">
        <f>IF(生产方式演算表!AX466="","",IF(LEN(生产方式演算表!AX466)=1,生产方式演算表!AX466,ROUND(生产方式演算表!AX466,-1)))</f>
        <v/>
      </c>
      <c r="V420" s="3">
        <f t="shared" si="24"/>
        <v>0</v>
      </c>
      <c r="W420" s="3">
        <f t="shared" si="25"/>
        <v>203</v>
      </c>
      <c r="X420" s="3">
        <f t="shared" si="26"/>
        <v>0</v>
      </c>
      <c r="Y420" s="3">
        <f t="shared" si="27"/>
        <v>-203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56</v>
      </c>
      <c r="AE420">
        <f>IFERROR(ROUND(O420*VLOOKUP(L420,职业!A:G,4,FALSE),0),"")</f>
        <v>147</v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3" t="str">
        <f>生产方式演算表!A459</f>
        <v>pmg_魔导动力厂_所有制</v>
      </c>
      <c r="B421" s="20" t="str">
        <f>IF(生产方式演算表!B459="","",生产方式演算表!B459)</f>
        <v>pm_重_公开交易</v>
      </c>
      <c r="C421" s="25">
        <v>4</v>
      </c>
      <c r="D421" s="24" t="str">
        <f>IF(生产方式演算表!F459="","",生产方式演算表!F459)</f>
        <v/>
      </c>
      <c r="E421" s="24">
        <f>IF(生产方式演算表!AO467="","",IF(LEN(生产方式演算表!AO467)=1,生产方式演算表!AO467,ROUND(生产方式演算表!AO467,-1)))</f>
        <v>20</v>
      </c>
      <c r="F421" s="24" t="str">
        <f>IF(生产方式演算表!H467="","",生产方式演算表!H467)</f>
        <v>泽洛</v>
      </c>
      <c r="G421" s="24">
        <f>IF(生产方式演算表!AP467="","",IF(LEN(生产方式演算表!AP467)=1,生产方式演算表!AP467,ROUND(生产方式演算表!AP467,-1)))</f>
        <v>8</v>
      </c>
      <c r="H421" s="24" t="str">
        <f>IF(生产方式演算表!J459="","",生产方式演算表!J459)</f>
        <v/>
      </c>
      <c r="I421" s="24" t="str">
        <f>IF(生产方式演算表!AQ467="","",IF(LEN(生产方式演算表!AQ467)=1,生产方式演算表!AQ467,ROUND(生产方式演算表!AQ467,-1)))</f>
        <v/>
      </c>
      <c r="J421" s="26" t="str">
        <f>IF(生产方式演算表!AR459=0,"","运力")</f>
        <v/>
      </c>
      <c r="K421" s="26" t="str">
        <f>IF(J421="","",IF(LEN(生产方式演算表!AR467)=1,生产方式演算表!AR467,ROUND(生产方式演算表!AR467,-1)))</f>
        <v/>
      </c>
      <c r="L421" s="3" t="str">
        <f>IF(生产方式演算表!O459="","",生产方式演算表!O459)</f>
        <v>资本家</v>
      </c>
      <c r="M421" s="3">
        <f>IF(生产方式演算表!AT459="","",ROUND(生产方式演算表!AT459,-1))</f>
        <v>70</v>
      </c>
      <c r="N421" s="3" t="str">
        <f>IF(生产方式演算表!Q459="","",生产方式演算表!Q459)</f>
        <v>职员</v>
      </c>
      <c r="O421" s="3">
        <f>IF(生产方式演算表!AU459="","",ROUND(生产方式演算表!AU459,-1))</f>
        <v>180</v>
      </c>
      <c r="P421" s="3" t="str">
        <f>IF(生产方式演算表!S459="","",生产方式演算表!S459)</f>
        <v/>
      </c>
      <c r="Q421" s="3" t="str">
        <f>IF(生产方式演算表!AV459="","",ROUND(生产方式演算表!AV459,-1))</f>
        <v/>
      </c>
      <c r="R421" s="3" t="str">
        <f>IF(生产方式演算表!V459="","",生产方式演算表!V459)</f>
        <v/>
      </c>
      <c r="S421" s="3">
        <f>IF(生产方式演算表!AW467="","",IF(LEN(生产方式演算表!AW467)=1,生产方式演算表!AW467,ROUND(生产方式演算表!AW467,-1)))</f>
        <v>30</v>
      </c>
      <c r="T421" s="3" t="str">
        <f>IF(生产方式演算表!X459="","",生产方式演算表!X459)</f>
        <v/>
      </c>
      <c r="U421" s="3" t="str">
        <f>IF(生产方式演算表!AX467="","",IF(LEN(生产方式演算表!AX467)=1,生产方式演算表!AX467,ROUND(生产方式演算表!AX467,-1)))</f>
        <v/>
      </c>
      <c r="V421" s="3">
        <f t="shared" si="24"/>
        <v>360</v>
      </c>
      <c r="W421" s="3">
        <f t="shared" si="25"/>
        <v>100</v>
      </c>
      <c r="X421" s="3">
        <f t="shared" si="26"/>
        <v>0</v>
      </c>
      <c r="Y421" s="3">
        <f t="shared" si="27"/>
        <v>-460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>
        <f>IFERROR(ROUND(M421*VLOOKUP(L421,职业!A:G,4,FALSE),0),"")</f>
        <v>28</v>
      </c>
      <c r="AE421">
        <f>IFERROR(ROUND(O421*VLOOKUP(L421,职业!A:G,4,FALSE),0),"")</f>
        <v>72</v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3" t="str">
        <f>生产方式演算表!A460</f>
        <v>pmg_魔导动力厂_所有制</v>
      </c>
      <c r="B422" s="20" t="str">
        <f>IF(生产方式演算表!B460="","",生产方式演算表!B460)</f>
        <v>pm_重_政府运营</v>
      </c>
      <c r="C422" s="25">
        <v>5</v>
      </c>
      <c r="D422" s="24" t="str">
        <f>IF(生产方式演算表!F460="","",生产方式演算表!F460)</f>
        <v/>
      </c>
      <c r="E422" s="24">
        <f>IF(生产方式演算表!AO468="","",IF(LEN(生产方式演算表!AO468)=1,生产方式演算表!AO468,ROUND(生产方式演算表!AO468,-1)))</f>
        <v>20</v>
      </c>
      <c r="F422" s="24" t="str">
        <f>IF(生产方式演算表!H468="","",生产方式演算表!H468)</f>
        <v>灵能水晶</v>
      </c>
      <c r="G422" s="24">
        <f>IF(生产方式演算表!AP468="","",IF(LEN(生产方式演算表!AP468)=1,生产方式演算表!AP468,ROUND(生产方式演算表!AP468,-1)))</f>
        <v>5</v>
      </c>
      <c r="H422" s="24" t="str">
        <f>IF(生产方式演算表!J460="","",生产方式演算表!J460)</f>
        <v/>
      </c>
      <c r="I422" s="24">
        <f>IF(生产方式演算表!AQ468="","",IF(LEN(生产方式演算表!AQ468)=1,生产方式演算表!AQ468,ROUND(生产方式演算表!AQ468,-1)))</f>
        <v>4</v>
      </c>
      <c r="J422" s="26" t="str">
        <f>IF(生产方式演算表!AR460=0,"","运力")</f>
        <v/>
      </c>
      <c r="K422" s="26" t="str">
        <f>IF(J422="","",IF(LEN(生产方式演算表!AR468)=1,生产方式演算表!AR468,ROUND(生产方式演算表!AR468,-1)))</f>
        <v/>
      </c>
      <c r="L422" s="3" t="str">
        <f>IF(生产方式演算表!O460="","",生产方式演算表!O460)</f>
        <v>官僚</v>
      </c>
      <c r="M422" s="3">
        <f>IF(生产方式演算表!AT460="","",ROUND(生产方式演算表!AT460,-1))</f>
        <v>600</v>
      </c>
      <c r="N422" s="3" t="str">
        <f>IF(生产方式演算表!Q460="","",生产方式演算表!Q460)</f>
        <v/>
      </c>
      <c r="O422" s="3" t="str">
        <f>IF(生产方式演算表!AU460="","",ROUND(生产方式演算表!AU460,-1))</f>
        <v/>
      </c>
      <c r="P422" s="3" t="str">
        <f>IF(生产方式演算表!S460="","",生产方式演算表!S460)</f>
        <v/>
      </c>
      <c r="Q422" s="3" t="str">
        <f>IF(生产方式演算表!AV460="","",ROUND(生产方式演算表!AV460,-1))</f>
        <v/>
      </c>
      <c r="R422" s="3" t="str">
        <f>IF(生产方式演算表!V460="","",生产方式演算表!V460)</f>
        <v/>
      </c>
      <c r="S422" s="3">
        <f>IF(生产方式演算表!AW468="","",IF(LEN(生产方式演算表!AW468)=1,生产方式演算表!AW468,ROUND(生产方式演算表!AW468,-1)))</f>
        <v>40</v>
      </c>
      <c r="T422" s="3" t="str">
        <f>IF(生产方式演算表!X460="","",生产方式演算表!X460)</f>
        <v/>
      </c>
      <c r="U422" s="3" t="str">
        <f>IF(生产方式演算表!AX468="","",IF(LEN(生产方式演算表!AX468)=1,生产方式演算表!AX468,ROUND(生产方式演算表!AX468,-1)))</f>
        <v/>
      </c>
      <c r="V422" s="3">
        <f t="shared" si="24"/>
        <v>300</v>
      </c>
      <c r="W422" s="3">
        <f t="shared" si="25"/>
        <v>40</v>
      </c>
      <c r="X422" s="3">
        <f t="shared" si="26"/>
        <v>0</v>
      </c>
      <c r="Y422" s="3">
        <f t="shared" si="27"/>
        <v>-340</v>
      </c>
      <c r="AA422" t="str">
        <f>IFERROR(ROUND(E422*VLOOKUP(D422,商品!$A$4:$B$58,2,FALSE),0),"")</f>
        <v/>
      </c>
      <c r="AB422">
        <f>IFERROR(ROUND(G422*VLOOKUP(F422,商品!$A$4:$B$58,2,FALSE),0),"")</f>
        <v>300</v>
      </c>
      <c r="AC422" t="str">
        <f>IFERROR(ROUND(I422*VLOOKUP(H422,商品!$A$4:$B$58,2,FALSE),0),"")</f>
        <v/>
      </c>
      <c r="AD422">
        <f>IFERROR(ROUND(M422*VLOOKUP(L422,职业!A:G,4,FALSE),0),"")</f>
        <v>40</v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customHeight="1" spans="1:34">
      <c r="A423" s="23" t="str">
        <f>生产方式演算表!A461</f>
        <v>pmg_魔导动力厂_所有制</v>
      </c>
      <c r="B423" s="20" t="str">
        <f>IF(生产方式演算表!B461="","",生产方式演算表!B461)</f>
        <v>pm_重_初级工人合作社</v>
      </c>
      <c r="C423" s="23">
        <v>1</v>
      </c>
      <c r="D423" s="24" t="str">
        <f>IF(生产方式演算表!F461="","",生产方式演算表!F461)</f>
        <v/>
      </c>
      <c r="E423" s="24" t="str">
        <f>IF(生产方式演算表!AO469="","",IF(LEN(生产方式演算表!AO469)=1,生产方式演算表!AO469,ROUND(生产方式演算表!AO469,-1)))</f>
        <v/>
      </c>
      <c r="F423" s="24" t="str">
        <f>IF(生产方式演算表!H469="","",生产方式演算表!H469)</f>
        <v/>
      </c>
      <c r="G423" s="24" t="str">
        <f>IF(生产方式演算表!AP469="","",IF(LEN(生产方式演算表!AP469)=1,生产方式演算表!AP469,ROUND(生产方式演算表!AP469,-1)))</f>
        <v/>
      </c>
      <c r="H423" s="24" t="str">
        <f>IF(生产方式演算表!J461="","",生产方式演算表!J461)</f>
        <v/>
      </c>
      <c r="I423" s="24" t="str">
        <f>IF(生产方式演算表!AQ469="","",IF(LEN(生产方式演算表!AQ469)=1,生产方式演算表!AQ469,ROUND(生产方式演算表!AQ469,-1)))</f>
        <v/>
      </c>
      <c r="J423" s="26" t="str">
        <f>IF(生产方式演算表!AR461=0,"","运力")</f>
        <v/>
      </c>
      <c r="K423" s="26" t="str">
        <f>IF(J423="","",IF(LEN(生产方式演算表!AR469)=1,生产方式演算表!AR469,ROUND(生产方式演算表!AR469,-1)))</f>
        <v/>
      </c>
      <c r="L423" s="3" t="str">
        <f>IF(生产方式演算表!O461="","",生产方式演算表!O461)</f>
        <v>劳工</v>
      </c>
      <c r="M423" s="3">
        <f>IF(生产方式演算表!AT461="","",ROUND(生产方式演算表!AT461,-1))</f>
        <v>300</v>
      </c>
      <c r="N423" s="3" t="str">
        <f>IF(生产方式演算表!Q461="","",生产方式演算表!Q461)</f>
        <v>工程师</v>
      </c>
      <c r="O423" s="3">
        <f>IF(生产方式演算表!AU461="","",ROUND(生产方式演算表!AU461,-1))</f>
        <v>200</v>
      </c>
      <c r="P423" s="3" t="str">
        <f>IF(生产方式演算表!S461="","",生产方式演算表!S461)</f>
        <v/>
      </c>
      <c r="Q423" s="3" t="str">
        <f>IF(生产方式演算表!AV461="","",ROUND(生产方式演算表!AV461,-1))</f>
        <v/>
      </c>
      <c r="R423" s="3" t="str">
        <f>IF(生产方式演算表!V461="","",生产方式演算表!V461)</f>
        <v/>
      </c>
      <c r="S423" s="3">
        <f>IF(生产方式演算表!AW469="","",IF(LEN(生产方式演算表!AW469)=1,生产方式演算表!AW469,ROUND(生产方式演算表!AW469,-1)))</f>
        <v>20</v>
      </c>
      <c r="T423" s="3" t="str">
        <f>IF(生产方式演算表!X461="","",生产方式演算表!X461)</f>
        <v/>
      </c>
      <c r="U423" s="3" t="str">
        <f>IF(生产方式演算表!AX469="","",IF(LEN(生产方式演算表!AX469)=1,生产方式演算表!AX469,ROUND(生产方式演算表!AX469,-1)))</f>
        <v/>
      </c>
      <c r="V423" s="3">
        <f t="shared" si="24"/>
        <v>0</v>
      </c>
      <c r="W423" s="3">
        <f t="shared" si="25"/>
        <v>11</v>
      </c>
      <c r="X423" s="3">
        <f t="shared" si="26"/>
        <v>0</v>
      </c>
      <c r="Y423" s="3">
        <f t="shared" si="27"/>
        <v>-11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>
        <f>IFERROR(ROUND(M423*VLOOKUP(L423,职业!A:G,4,FALSE),0),"")</f>
        <v>7</v>
      </c>
      <c r="AE423">
        <f>IFERROR(ROUND(O423*VLOOKUP(L423,职业!A:G,4,FALSE),0),"")</f>
        <v>4</v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3" t="str">
        <f>生产方式演算表!A462</f>
        <v>pmg_魔导动力厂_所有制</v>
      </c>
      <c r="B424" s="20" t="str">
        <f>IF(生产方式演算表!B462="","",生产方式演算表!B462)</f>
        <v>pm_重_高级工人合作社</v>
      </c>
      <c r="C424" s="23">
        <v>2</v>
      </c>
      <c r="D424" s="24" t="str">
        <f>IF(生产方式演算表!F462="","",生产方式演算表!F462)</f>
        <v/>
      </c>
      <c r="E424" s="24" t="str">
        <f>IF(生产方式演算表!AO470="","",IF(LEN(生产方式演算表!AO470)=1,生产方式演算表!AO470,ROUND(生产方式演算表!AO470,-1)))</f>
        <v/>
      </c>
      <c r="F424" s="24" t="str">
        <f>IF(生产方式演算表!H470="","",生产方式演算表!H470)</f>
        <v/>
      </c>
      <c r="G424" s="24" t="str">
        <f>IF(生产方式演算表!AP470="","",IF(LEN(生产方式演算表!AP470)=1,生产方式演算表!AP470,ROUND(生产方式演算表!AP470,-1)))</f>
        <v/>
      </c>
      <c r="H424" s="24" t="str">
        <f>IF(生产方式演算表!J462="","",生产方式演算表!J462)</f>
        <v/>
      </c>
      <c r="I424" s="24" t="str">
        <f>IF(生产方式演算表!AQ470="","",IF(LEN(生产方式演算表!AQ470)=1,生产方式演算表!AQ470,ROUND(生产方式演算表!AQ470,-1)))</f>
        <v/>
      </c>
      <c r="J424" s="26" t="str">
        <f>IF(生产方式演算表!AR462=0,"","运力")</f>
        <v/>
      </c>
      <c r="K424" s="26" t="str">
        <f>IF(J424="","",IF(LEN(生产方式演算表!AR470)=1,生产方式演算表!AR470,ROUND(生产方式演算表!AR470,-1)))</f>
        <v/>
      </c>
      <c r="L424" s="3" t="str">
        <f>IF(生产方式演算表!O462="","",生产方式演算表!O462)</f>
        <v>劳工</v>
      </c>
      <c r="M424" s="3">
        <f>IF(生产方式演算表!AT462="","",ROUND(生产方式演算表!AT462,-1))</f>
        <v>150</v>
      </c>
      <c r="N424" s="3" t="str">
        <f>IF(生产方式演算表!Q462="","",生产方式演算表!Q462)</f>
        <v>工程师</v>
      </c>
      <c r="O424" s="3">
        <f>IF(生产方式演算表!AU462="","",ROUND(生产方式演算表!AU462,-1))</f>
        <v>130</v>
      </c>
      <c r="P424" s="3" t="str">
        <f>IF(生产方式演算表!S462="","",生产方式演算表!S462)</f>
        <v>法士</v>
      </c>
      <c r="Q424" s="3">
        <f>IF(生产方式演算表!AV462="","",ROUND(生产方式演算表!AV462,-1))</f>
        <v>90</v>
      </c>
      <c r="R424" s="3" t="str">
        <f>IF(生产方式演算表!V462="","",生产方式演算表!V462)</f>
        <v/>
      </c>
      <c r="S424" s="3">
        <f>IF(生产方式演算表!AW470="","",IF(LEN(生产方式演算表!AW470)=1,生产方式演算表!AW470,ROUND(生产方式演算表!AW470,-1)))</f>
        <v>30</v>
      </c>
      <c r="T424" s="3" t="str">
        <f>IF(生产方式演算表!X462="","",生产方式演算表!X462)</f>
        <v/>
      </c>
      <c r="U424" s="3" t="str">
        <f>IF(生产方式演算表!AX470="","",IF(LEN(生产方式演算表!AX470)=1,生产方式演算表!AX470,ROUND(生产方式演算表!AX470,-1)))</f>
        <v/>
      </c>
      <c r="V424" s="3">
        <f t="shared" si="24"/>
        <v>0</v>
      </c>
      <c r="W424" s="3">
        <f t="shared" si="25"/>
        <v>6</v>
      </c>
      <c r="X424" s="3">
        <f t="shared" si="26"/>
        <v>0</v>
      </c>
      <c r="Y424" s="3">
        <f t="shared" si="27"/>
        <v>-6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3</v>
      </c>
      <c r="AE424">
        <f>IFERROR(ROUND(O424*VLOOKUP(L424,职业!A:G,4,FALSE),0),"")</f>
        <v>3</v>
      </c>
      <c r="AF424">
        <f>IFERROR(ROUND(Q424*VLOOKUP(L424,职业!A:G,4,FALSE),0),"")</f>
        <v>2</v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3" t="str">
        <f>生产方式演算表!A463</f>
        <v>pmg_魔导动力厂_所有制</v>
      </c>
      <c r="B425" s="20" t="str">
        <f>IF(生产方式演算表!B463="","",生产方式演算表!B463)</f>
        <v>pm_重_法师所有</v>
      </c>
      <c r="C425" s="23">
        <v>3</v>
      </c>
      <c r="D425" s="24" t="str">
        <f>IF(生产方式演算表!F463="","",生产方式演算表!F463)</f>
        <v/>
      </c>
      <c r="E425" s="24" t="str">
        <f>IF(生产方式演算表!AO471="","",IF(LEN(生产方式演算表!AO471)=1,生产方式演算表!AO471,ROUND(生产方式演算表!AO471,-1)))</f>
        <v/>
      </c>
      <c r="F425" s="24" t="str">
        <f>IF(生产方式演算表!H471="","",生产方式演算表!H471)</f>
        <v/>
      </c>
      <c r="G425" s="24" t="str">
        <f>IF(生产方式演算表!AP471="","",IF(LEN(生产方式演算表!AP471)=1,生产方式演算表!AP471,ROUND(生产方式演算表!AP471,-1)))</f>
        <v/>
      </c>
      <c r="H425" s="24" t="str">
        <f>IF(生产方式演算表!J463="","",生产方式演算表!J463)</f>
        <v/>
      </c>
      <c r="I425" s="24" t="str">
        <f>IF(生产方式演算表!AQ471="","",IF(LEN(生产方式演算表!AQ471)=1,生产方式演算表!AQ471,ROUND(生产方式演算表!AQ471,-1)))</f>
        <v/>
      </c>
      <c r="J425" s="26" t="str">
        <f>IF(生产方式演算表!AR463=0,"","运力")</f>
        <v/>
      </c>
      <c r="K425" s="26" t="str">
        <f>IF(J425="","",IF(LEN(生产方式演算表!AR471)=1,生产方式演算表!AR471,ROUND(生产方式演算表!AR471,-1)))</f>
        <v/>
      </c>
      <c r="L425" s="3" t="str">
        <f>IF(生产方式演算表!O463="","",生产方式演算表!O463)</f>
        <v>法师</v>
      </c>
      <c r="M425" s="3">
        <f>IF(生产方式演算表!AT463="","",ROUND(生产方式演算表!AT463,-1))</f>
        <v>50</v>
      </c>
      <c r="N425" s="3" t="str">
        <f>IF(生产方式演算表!Q463="","",生产方式演算表!Q463)</f>
        <v>法士</v>
      </c>
      <c r="O425" s="3">
        <f>IF(生产方式演算表!AU463="","",ROUND(生产方式演算表!AU463,-1))</f>
        <v>310</v>
      </c>
      <c r="P425" s="3" t="str">
        <f>IF(生产方式演算表!S463="","",生产方式演算表!S463)</f>
        <v/>
      </c>
      <c r="Q425" s="3" t="str">
        <f>IF(生产方式演算表!AV463="","",ROUND(生产方式演算表!AV463,-1))</f>
        <v/>
      </c>
      <c r="R425" s="3" t="str">
        <f>IF(生产方式演算表!V463="","",生产方式演算表!V463)</f>
        <v/>
      </c>
      <c r="S425" s="3">
        <f>IF(生产方式演算表!AW471="","",IF(LEN(生产方式演算表!AW471)=1,生产方式演算表!AW471,ROUND(生产方式演算表!AW471,-1)))</f>
        <v>30</v>
      </c>
      <c r="T425" s="3" t="str">
        <f>IF(生产方式演算表!X463="","",生产方式演算表!X463)</f>
        <v/>
      </c>
      <c r="U425" s="3" t="str">
        <f>IF(生产方式演算表!AX471="","",IF(LEN(生产方式演算表!AX471)=1,生产方式演算表!AX471,ROUND(生产方式演算表!AX471,-1)))</f>
        <v/>
      </c>
      <c r="V425" s="3">
        <f t="shared" si="24"/>
        <v>0</v>
      </c>
      <c r="W425" s="3">
        <f t="shared" si="25"/>
        <v>159</v>
      </c>
      <c r="X425" s="3">
        <f t="shared" si="26"/>
        <v>0</v>
      </c>
      <c r="Y425" s="3">
        <f t="shared" si="27"/>
        <v>-159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>
        <f>IFERROR(ROUND(M425*VLOOKUP(L425,职业!A:G,4,FALSE),0),"")</f>
        <v>22</v>
      </c>
      <c r="AE425">
        <f>IFERROR(ROUND(O425*VLOOKUP(L425,职业!A:G,4,FALSE),0),"")</f>
        <v>137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hidden="1" customHeight="1" spans="1:34">
      <c r="A426" s="23" t="str">
        <f>生产方式演算表!A464</f>
        <v>pmg_魔能军械厂_基础生产</v>
      </c>
      <c r="B426" s="20" t="str">
        <f>IF(生产方式演算表!B464="","",生产方式演算表!B464)</f>
        <v/>
      </c>
      <c r="C426" s="23">
        <v>4</v>
      </c>
      <c r="D426" s="24" t="str">
        <f>IF(生产方式演算表!F464="","",生产方式演算表!F464)</f>
        <v/>
      </c>
      <c r="E426" s="24" t="str">
        <f>IF(生产方式演算表!AO464="","",生产方式演算表!AO464)</f>
        <v/>
      </c>
      <c r="F426" s="24" t="str">
        <f>IF(生产方式演算表!H464="","",生产方式演算表!H464)</f>
        <v/>
      </c>
      <c r="G426" s="24" t="str">
        <f>IF(生产方式演算表!AP464="","",生产方式演算表!AP464)</f>
        <v/>
      </c>
      <c r="H426" s="24" t="str">
        <f>IF(生产方式演算表!J464="","",生产方式演算表!J464)</f>
        <v/>
      </c>
      <c r="I426" s="24" t="str">
        <f>IF(生产方式演算表!AQ464="","",生产方式演算表!AQ464)</f>
        <v/>
      </c>
      <c r="J426" s="26" t="str">
        <f>IF(生产方式演算表!AR464=0,"","运力")</f>
        <v/>
      </c>
      <c r="K426" s="26" t="str">
        <f>IF(J426="运力",生产方式演算表!AR464,"")</f>
        <v/>
      </c>
      <c r="L426" s="3" t="str">
        <f>IF(生产方式演算表!O464="","",生产方式演算表!O464)</f>
        <v>劳工</v>
      </c>
      <c r="M426" s="3">
        <f>IF(生产方式演算表!AT464="","",ROUND(生产方式演算表!AT464,-1))</f>
        <v>4110</v>
      </c>
      <c r="N426" s="3" t="str">
        <f>IF(生产方式演算表!Q464="","",生产方式演算表!Q464)</f>
        <v>工程师</v>
      </c>
      <c r="O426" s="3">
        <f>IF(生产方式演算表!AU464="","",ROUND(生产方式演算表!AU464,-1))</f>
        <v>70</v>
      </c>
      <c r="P426" s="3" t="str">
        <f>IF(生产方式演算表!S464="","",生产方式演算表!S464)</f>
        <v>法士</v>
      </c>
      <c r="Q426" s="3">
        <f>IF(生产方式演算表!AV464="","",ROUND(生产方式演算表!AV464,-1))</f>
        <v>50</v>
      </c>
      <c r="R426" s="3" t="str">
        <f>IF(生产方式演算表!V464="","",生产方式演算表!V464)</f>
        <v>魔能机甲</v>
      </c>
      <c r="S426" s="3">
        <f>IF(生产方式演算表!AW464="","",ROUND(生产方式演算表!AW464,-LEN(生产方式演算表!AW464)+2))</f>
        <v>18</v>
      </c>
      <c r="T426" s="3" t="str">
        <f>IF(生产方式演算表!X464="","",生产方式演算表!X464)</f>
        <v/>
      </c>
      <c r="U426" s="3" t="str">
        <f>IF(生产方式演算表!AX464="","",ROUND(生产方式演算表!AX464,-LEN(生产方式演算表!AX464)+2))</f>
        <v/>
      </c>
      <c r="V426" s="3">
        <f t="shared" si="24"/>
        <v>0</v>
      </c>
      <c r="W426" s="3">
        <f t="shared" si="25"/>
        <v>93</v>
      </c>
      <c r="X426" s="3">
        <f t="shared" si="26"/>
        <v>1800</v>
      </c>
      <c r="Y426" s="3">
        <f t="shared" si="27"/>
        <v>1707</v>
      </c>
      <c r="AA426" t="str">
        <f>IFERROR(ROUND(E426*VLOOKUP(D426,商品!$A$4:$B$58,2,FALSE),0),"")</f>
        <v/>
      </c>
      <c r="AB426" t="str">
        <f>IFERROR(ROUND(G426*VLOOKUP(F426,商品!$A$4:$B$58,2,FALSE),0),"")</f>
        <v/>
      </c>
      <c r="AC426" t="str">
        <f>IFERROR(ROUND(I426*VLOOKUP(H426,商品!$A$4:$B$58,2,FALSE),0),"")</f>
        <v/>
      </c>
      <c r="AD426">
        <f>IFERROR(ROUND(M426*VLOOKUP(L426,职业!A:G,4,FALSE),0),"")</f>
        <v>91</v>
      </c>
      <c r="AE426">
        <f>IFERROR(ROUND(O426*VLOOKUP(L426,职业!A:G,4,FALSE),0),"")</f>
        <v>2</v>
      </c>
      <c r="AF426">
        <f>IFERROR(ROUND(Q426*VLOOKUP(L426,职业!A:G,4,FALSE),0),"")</f>
        <v>1</v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hidden="1" customHeight="1" spans="1:34">
      <c r="A427" s="23" t="str">
        <f>生产方式演算表!A465</f>
        <v>pmg_魔能军械厂_基础生产</v>
      </c>
      <c r="B427" s="20" t="str">
        <f>IF(生产方式演算表!B465="","",生产方式演算表!B465)</f>
        <v/>
      </c>
      <c r="C427" s="23">
        <v>5</v>
      </c>
      <c r="D427" s="24" t="str">
        <f>IF(生产方式演算表!F465="","",生产方式演算表!F465)</f>
        <v/>
      </c>
      <c r="E427" s="24" t="str">
        <f>IF(生产方式演算表!AO465="","",生产方式演算表!AO465)</f>
        <v/>
      </c>
      <c r="F427" s="24" t="str">
        <f>IF(生产方式演算表!H465="","",生产方式演算表!H465)</f>
        <v/>
      </c>
      <c r="G427" s="24" t="str">
        <f>IF(生产方式演算表!AP465="","",生产方式演算表!AP465)</f>
        <v/>
      </c>
      <c r="H427" s="24" t="str">
        <f>IF(生产方式演算表!J465="","",生产方式演算表!J465)</f>
        <v/>
      </c>
      <c r="I427" s="24" t="str">
        <f>IF(生产方式演算表!AQ465="","",生产方式演算表!AQ465)</f>
        <v/>
      </c>
      <c r="J427" s="26" t="str">
        <f>IF(生产方式演算表!AR465=0,"","运力")</f>
        <v/>
      </c>
      <c r="K427" s="26" t="str">
        <f>IF(J427="运力",生产方式演算表!AR465,"")</f>
        <v/>
      </c>
      <c r="L427" s="3" t="str">
        <f>IF(生产方式演算表!O465="","",生产方式演算表!O465)</f>
        <v>劳工</v>
      </c>
      <c r="M427" s="3">
        <f>IF(生产方式演算表!AT465="","",ROUND(生产方式演算表!AT465,-1))</f>
        <v>3770</v>
      </c>
      <c r="N427" s="3" t="str">
        <f>IF(生产方式演算表!Q465="","",生产方式演算表!Q465)</f>
        <v>工程师</v>
      </c>
      <c r="O427" s="3">
        <f>IF(生产方式演算表!AU465="","",ROUND(生产方式演算表!AU465,-1))</f>
        <v>130</v>
      </c>
      <c r="P427" s="3" t="str">
        <f>IF(生产方式演算表!S465="","",生产方式演算表!S465)</f>
        <v>法士</v>
      </c>
      <c r="Q427" s="3">
        <f>IF(生产方式演算表!AV465="","",ROUND(生产方式演算表!AV465,-1))</f>
        <v>90</v>
      </c>
      <c r="R427" s="3" t="str">
        <f>IF(生产方式演算表!V465="","",生产方式演算表!V465)</f>
        <v>魔能机甲</v>
      </c>
      <c r="S427" s="3">
        <f>IF(生产方式演算表!AW465="","",ROUND(生产方式演算表!AW465,-LEN(生产方式演算表!AW465)+2))</f>
        <v>25</v>
      </c>
      <c r="T427" s="3" t="str">
        <f>IF(生产方式演算表!X465="","",生产方式演算表!X465)</f>
        <v/>
      </c>
      <c r="U427" s="3" t="str">
        <f>IF(生产方式演算表!AX465="","",ROUND(生产方式演算表!AX465,-LEN(生产方式演算表!AX465)+2))</f>
        <v/>
      </c>
      <c r="V427" s="3">
        <f t="shared" si="24"/>
        <v>0</v>
      </c>
      <c r="W427" s="3">
        <f t="shared" si="25"/>
        <v>86</v>
      </c>
      <c r="X427" s="3">
        <f t="shared" si="26"/>
        <v>2500</v>
      </c>
      <c r="Y427" s="3">
        <f t="shared" si="27"/>
        <v>2414</v>
      </c>
      <c r="AA427" t="str">
        <f>IFERROR(ROUND(E427*VLOOKUP(D427,商品!$A$4:$B$58,2,FALSE),0),"")</f>
        <v/>
      </c>
      <c r="AB427" t="str">
        <f>IFERROR(ROUND(G427*VLOOKUP(F427,商品!$A$4:$B$58,2,FALSE),0),"")</f>
        <v/>
      </c>
      <c r="AC427" t="str">
        <f>IFERROR(ROUND(I427*VLOOKUP(H427,商品!$A$4:$B$58,2,FALSE),0),"")</f>
        <v/>
      </c>
      <c r="AD427">
        <f>IFERROR(ROUND(M427*VLOOKUP(L427,职业!A:G,4,FALSE),0),"")</f>
        <v>83</v>
      </c>
      <c r="AE427">
        <f>IFERROR(ROUND(O427*VLOOKUP(L427,职业!A:G,4,FALSE),0),"")</f>
        <v>3</v>
      </c>
      <c r="AF427">
        <f>IFERROR(ROUND(Q427*VLOOKUP(L427,职业!A:G,4,FALSE),0),"")</f>
        <v>2</v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hidden="1" customHeight="1" spans="1:34">
      <c r="A428" s="23" t="str">
        <f>生产方式演算表!A466</f>
        <v>pmg_魔能军械厂_基础生产</v>
      </c>
      <c r="B428" s="20" t="str">
        <f>IF(生产方式演算表!B466="","",生产方式演算表!B466)</f>
        <v/>
      </c>
      <c r="C428" s="25">
        <v>1</v>
      </c>
      <c r="D428" s="24" t="str">
        <f>IF(生产方式演算表!F466="","",生产方式演算表!F466)</f>
        <v/>
      </c>
      <c r="E428" s="24" t="str">
        <f>IF(生产方式演算表!AO466="","",生产方式演算表!AO466)</f>
        <v/>
      </c>
      <c r="F428" s="24" t="str">
        <f>IF(生产方式演算表!H466="","",生产方式演算表!H466)</f>
        <v/>
      </c>
      <c r="G428" s="24" t="str">
        <f>IF(生产方式演算表!AP466="","",生产方式演算表!AP466)</f>
        <v/>
      </c>
      <c r="H428" s="24" t="str">
        <f>IF(生产方式演算表!J466="","",生产方式演算表!J466)</f>
        <v/>
      </c>
      <c r="I428" s="24" t="str">
        <f>IF(生产方式演算表!AQ466="","",生产方式演算表!AQ466)</f>
        <v/>
      </c>
      <c r="J428" s="26" t="str">
        <f>IF(生产方式演算表!AR466=0,"","运力")</f>
        <v/>
      </c>
      <c r="K428" s="26" t="str">
        <f>IF(J428="运力",生产方式演算表!AR466,"")</f>
        <v/>
      </c>
      <c r="L428" s="3" t="str">
        <f>IF(生产方式演算表!O466="","",生产方式演算表!O466)</f>
        <v>劳工</v>
      </c>
      <c r="M428" s="3">
        <f>IF(生产方式演算表!AT466="","",ROUND(生产方式演算表!AT466,-1))</f>
        <v>3480</v>
      </c>
      <c r="N428" s="3" t="str">
        <f>IF(生产方式演算表!Q466="","",生产方式演算表!Q466)</f>
        <v>工程师</v>
      </c>
      <c r="O428" s="3">
        <f>IF(生产方式演算表!AU466="","",ROUND(生产方式演算表!AU466,-1))</f>
        <v>170</v>
      </c>
      <c r="P428" s="3" t="str">
        <f>IF(生产方式演算表!S466="","",生产方式演算表!S466)</f>
        <v>法士</v>
      </c>
      <c r="Q428" s="3">
        <f>IF(生产方式演算表!AV466="","",ROUND(生产方式演算表!AV466,-1))</f>
        <v>130</v>
      </c>
      <c r="R428" s="3" t="str">
        <f>IF(生产方式演算表!V466="","",生产方式演算表!V466)</f>
        <v>魔能机甲</v>
      </c>
      <c r="S428" s="3">
        <f>IF(生产方式演算表!AW466="","",ROUND(生产方式演算表!AW466,-LEN(生产方式演算表!AW466)+2))</f>
        <v>28</v>
      </c>
      <c r="T428" s="3" t="str">
        <f>IF(生产方式演算表!X466="","",生产方式演算表!X466)</f>
        <v/>
      </c>
      <c r="U428" s="3" t="str">
        <f>IF(生产方式演算表!AX466="","",ROUND(生产方式演算表!AX466,-LEN(生产方式演算表!AX466)+2))</f>
        <v/>
      </c>
      <c r="V428" s="3">
        <f t="shared" si="24"/>
        <v>0</v>
      </c>
      <c r="W428" s="3">
        <f t="shared" si="25"/>
        <v>81</v>
      </c>
      <c r="X428" s="3">
        <f t="shared" si="26"/>
        <v>2800</v>
      </c>
      <c r="Y428" s="3">
        <f t="shared" si="27"/>
        <v>2719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>
        <f>IFERROR(ROUND(M428*VLOOKUP(L428,职业!A:G,4,FALSE),0),"")</f>
        <v>77</v>
      </c>
      <c r="AE428">
        <f>IFERROR(ROUND(O428*VLOOKUP(L428,职业!A:G,4,FALSE),0),"")</f>
        <v>4</v>
      </c>
      <c r="AF428">
        <f>IFERROR(ROUND(Q428*VLOOKUP(L428,职业!A:G,4,FALSE),0),"")</f>
        <v>3</v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hidden="1" customHeight="1" spans="1:34">
      <c r="A429" s="23" t="str">
        <f>生产方式演算表!A467</f>
        <v>pmg_魔能军械厂_基础生产</v>
      </c>
      <c r="B429" s="20" t="e">
        <f>IF(生产方式演算表!#REF!="","",生产方式演算表!#REF!)</f>
        <v>#REF!</v>
      </c>
      <c r="C429" s="25">
        <v>2</v>
      </c>
      <c r="D429" s="24" t="str">
        <f>IF(生产方式演算表!F467="","",生产方式演算表!F467)</f>
        <v>秘银</v>
      </c>
      <c r="E429" s="24">
        <f>IF(生产方式演算表!AO467="","",生产方式演算表!AO467)</f>
        <v>17</v>
      </c>
      <c r="F429" s="24" t="str">
        <f>IF(生产方式演算表!H467="","",生产方式演算表!H467)</f>
        <v>泽洛</v>
      </c>
      <c r="G429" s="24">
        <f>IF(生产方式演算表!AP467="","",生产方式演算表!AP467)</f>
        <v>8</v>
      </c>
      <c r="H429" s="24" t="str">
        <f>IF(生产方式演算表!J467="","",生产方式演算表!J467)</f>
        <v/>
      </c>
      <c r="I429" s="24" t="str">
        <f>IF(生产方式演算表!AQ467="","",生产方式演算表!AQ467)</f>
        <v/>
      </c>
      <c r="J429" s="26" t="str">
        <f>IF(生产方式演算表!AR467=0,"","运力")</f>
        <v>运力</v>
      </c>
      <c r="K429" s="26">
        <f>IF(J429="运力",生产方式演算表!AR467,"")</f>
        <v>11</v>
      </c>
      <c r="L429" s="3" t="str">
        <f>IF(生产方式演算表!O467="","",生产方式演算表!O467)</f>
        <v>劳工</v>
      </c>
      <c r="M429" s="3">
        <f>IF(生产方式演算表!AT467="","",ROUND(生产方式演算表!AT467,-1))</f>
        <v>3020</v>
      </c>
      <c r="N429" s="3" t="str">
        <f>IF(生产方式演算表!Q467="","",生产方式演算表!Q467)</f>
        <v/>
      </c>
      <c r="O429" s="3" t="str">
        <f>IF(生产方式演算表!AU467="","",ROUND(生产方式演算表!AU467,-1))</f>
        <v/>
      </c>
      <c r="P429" s="3" t="str">
        <f>IF(生产方式演算表!S467="","",生产方式演算表!S467)</f>
        <v>法士</v>
      </c>
      <c r="Q429" s="3">
        <f>IF(生产方式演算表!AV467="","",ROUND(生产方式演算表!AV467,-1))</f>
        <v>380</v>
      </c>
      <c r="R429" s="3" t="str">
        <f>IF(生产方式演算表!V467="","",生产方式演算表!V467)</f>
        <v>魔能机甲</v>
      </c>
      <c r="S429" s="3">
        <f>IF(生产方式演算表!AW467="","",ROUND(生产方式演算表!AW467,-LEN(生产方式演算表!AW467)+2))</f>
        <v>31</v>
      </c>
      <c r="T429" s="3" t="str">
        <f>IF(生产方式演算表!X467="","",生产方式演算表!X467)</f>
        <v/>
      </c>
      <c r="U429" s="3" t="str">
        <f>IF(生产方式演算表!AX467="","",ROUND(生产方式演算表!AX467,-LEN(生产方式演算表!AX467)+2))</f>
        <v/>
      </c>
      <c r="V429" s="3">
        <f t="shared" si="24"/>
        <v>1720</v>
      </c>
      <c r="W429" s="3">
        <f t="shared" si="25"/>
        <v>67</v>
      </c>
      <c r="X429" s="3">
        <f t="shared" si="26"/>
        <v>3100</v>
      </c>
      <c r="Y429" s="3">
        <f t="shared" si="27"/>
        <v>1313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>
        <f>IFERROR(ROUND(M429*VLOOKUP(L429,职业!A:G,4,FALSE),0),"")</f>
        <v>67</v>
      </c>
      <c r="AE429" t="str">
        <f>IFERROR(ROUND(O429*VLOOKUP(L429,职业!A:G,4,FALSE),0),"")</f>
        <v/>
      </c>
      <c r="AF429">
        <f>IFERROR(ROUND(Q429*VLOOKUP(L429,职业!A:G,4,FALSE),0),"")</f>
        <v>8</v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hidden="1" customHeight="1" spans="1:34">
      <c r="A430" s="23" t="str">
        <f>生产方式演算表!A468</f>
        <v>pmg_魔能军械厂_基础生产</v>
      </c>
      <c r="B430" s="20" t="e">
        <f>IF(生产方式演算表!#REF!="","",生产方式演算表!#REF!)</f>
        <v>#REF!</v>
      </c>
      <c r="C430" s="25">
        <v>3</v>
      </c>
      <c r="D430" s="24" t="str">
        <f>IF(生产方式演算表!F468="","",生产方式演算表!F468)</f>
        <v>秘银</v>
      </c>
      <c r="E430" s="24">
        <f>IF(生产方式演算表!AO468="","",生产方式演算表!AO468)</f>
        <v>16</v>
      </c>
      <c r="F430" s="24" t="str">
        <f>IF(生产方式演算表!H468="","",生产方式演算表!H468)</f>
        <v>灵能水晶</v>
      </c>
      <c r="G430" s="24">
        <f>IF(生产方式演算表!AP468="","",生产方式演算表!AP468)</f>
        <v>5</v>
      </c>
      <c r="H430" s="24" t="str">
        <f>IF(生产方式演算表!J468="","",生产方式演算表!J468)</f>
        <v>魔导引擎</v>
      </c>
      <c r="I430" s="24">
        <f>IF(生产方式演算表!AQ468="","",生产方式演算表!AQ468)</f>
        <v>4</v>
      </c>
      <c r="J430" s="26" t="str">
        <f>IF(生产方式演算表!AR468=0,"","运力")</f>
        <v>运力</v>
      </c>
      <c r="K430" s="26">
        <f>IF(J430="运力",生产方式演算表!AR468,"")</f>
        <v>11</v>
      </c>
      <c r="L430" s="3" t="str">
        <f>IF(生产方式演算表!O468="","",生产方式演算表!O468)</f>
        <v>劳工</v>
      </c>
      <c r="M430" s="3">
        <f>IF(生产方式演算表!AT468="","",ROUND(生产方式演算表!AT468,-1))</f>
        <v>3020</v>
      </c>
      <c r="N430" s="3" t="str">
        <f>IF(生产方式演算表!Q468="","",生产方式演算表!Q468)</f>
        <v>工程师</v>
      </c>
      <c r="O430" s="3">
        <f>IF(生产方式演算表!AU468="","",ROUND(生产方式演算表!AU468,-1))</f>
        <v>250</v>
      </c>
      <c r="P430" s="3" t="str">
        <f>IF(生产方式演算表!S468="","",生产方式演算表!S468)</f>
        <v>法士</v>
      </c>
      <c r="Q430" s="3">
        <f>IF(生产方式演算表!AV468="","",ROUND(生产方式演算表!AV468,-1))</f>
        <v>190</v>
      </c>
      <c r="R430" s="3" t="str">
        <f>IF(生产方式演算表!V468="","",生产方式演算表!V468)</f>
        <v>魔能机甲</v>
      </c>
      <c r="S430" s="3">
        <f>IF(生产方式演算表!AW468="","",ROUND(生产方式演算表!AW468,-LEN(生产方式演算表!AW468)+2))</f>
        <v>35</v>
      </c>
      <c r="T430" s="3" t="str">
        <f>IF(生产方式演算表!X468="","",生产方式演算表!X468)</f>
        <v/>
      </c>
      <c r="U430" s="3" t="str">
        <f>IF(生产方式演算表!AX468="","",ROUND(生产方式演算表!AX468,-LEN(生产方式演算表!AX468)+2))</f>
        <v/>
      </c>
      <c r="V430" s="3">
        <f t="shared" si="24"/>
        <v>1900</v>
      </c>
      <c r="W430" s="3">
        <f t="shared" si="25"/>
        <v>73</v>
      </c>
      <c r="X430" s="3">
        <f t="shared" si="26"/>
        <v>3500</v>
      </c>
      <c r="Y430" s="3">
        <f t="shared" si="27"/>
        <v>1527</v>
      </c>
      <c r="AA430">
        <f>IFERROR(ROUND(E430*VLOOKUP(D430,商品!$A$4:$B$58,2,FALSE),0),"")</f>
        <v>1280</v>
      </c>
      <c r="AB430">
        <f>IFERROR(ROUND(G430*VLOOKUP(F430,商品!$A$4:$B$58,2,FALSE),0),"")</f>
        <v>300</v>
      </c>
      <c r="AC430">
        <f>IFERROR(ROUND(I430*VLOOKUP(H430,商品!$A$4:$B$58,2,FALSE),0),"")</f>
        <v>320</v>
      </c>
      <c r="AD430">
        <f>IFERROR(ROUND(M430*VLOOKUP(L430,职业!A:G,4,FALSE),0),"")</f>
        <v>67</v>
      </c>
      <c r="AE430">
        <f>IFERROR(ROUND(O430*VLOOKUP(L430,职业!A:G,4,FALSE),0),"")</f>
        <v>6</v>
      </c>
      <c r="AF430">
        <f>IFERROR(ROUND(Q430*VLOOKUP(L430,职业!A:G,4,FALSE),0),"")</f>
        <v>4</v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hidden="1" customHeight="1" spans="1:34">
      <c r="A431" s="23" t="str">
        <f>生产方式演算表!A469</f>
        <v>pmg_魔能军械厂_高级生产</v>
      </c>
      <c r="B431" s="20" t="str">
        <f>IF(生产方式演算表!B469="","",生产方式演算表!B469)</f>
        <v/>
      </c>
      <c r="C431" s="25">
        <v>4</v>
      </c>
      <c r="D431" s="24" t="str">
        <f>IF(生产方式演算表!F469="","",生产方式演算表!F469)</f>
        <v/>
      </c>
      <c r="E431" s="24" t="str">
        <f>IF(生产方式演算表!AO469="","",生产方式演算表!AO469)</f>
        <v/>
      </c>
      <c r="F431" s="24" t="str">
        <f>IF(生产方式演算表!H469="","",生产方式演算表!H469)</f>
        <v/>
      </c>
      <c r="G431" s="24" t="str">
        <f>IF(生产方式演算表!AP469="","",生产方式演算表!AP469)</f>
        <v/>
      </c>
      <c r="H431" s="24" t="str">
        <f>IF(生产方式演算表!J469="","",生产方式演算表!J469)</f>
        <v/>
      </c>
      <c r="I431" s="24" t="str">
        <f>IF(生产方式演算表!AQ469="","",生产方式演算表!AQ469)</f>
        <v/>
      </c>
      <c r="J431" s="26" t="str">
        <f>IF(生产方式演算表!AR469=0,"","运力")</f>
        <v/>
      </c>
      <c r="K431" s="26" t="str">
        <f>IF(J431="运力",生产方式演算表!AR469,"")</f>
        <v/>
      </c>
      <c r="L431" s="3" t="str">
        <f>IF(生产方式演算表!O469="","",生产方式演算表!O469)</f>
        <v/>
      </c>
      <c r="M431" s="3" t="str">
        <f>IF(生产方式演算表!AT469="","",ROUND(生产方式演算表!AT469,-1))</f>
        <v/>
      </c>
      <c r="N431" s="3" t="str">
        <f>IF(生产方式演算表!Q469="","",生产方式演算表!Q469)</f>
        <v/>
      </c>
      <c r="O431" s="3" t="str">
        <f>IF(生产方式演算表!AU469="","",ROUND(生产方式演算表!AU469,-1))</f>
        <v/>
      </c>
      <c r="P431" s="3" t="str">
        <f>IF(生产方式演算表!S469="","",生产方式演算表!S469)</f>
        <v/>
      </c>
      <c r="Q431" s="3" t="str">
        <f>IF(生产方式演算表!AV469="","",ROUND(生产方式演算表!AV469,-1))</f>
        <v/>
      </c>
      <c r="R431" s="3" t="str">
        <f>IF(生产方式演算表!V469="","",生产方式演算表!V469)</f>
        <v>魔能飞行器</v>
      </c>
      <c r="S431" s="3">
        <f>IF(生产方式演算表!AW469="","",ROUND(生产方式演算表!AW469,-LEN(生产方式演算表!AW469)+2))</f>
        <v>22</v>
      </c>
      <c r="T431" s="3" t="str">
        <f>IF(生产方式演算表!X469="","",生产方式演算表!X469)</f>
        <v/>
      </c>
      <c r="U431" s="3" t="str">
        <f>IF(生产方式演算表!AX469="","",ROUND(生产方式演算表!AX469,-LEN(生产方式演算表!AX469)+2))</f>
        <v/>
      </c>
      <c r="V431" s="3">
        <f t="shared" si="24"/>
        <v>0</v>
      </c>
      <c r="W431" s="3">
        <f t="shared" si="25"/>
        <v>0</v>
      </c>
      <c r="X431" s="3">
        <f t="shared" si="26"/>
        <v>1760</v>
      </c>
      <c r="Y431" s="3">
        <f t="shared" si="27"/>
        <v>1760</v>
      </c>
      <c r="AA431" t="str">
        <f>IFERROR(ROUND(E431*VLOOKUP(D431,商品!$A$4:$B$58,2,FALSE),0),"")</f>
        <v/>
      </c>
      <c r="AB431" t="str">
        <f>IFERROR(ROUND(G431*VLOOKUP(F431,商品!$A$4:$B$58,2,FALSE),0),"")</f>
        <v/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hidden="1" customHeight="1" spans="1:34">
      <c r="A432" s="23" t="str">
        <f>生产方式演算表!A470</f>
        <v>pmg_魔能军械厂_高级生产</v>
      </c>
      <c r="B432" s="20" t="str">
        <f>IF(生产方式演算表!B470="","",生产方式演算表!B470)</f>
        <v/>
      </c>
      <c r="C432" s="25">
        <v>5</v>
      </c>
      <c r="D432" s="24" t="str">
        <f>IF(生产方式演算表!F470="","",生产方式演算表!F470)</f>
        <v/>
      </c>
      <c r="E432" s="24" t="str">
        <f>IF(生产方式演算表!AO470="","",生产方式演算表!AO470)</f>
        <v/>
      </c>
      <c r="F432" s="24" t="str">
        <f>IF(生产方式演算表!H470="","",生产方式演算表!H470)</f>
        <v/>
      </c>
      <c r="G432" s="24" t="str">
        <f>IF(生产方式演算表!AP470="","",生产方式演算表!AP470)</f>
        <v/>
      </c>
      <c r="H432" s="24" t="str">
        <f>IF(生产方式演算表!J470="","",生产方式演算表!J470)</f>
        <v/>
      </c>
      <c r="I432" s="24" t="str">
        <f>IF(生产方式演算表!AQ470="","",生产方式演算表!AQ470)</f>
        <v/>
      </c>
      <c r="J432" s="26" t="str">
        <f>IF(生产方式演算表!AR470=0,"","运力")</f>
        <v/>
      </c>
      <c r="K432" s="26" t="str">
        <f>IF(J432="运力",生产方式演算表!AR470,"")</f>
        <v/>
      </c>
      <c r="L432" s="3" t="str">
        <f>IF(生产方式演算表!O470="","",生产方式演算表!O470)</f>
        <v/>
      </c>
      <c r="M432" s="3" t="str">
        <f>IF(生产方式演算表!AT470="","",ROUND(生产方式演算表!AT470,-1))</f>
        <v/>
      </c>
      <c r="N432" s="3" t="str">
        <f>IF(生产方式演算表!Q470="","",生产方式演算表!Q470)</f>
        <v/>
      </c>
      <c r="O432" s="3" t="str">
        <f>IF(生产方式演算表!AU470="","",ROUND(生产方式演算表!AU470,-1))</f>
        <v/>
      </c>
      <c r="P432" s="3" t="str">
        <f>IF(生产方式演算表!S470="","",生产方式演算表!S470)</f>
        <v/>
      </c>
      <c r="Q432" s="3" t="str">
        <f>IF(生产方式演算表!AV470="","",ROUND(生产方式演算表!AV470,-1))</f>
        <v/>
      </c>
      <c r="R432" s="3" t="str">
        <f>IF(生产方式演算表!V470="","",生产方式演算表!V470)</f>
        <v>魔能飞行器</v>
      </c>
      <c r="S432" s="3">
        <f>IF(生产方式演算表!AW470="","",ROUND(生产方式演算表!AW470,-LEN(生产方式演算表!AW470)+2))</f>
        <v>29</v>
      </c>
      <c r="T432" s="3" t="str">
        <f>IF(生产方式演算表!X470="","",生产方式演算表!X470)</f>
        <v/>
      </c>
      <c r="U432" s="3" t="str">
        <f>IF(生产方式演算表!AX470="","",ROUND(生产方式演算表!AX470,-LEN(生产方式演算表!AX470)+2))</f>
        <v/>
      </c>
      <c r="V432" s="3">
        <f t="shared" si="24"/>
        <v>0</v>
      </c>
      <c r="W432" s="3">
        <f t="shared" si="25"/>
        <v>0</v>
      </c>
      <c r="X432" s="3">
        <f t="shared" si="26"/>
        <v>2320</v>
      </c>
      <c r="Y432" s="3">
        <f t="shared" si="27"/>
        <v>2320</v>
      </c>
      <c r="AA432" t="str">
        <f>IFERROR(ROUND(E432*VLOOKUP(D432,商品!$A$4:$B$58,2,FALSE),0),"")</f>
        <v/>
      </c>
      <c r="AB432" t="str">
        <f>IFERROR(ROUND(G432*VLOOKUP(F432,商品!$A$4:$B$58,2,FALSE),0),"")</f>
        <v/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hidden="1" customHeight="1" spans="1:34">
      <c r="A433" s="23" t="str">
        <f>生产方式演算表!A471</f>
        <v>pmg_魔能军械厂_高级生产</v>
      </c>
      <c r="B433" s="20" t="str">
        <f>IF(生产方式演算表!B471="","",生产方式演算表!B471)</f>
        <v/>
      </c>
      <c r="C433" s="25">
        <v>6</v>
      </c>
      <c r="D433" s="24" t="str">
        <f>IF(生产方式演算表!F471="","",生产方式演算表!F471)</f>
        <v/>
      </c>
      <c r="E433" s="24" t="str">
        <f>IF(生产方式演算表!AO471="","",生产方式演算表!AO471)</f>
        <v/>
      </c>
      <c r="F433" s="24" t="str">
        <f>IF(生产方式演算表!H471="","",生产方式演算表!H471)</f>
        <v/>
      </c>
      <c r="G433" s="24" t="str">
        <f>IF(生产方式演算表!AP471="","",生产方式演算表!AP471)</f>
        <v/>
      </c>
      <c r="H433" s="24" t="str">
        <f>IF(生产方式演算表!J471="","",生产方式演算表!J471)</f>
        <v/>
      </c>
      <c r="I433" s="24" t="str">
        <f>IF(生产方式演算表!AQ471="","",生产方式演算表!AQ471)</f>
        <v/>
      </c>
      <c r="J433" s="26" t="str">
        <f>IF(生产方式演算表!AR471=0,"","运力")</f>
        <v/>
      </c>
      <c r="K433" s="26" t="str">
        <f>IF(J433="运力",生产方式演算表!AR471,"")</f>
        <v/>
      </c>
      <c r="L433" s="3" t="str">
        <f>IF(生产方式演算表!O471="","",生产方式演算表!O471)</f>
        <v/>
      </c>
      <c r="M433" s="3" t="str">
        <f>IF(生产方式演算表!AT471="","",ROUND(生产方式演算表!AT471,-1))</f>
        <v/>
      </c>
      <c r="N433" s="3" t="str">
        <f>IF(生产方式演算表!Q471="","",生产方式演算表!Q471)</f>
        <v/>
      </c>
      <c r="O433" s="3" t="str">
        <f>IF(生产方式演算表!AU471="","",ROUND(生产方式演算表!AU471,-1))</f>
        <v/>
      </c>
      <c r="P433" s="3" t="str">
        <f>IF(生产方式演算表!S471="","",生产方式演算表!S471)</f>
        <v/>
      </c>
      <c r="Q433" s="3" t="str">
        <f>IF(生产方式演算表!AV471="","",ROUND(生产方式演算表!AV471,-1))</f>
        <v/>
      </c>
      <c r="R433" s="3" t="str">
        <f>IF(生产方式演算表!V471="","",生产方式演算表!V471)</f>
        <v>魔能飞行器</v>
      </c>
      <c r="S433" s="3">
        <f>IF(生产方式演算表!AW471="","",ROUND(生产方式演算表!AW471,-LEN(生产方式演算表!AW471)+2))</f>
        <v>32</v>
      </c>
      <c r="T433" s="3" t="str">
        <f>IF(生产方式演算表!X471="","",生产方式演算表!X471)</f>
        <v/>
      </c>
      <c r="U433" s="3" t="str">
        <f>IF(生产方式演算表!AX471="","",ROUND(生产方式演算表!AX471,-LEN(生产方式演算表!AX471)+2))</f>
        <v/>
      </c>
      <c r="V433" s="3">
        <f t="shared" si="24"/>
        <v>0</v>
      </c>
      <c r="W433" s="3">
        <f t="shared" si="25"/>
        <v>0</v>
      </c>
      <c r="X433" s="3">
        <f t="shared" si="26"/>
        <v>2560</v>
      </c>
      <c r="Y433" s="3">
        <f t="shared" si="27"/>
        <v>2560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2560</v>
      </c>
      <c r="AH433" t="str">
        <f>IFERROR(ROUND(U433*VLOOKUP(T433,商品!$A$4:$B$58,2,FALSE),0),"")</f>
        <v/>
      </c>
    </row>
    <row r="434" hidden="1" customHeight="1" spans="1:34">
      <c r="A434" s="23" t="str">
        <f>生产方式演算表!A472</f>
        <v>pmg_魔能军械厂_高级生产</v>
      </c>
      <c r="B434" s="20" t="str">
        <f>IF(生产方式演算表!B472="","",生产方式演算表!B472)</f>
        <v>pm_浮空平台生产</v>
      </c>
      <c r="C434" s="25">
        <v>7</v>
      </c>
      <c r="D434" s="24" t="str">
        <f>IF(生产方式演算表!F472="","",生产方式演算表!F472)</f>
        <v>硬木</v>
      </c>
      <c r="E434" s="24">
        <f>IF(生产方式演算表!AO472="","",生产方式演算表!AO472)</f>
        <v>16</v>
      </c>
      <c r="F434" s="24" t="str">
        <f>IF(生产方式演算表!H472="","",生产方式演算表!H472)</f>
        <v>泽洛</v>
      </c>
      <c r="G434" s="24">
        <f>IF(生产方式演算表!AP472="","",生产方式演算表!AP472)</f>
        <v>21</v>
      </c>
      <c r="H434" s="24" t="str">
        <f>IF(生产方式演算表!J472="","",生产方式演算表!J472)</f>
        <v/>
      </c>
      <c r="I434" s="24" t="str">
        <f>IF(生产方式演算表!AQ472="","",生产方式演算表!AQ472)</f>
        <v/>
      </c>
      <c r="J434" s="26" t="str">
        <f>IF(生产方式演算表!AR472=0,"","运力")</f>
        <v>运力</v>
      </c>
      <c r="K434" s="26">
        <f>IF(J434="运力",生产方式演算表!AR472,"")</f>
        <v>11</v>
      </c>
      <c r="L434" s="3" t="str">
        <f>IF(生产方式演算表!O472="","",生产方式演算表!O472)</f>
        <v>法士</v>
      </c>
      <c r="M434" s="3">
        <f>IF(生产方式演算表!AT472="","",ROUND(生产方式演算表!AT472,-1))</f>
        <v>450</v>
      </c>
      <c r="N434" s="3" t="str">
        <f>IF(生产方式演算表!Q472="","",生产方式演算表!Q472)</f>
        <v/>
      </c>
      <c r="O434" s="3" t="str">
        <f>IF(生产方式演算表!AU472="","",ROUND(生产方式演算表!AU472,-1))</f>
        <v/>
      </c>
      <c r="P434" s="3" t="str">
        <f>IF(生产方式演算表!S472="","",生产方式演算表!S472)</f>
        <v/>
      </c>
      <c r="Q434" s="3" t="str">
        <f>IF(生产方式演算表!AV472="","",ROUND(生产方式演算表!AV472,-1))</f>
        <v/>
      </c>
      <c r="R434" s="3" t="str">
        <f>IF(生产方式演算表!V472="","",生产方式演算表!V472)</f>
        <v>魔能飞行器</v>
      </c>
      <c r="S434" s="3">
        <f>IF(生产方式演算表!AW472="","",ROUND(生产方式演算表!AW472,-LEN(生产方式演算表!AW472)+2))</f>
        <v>35</v>
      </c>
      <c r="T434" s="3" t="str">
        <f>IF(生产方式演算表!X472="","",生产方式演算表!X472)</f>
        <v/>
      </c>
      <c r="U434" s="3" t="str">
        <f>IF(生产方式演算表!AX472="","",ROUND(生产方式演算表!AX472,-LEN(生产方式演算表!AX472)+2))</f>
        <v/>
      </c>
      <c r="V434" s="3">
        <f t="shared" si="24"/>
        <v>1585</v>
      </c>
      <c r="W434" s="3">
        <f t="shared" si="25"/>
        <v>40</v>
      </c>
      <c r="X434" s="3">
        <f t="shared" si="26"/>
        <v>2800</v>
      </c>
      <c r="Y434" s="3">
        <f t="shared" si="27"/>
        <v>1175</v>
      </c>
      <c r="AA434">
        <f>IFERROR(ROUND(E434*VLOOKUP(D434,商品!$A$4:$B$58,2,FALSE),0),"")</f>
        <v>640</v>
      </c>
      <c r="AB434">
        <f>IFERROR(ROUND(G434*VLOOKUP(F434,商品!$A$4:$B$58,2,FALSE),0),"")</f>
        <v>945</v>
      </c>
      <c r="AC434" t="str">
        <f>IFERROR(ROUND(I434*VLOOKUP(H434,商品!$A$4:$B$58,2,FALSE),0),"")</f>
        <v/>
      </c>
      <c r="AD434">
        <f>IFERROR(ROUND(M434*VLOOKUP(L434,职业!A:G,4,FALSE),0),"")</f>
        <v>40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2800</v>
      </c>
      <c r="AH434" t="str">
        <f>IFERROR(ROUND(U434*VLOOKUP(T434,商品!$A$4:$B$58,2,FALSE),0),"")</f>
        <v/>
      </c>
    </row>
    <row r="435" hidden="1" customHeight="1" spans="1:34">
      <c r="A435" s="23" t="str">
        <f>生产方式演算表!A473</f>
        <v>pmg_魔能军械厂_高级生产</v>
      </c>
      <c r="B435" s="20" t="str">
        <f>IF(生产方式演算表!B473="","",生产方式演算表!B473)</f>
        <v>pm_浮空城生产</v>
      </c>
      <c r="C435" s="25">
        <v>8</v>
      </c>
      <c r="D435" s="24" t="str">
        <f>IF(生产方式演算表!F473="","",生产方式演算表!F473)</f>
        <v>秘银</v>
      </c>
      <c r="E435" s="24">
        <f>IF(生产方式演算表!AO473="","",生产方式演算表!AO473)</f>
        <v>15</v>
      </c>
      <c r="F435" s="24" t="str">
        <f>IF(生产方式演算表!H473="","",生产方式演算表!H473)</f>
        <v>灵能水晶</v>
      </c>
      <c r="G435" s="24">
        <f>IF(生产方式演算表!AP473="","",生产方式演算表!AP473)</f>
        <v>5</v>
      </c>
      <c r="H435" s="24" t="str">
        <f>IF(生产方式演算表!J473="","",生产方式演算表!J473)</f>
        <v>魔导引擎</v>
      </c>
      <c r="I435" s="24">
        <f>IF(生产方式演算表!AQ473="","",生产方式演算表!AQ473)</f>
        <v>4</v>
      </c>
      <c r="J435" s="26" t="str">
        <f>IF(生产方式演算表!AR473=0,"","运力")</f>
        <v>运力</v>
      </c>
      <c r="K435" s="26">
        <f>IF(J435="运力",生产方式演算表!AR473,"")</f>
        <v>10</v>
      </c>
      <c r="L435" s="3" t="str">
        <f>IF(生产方式演算表!O473="","",生产方式演算表!O473)</f>
        <v>法士</v>
      </c>
      <c r="M435" s="3">
        <f>IF(生产方式演算表!AT473="","",ROUND(生产方式演算表!AT473,-1))</f>
        <v>280</v>
      </c>
      <c r="N435" s="3" t="str">
        <f>IF(生产方式演算表!Q473="","",生产方式演算表!Q473)</f>
        <v>工程师</v>
      </c>
      <c r="O435" s="3">
        <f>IF(生产方式演算表!AU473="","",ROUND(生产方式演算表!AU473,-1))</f>
        <v>310</v>
      </c>
      <c r="P435" s="3" t="str">
        <f>IF(生产方式演算表!S473="","",生产方式演算表!S473)</f>
        <v/>
      </c>
      <c r="Q435" s="3" t="str">
        <f>IF(生产方式演算表!AV473="","",ROUND(生产方式演算表!AV473,-1))</f>
        <v/>
      </c>
      <c r="R435" s="3" t="str">
        <f>IF(生产方式演算表!V473="","",生产方式演算表!V473)</f>
        <v>魔能飞行器</v>
      </c>
      <c r="S435" s="3">
        <f>IF(生产方式演算表!AW473="","",ROUND(生产方式演算表!AW473,-LEN(生产方式演算表!AW473)+2))</f>
        <v>39</v>
      </c>
      <c r="T435" s="3" t="str">
        <f>IF(生产方式演算表!X473="","",生产方式演算表!X473)</f>
        <v/>
      </c>
      <c r="U435" s="3" t="str">
        <f>IF(生产方式演算表!AX473="","",ROUND(生产方式演算表!AX473,-LEN(生产方式演算表!AX473)+2))</f>
        <v/>
      </c>
      <c r="V435" s="3">
        <f t="shared" si="24"/>
        <v>1820</v>
      </c>
      <c r="W435" s="3">
        <f t="shared" si="25"/>
        <v>52</v>
      </c>
      <c r="X435" s="3">
        <f t="shared" si="26"/>
        <v>3120</v>
      </c>
      <c r="Y435" s="3">
        <f t="shared" si="27"/>
        <v>1248</v>
      </c>
      <c r="AA435">
        <f>IFERROR(ROUND(E435*VLOOKUP(D435,商品!$A$4:$B$58,2,FALSE),0),"")</f>
        <v>1200</v>
      </c>
      <c r="AB435">
        <f>IFERROR(ROUND(G435*VLOOKUP(F435,商品!$A$4:$B$58,2,FALSE),0),"")</f>
        <v>300</v>
      </c>
      <c r="AC435">
        <f>IFERROR(ROUND(I435*VLOOKUP(H435,商品!$A$4:$B$58,2,FALSE),0),"")</f>
        <v>320</v>
      </c>
      <c r="AD435">
        <f>IFERROR(ROUND(M435*VLOOKUP(L435,职业!A:G,4,FALSE),0),"")</f>
        <v>25</v>
      </c>
      <c r="AE435">
        <f>IFERROR(ROUND(O435*VLOOKUP(L435,职业!A:G,4,FALSE),0),"")</f>
        <v>27</v>
      </c>
      <c r="AF435" t="str">
        <f>IFERROR(ROUND(Q435*VLOOKUP(L435,职业!A:G,4,FALSE),0),"")</f>
        <v/>
      </c>
      <c r="AG435">
        <f>IFERROR(ROUND(S435*VLOOKUP(R435,商品!$A$4:$B$58,2,FALSE),0),"")</f>
        <v>3120</v>
      </c>
      <c r="AH435" t="str">
        <f>IFERROR(ROUND(U435*VLOOKUP(T435,商品!$A$4:$B$58,2,FALSE),0),"")</f>
        <v/>
      </c>
    </row>
    <row r="436" hidden="1" customHeight="1" spans="1:34">
      <c r="A436" s="23" t="str">
        <f>生产方式演算表!A474</f>
        <v>pmg_魔能军械厂_自动化</v>
      </c>
      <c r="B436" s="20" t="str">
        <f>IF(生产方式演算表!B474="","",生产方式演算表!B474)</f>
        <v>pm_魔军_手工装配</v>
      </c>
      <c r="C436" s="23">
        <v>1</v>
      </c>
      <c r="D436" s="24" t="str">
        <f>IF(生产方式演算表!F474="","",生产方式演算表!F474)</f>
        <v/>
      </c>
      <c r="E436" s="24" t="str">
        <f>IF(生产方式演算表!AO474="","",生产方式演算表!AO474)</f>
        <v/>
      </c>
      <c r="F436" s="24" t="str">
        <f>IF(生产方式演算表!H474="","",生产方式演算表!H474)</f>
        <v/>
      </c>
      <c r="G436" s="24" t="str">
        <f>IF(生产方式演算表!AP474="","",生产方式演算表!AP474)</f>
        <v/>
      </c>
      <c r="H436" s="24" t="str">
        <f>IF(生产方式演算表!J474="","",生产方式演算表!J474)</f>
        <v/>
      </c>
      <c r="I436" s="24" t="str">
        <f>IF(生产方式演算表!AQ474="","",生产方式演算表!AQ474)</f>
        <v/>
      </c>
      <c r="J436" s="26" t="str">
        <f>IF(生产方式演算表!AR474=0,"","运力")</f>
        <v/>
      </c>
      <c r="K436" s="26" t="str">
        <f>IF(J436="运力",生产方式演算表!AR474,"")</f>
        <v/>
      </c>
      <c r="L436" s="3" t="str">
        <f>IF(生产方式演算表!O474="","",生产方式演算表!O474)</f>
        <v/>
      </c>
      <c r="M436" s="3" t="str">
        <f>IF(生产方式演算表!AT474="","",ROUND(生产方式演算表!AT474,-1))</f>
        <v/>
      </c>
      <c r="N436" s="3" t="str">
        <f>IF(生产方式演算表!Q474="","",生产方式演算表!Q474)</f>
        <v/>
      </c>
      <c r="O436" s="3" t="str">
        <f>IF(生产方式演算表!AU474="","",ROUND(生产方式演算表!AU474,-1))</f>
        <v/>
      </c>
      <c r="P436" s="3" t="str">
        <f>IF(生产方式演算表!S474="","",生产方式演算表!S474)</f>
        <v/>
      </c>
      <c r="Q436" s="3" t="str">
        <f>IF(生产方式演算表!AV474="","",ROUND(生产方式演算表!AV474,-1))</f>
        <v/>
      </c>
      <c r="R436" s="3" t="str">
        <f>IF(生产方式演算表!V474="","",生产方式演算表!V474)</f>
        <v/>
      </c>
      <c r="S436" s="3" t="str">
        <f>IF(生产方式演算表!AW474="","",ROUND(生产方式演算表!AW474,-LEN(生产方式演算表!AW474)+2))</f>
        <v/>
      </c>
      <c r="T436" s="3" t="str">
        <f>IF(生产方式演算表!X474="","",生产方式演算表!X474)</f>
        <v/>
      </c>
      <c r="U436" s="3" t="str">
        <f>IF(生产方式演算表!AX474="","",ROUND(生产方式演算表!AX474,-LEN(生产方式演算表!AX474)+2))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hidden="1" customHeight="1" spans="1:34">
      <c r="A437" s="23" t="str">
        <f>生产方式演算表!A475</f>
        <v>pmg_魔能军械厂_自动化</v>
      </c>
      <c r="B437" s="20" t="str">
        <f>IF(生产方式演算表!B475="","",生产方式演算表!B475)</f>
        <v>pm_魔军_水管锅炉</v>
      </c>
      <c r="C437" s="23">
        <v>2</v>
      </c>
      <c r="D437" s="24" t="str">
        <f>IF(生产方式演算表!F475="","",生产方式演算表!F475)</f>
        <v>工具</v>
      </c>
      <c r="E437" s="24">
        <f>IF(生产方式演算表!AO475="","",生产方式演算表!AO475)</f>
        <v>6</v>
      </c>
      <c r="F437" s="24" t="str">
        <f>IF(生产方式演算表!H475="","",生产方式演算表!H475)</f>
        <v/>
      </c>
      <c r="G437" s="24" t="str">
        <f>IF(生产方式演算表!AP475="","",生产方式演算表!AP475)</f>
        <v/>
      </c>
      <c r="H437" s="24" t="str">
        <f>IF(生产方式演算表!J475="","",生产方式演算表!J475)</f>
        <v/>
      </c>
      <c r="I437" s="24" t="str">
        <f>IF(生产方式演算表!AQ475="","",生产方式演算表!AQ475)</f>
        <v/>
      </c>
      <c r="J437" s="26" t="str">
        <f>IF(生产方式演算表!AR475=0,"","运力")</f>
        <v/>
      </c>
      <c r="K437" s="26" t="str">
        <f>IF(J437="运力",生产方式演算表!AR475,"")</f>
        <v/>
      </c>
      <c r="L437" s="3" t="str">
        <f>IF(生产方式演算表!O475="","",生产方式演算表!O475)</f>
        <v>劳工</v>
      </c>
      <c r="M437" s="3">
        <f>IF(生产方式演算表!AT475="","",ROUND(生产方式演算表!AT475,-1))</f>
        <v>-360</v>
      </c>
      <c r="N437" s="3" t="str">
        <f>IF(生产方式演算表!Q475="","",生产方式演算表!Q475)</f>
        <v>工程师</v>
      </c>
      <c r="O437" s="3">
        <f>IF(生产方式演算表!AU475="","",ROUND(生产方式演算表!AU475,-1))</f>
        <v>30</v>
      </c>
      <c r="P437" s="3" t="str">
        <f>IF(生产方式演算表!S475="","",生产方式演算表!S475)</f>
        <v/>
      </c>
      <c r="Q437" s="3" t="str">
        <f>IF(生产方式演算表!AV475="","",ROUND(生产方式演算表!AV475,-1))</f>
        <v/>
      </c>
      <c r="R437" s="3" t="str">
        <f>IF(生产方式演算表!V475="","",生产方式演算表!V475)</f>
        <v/>
      </c>
      <c r="S437" s="3" t="str">
        <f>IF(生产方式演算表!AW475="","",ROUND(生产方式演算表!AW475,-LEN(生产方式演算表!AW475)+2))</f>
        <v/>
      </c>
      <c r="T437" s="3" t="str">
        <f>IF(生产方式演算表!X475="","",生产方式演算表!X475)</f>
        <v/>
      </c>
      <c r="U437" s="3" t="str">
        <f>IF(生产方式演算表!AX475="","",ROUND(生产方式演算表!AX475,-LEN(生产方式演算表!AX475)+2))</f>
        <v/>
      </c>
      <c r="V437" s="3">
        <f t="shared" si="24"/>
        <v>240</v>
      </c>
      <c r="W437" s="3">
        <f t="shared" si="25"/>
        <v>-7</v>
      </c>
      <c r="X437" s="3">
        <f t="shared" si="26"/>
        <v>0</v>
      </c>
      <c r="Y437" s="3">
        <f t="shared" si="27"/>
        <v>-233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-8</v>
      </c>
      <c r="AE437">
        <f>IFERROR(ROUND(O437*VLOOKUP(L437,职业!A:G,4,FALSE),0),"")</f>
        <v>1</v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hidden="1" customHeight="1" spans="1:34">
      <c r="A438" s="23" t="str">
        <f>生产方式演算表!A476</f>
        <v>pmg_魔能军械厂_自动化</v>
      </c>
      <c r="B438" s="20" t="str">
        <f>IF(生产方式演算表!B476="","",生产方式演算表!B476)</f>
        <v>pm_魔军_旋转阀发动机</v>
      </c>
      <c r="C438" s="23">
        <v>3</v>
      </c>
      <c r="D438" s="24" t="str">
        <f>IF(生产方式演算表!F476="","",生产方式演算表!F476)</f>
        <v>工具</v>
      </c>
      <c r="E438" s="24">
        <f>IF(生产方式演算表!AO476="","",生产方式演算表!AO476)</f>
        <v>8</v>
      </c>
      <c r="F438" s="24" t="str">
        <f>IF(生产方式演算表!H476="","",生产方式演算表!H476)</f>
        <v/>
      </c>
      <c r="G438" s="24" t="str">
        <f>IF(生产方式演算表!AP476="","",生产方式演算表!AP476)</f>
        <v/>
      </c>
      <c r="H438" s="24" t="str">
        <f>IF(生产方式演算表!J476="","",生产方式演算表!J476)</f>
        <v/>
      </c>
      <c r="I438" s="24" t="str">
        <f>IF(生产方式演算表!AQ476="","",生产方式演算表!AQ476)</f>
        <v/>
      </c>
      <c r="J438" s="26" t="str">
        <f>IF(生产方式演算表!AR476=0,"","运力")</f>
        <v/>
      </c>
      <c r="K438" s="26" t="str">
        <f>IF(J438="运力",生产方式演算表!AR476,"")</f>
        <v/>
      </c>
      <c r="L438" s="3" t="str">
        <f>IF(生产方式演算表!O476="","",生产方式演算表!O476)</f>
        <v>劳工</v>
      </c>
      <c r="M438" s="3">
        <f>IF(生产方式演算表!AT476="","",ROUND(生产方式演算表!AT476,-1))</f>
        <v>-720</v>
      </c>
      <c r="N438" s="3" t="str">
        <f>IF(生产方式演算表!Q476="","",生产方式演算表!Q476)</f>
        <v>工程师</v>
      </c>
      <c r="O438" s="3">
        <f>IF(生产方式演算表!AU476="","",ROUND(生产方式演算表!AU476,-1))</f>
        <v>60</v>
      </c>
      <c r="P438" s="3" t="str">
        <f>IF(生产方式演算表!S476="","",生产方式演算表!S476)</f>
        <v/>
      </c>
      <c r="Q438" s="3" t="str">
        <f>IF(生产方式演算表!AV476="","",ROUND(生产方式演算表!AV476,-1))</f>
        <v/>
      </c>
      <c r="R438" s="3" t="str">
        <f>IF(生产方式演算表!V476="","",生产方式演算表!V476)</f>
        <v/>
      </c>
      <c r="S438" s="3" t="str">
        <f>IF(生产方式演算表!AW476="","",ROUND(生产方式演算表!AW476,-LEN(生产方式演算表!AW476)+2))</f>
        <v/>
      </c>
      <c r="T438" s="3" t="str">
        <f>IF(生产方式演算表!X476="","",生产方式演算表!X476)</f>
        <v/>
      </c>
      <c r="U438" s="3" t="str">
        <f>IF(生产方式演算表!AX476="","",ROUND(生产方式演算表!AX476,-LEN(生产方式演算表!AX476)+2))</f>
        <v/>
      </c>
      <c r="V438" s="3">
        <f t="shared" si="24"/>
        <v>320</v>
      </c>
      <c r="W438" s="3">
        <f t="shared" si="25"/>
        <v>-15</v>
      </c>
      <c r="X438" s="3">
        <f t="shared" si="26"/>
        <v>0</v>
      </c>
      <c r="Y438" s="3">
        <f t="shared" si="27"/>
        <v>-305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-16</v>
      </c>
      <c r="AE438">
        <f>IFERROR(ROUND(O438*VLOOKUP(L438,职业!A:G,4,FALSE),0),"")</f>
        <v>1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hidden="1" customHeight="1" spans="1:34">
      <c r="A439" s="23" t="str">
        <f>生产方式演算表!A477</f>
        <v>pmg_魔能军械厂_自动化</v>
      </c>
      <c r="B439" s="20" t="str">
        <f>IF(生产方式演算表!B477="","",生产方式演算表!B477)</f>
        <v>pm_魔军_流水线</v>
      </c>
      <c r="C439" s="23">
        <v>4</v>
      </c>
      <c r="D439" s="24" t="str">
        <f>IF(生产方式演算表!F477="","",生产方式演算表!F477)</f>
        <v>科学引擎</v>
      </c>
      <c r="E439" s="24">
        <f>IF(生产方式演算表!AO477="","",生产方式演算表!AO477)</f>
        <v>2</v>
      </c>
      <c r="F439" s="24" t="str">
        <f>IF(生产方式演算表!H477="","",生产方式演算表!H477)</f>
        <v>煤</v>
      </c>
      <c r="G439" s="24">
        <f>IF(生产方式演算表!AP477="","",生产方式演算表!AP477)</f>
        <v>8</v>
      </c>
      <c r="H439" s="24" t="str">
        <f>IF(生产方式演算表!J477="","",生产方式演算表!J477)</f>
        <v/>
      </c>
      <c r="I439" s="24" t="str">
        <f>IF(生产方式演算表!AQ477="","",生产方式演算表!AQ477)</f>
        <v/>
      </c>
      <c r="J439" s="26" t="str">
        <f>IF(生产方式演算表!AR477=0,"","运力")</f>
        <v/>
      </c>
      <c r="K439" s="26" t="str">
        <f>IF(J439="运力",生产方式演算表!AR477,"")</f>
        <v/>
      </c>
      <c r="L439" s="3" t="str">
        <f>IF(生产方式演算表!O477="","",生产方式演算表!O477)</f>
        <v>劳工</v>
      </c>
      <c r="M439" s="3">
        <f>IF(生产方式演算表!AT477="","",ROUND(生产方式演算表!AT477,-1))</f>
        <v>-1090</v>
      </c>
      <c r="N439" s="3" t="str">
        <f>IF(生产方式演算表!Q477="","",生产方式演算表!Q477)</f>
        <v>工程师</v>
      </c>
      <c r="O439" s="3">
        <f>IF(生产方式演算表!AU477="","",ROUND(生产方式演算表!AU477,-1))</f>
        <v>90</v>
      </c>
      <c r="P439" s="3" t="str">
        <f>IF(生产方式演算表!S477="","",生产方式演算表!S477)</f>
        <v/>
      </c>
      <c r="Q439" s="3" t="str">
        <f>IF(生产方式演算表!AV477="","",ROUND(生产方式演算表!AV477,-1))</f>
        <v/>
      </c>
      <c r="R439" s="3" t="str">
        <f>IF(生产方式演算表!V477="","",生产方式演算表!V477)</f>
        <v/>
      </c>
      <c r="S439" s="3" t="str">
        <f>IF(生产方式演算表!AW477="","",ROUND(生产方式演算表!AW477,-LEN(生产方式演算表!AW477)+2))</f>
        <v/>
      </c>
      <c r="T439" s="3" t="str">
        <f>IF(生产方式演算表!X477="","",生产方式演算表!X477)</f>
        <v/>
      </c>
      <c r="U439" s="3" t="str">
        <f>IF(生产方式演算表!AX477="","",ROUND(生产方式演算表!AX477,-LEN(生产方式演算表!AX477)+2))</f>
        <v/>
      </c>
      <c r="V439" s="3">
        <f t="shared" si="24"/>
        <v>360</v>
      </c>
      <c r="W439" s="3">
        <f t="shared" si="25"/>
        <v>-22</v>
      </c>
      <c r="X439" s="3">
        <f t="shared" si="26"/>
        <v>0</v>
      </c>
      <c r="Y439" s="3">
        <f t="shared" si="27"/>
        <v>-338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>
        <f>IFERROR(ROUND(M439*VLOOKUP(L439,职业!A:G,4,FALSE),0),"")</f>
        <v>-24</v>
      </c>
      <c r="AE439">
        <f>IFERROR(ROUND(O439*VLOOKUP(L439,职业!A:G,4,FALSE),0),"")</f>
        <v>2</v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hidden="1" customHeight="1" spans="1:34">
      <c r="A440" s="23" t="str">
        <f>生产方式演算表!A478</f>
        <v>pmg_魔能军械厂_自动化</v>
      </c>
      <c r="B440" s="20" t="str">
        <f>IF(生产方式演算表!B478="","",生产方式演算表!B478)</f>
        <v>pm_魔军_魔导流水线</v>
      </c>
      <c r="C440" s="23">
        <v>5</v>
      </c>
      <c r="D440" s="24" t="str">
        <f>IF(生产方式演算表!F478="","",生产方式演算表!F478)</f>
        <v>魔导引擎</v>
      </c>
      <c r="E440" s="24">
        <f>IF(生产方式演算表!AO478="","",生产方式演算表!AO478)</f>
        <v>2</v>
      </c>
      <c r="F440" s="24" t="str">
        <f>IF(生产方式演算表!H478="","",生产方式演算表!H478)</f>
        <v>煤</v>
      </c>
      <c r="G440" s="24">
        <f>IF(生产方式演算表!AP478="","",生产方式演算表!AP478)</f>
        <v>10</v>
      </c>
      <c r="H440" s="24" t="str">
        <f>IF(生产方式演算表!J478="","",生产方式演算表!J478)</f>
        <v/>
      </c>
      <c r="I440" s="24" t="str">
        <f>IF(生产方式演算表!AQ478="","",生产方式演算表!AQ478)</f>
        <v/>
      </c>
      <c r="J440" s="26" t="str">
        <f>IF(生产方式演算表!AR478=0,"","运力")</f>
        <v/>
      </c>
      <c r="K440" s="26" t="str">
        <f>IF(J440="运力",生产方式演算表!AR478,"")</f>
        <v/>
      </c>
      <c r="L440" s="3" t="str">
        <f>IF(生产方式演算表!O478="","",生产方式演算表!O478)</f>
        <v>劳工</v>
      </c>
      <c r="M440" s="3">
        <f>IF(生产方式演算表!AT478="","",ROUND(生产方式演算表!AT478,-1))</f>
        <v>-1450</v>
      </c>
      <c r="N440" s="3" t="str">
        <f>IF(生产方式演算表!Q478="","",生产方式演算表!Q478)</f>
        <v>工程师</v>
      </c>
      <c r="O440" s="3">
        <f>IF(生产方式演算表!AU478="","",ROUND(生产方式演算表!AU478,-1))</f>
        <v>120</v>
      </c>
      <c r="P440" s="3" t="str">
        <f>IF(生产方式演算表!S478="","",生产方式演算表!S478)</f>
        <v/>
      </c>
      <c r="Q440" s="3" t="str">
        <f>IF(生产方式演算表!AV478="","",ROUND(生产方式演算表!AV478,-1))</f>
        <v/>
      </c>
      <c r="R440" s="3" t="str">
        <f>IF(生产方式演算表!V478="","",生产方式演算表!V478)</f>
        <v/>
      </c>
      <c r="S440" s="3" t="str">
        <f>IF(生产方式演算表!AW478="","",ROUND(生产方式演算表!AW478,-LEN(生产方式演算表!AW478)+2))</f>
        <v/>
      </c>
      <c r="T440" s="3" t="str">
        <f>IF(生产方式演算表!X478="","",生产方式演算表!X478)</f>
        <v/>
      </c>
      <c r="U440" s="3" t="str">
        <f>IF(生产方式演算表!AX478="","",ROUND(生产方式演算表!AX478,-LEN(生产方式演算表!AX478)+2))</f>
        <v/>
      </c>
      <c r="V440" s="3">
        <f t="shared" si="24"/>
        <v>460</v>
      </c>
      <c r="W440" s="3">
        <f t="shared" si="25"/>
        <v>-29</v>
      </c>
      <c r="X440" s="3">
        <f t="shared" si="26"/>
        <v>0</v>
      </c>
      <c r="Y440" s="3">
        <f t="shared" si="27"/>
        <v>-431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>
        <f>IFERROR(ROUND(M440*VLOOKUP(L440,职业!A:G,4,FALSE),0),"")</f>
        <v>-32</v>
      </c>
      <c r="AE440">
        <f>IFERROR(ROUND(O440*VLOOKUP(L440,职业!A:G,4,FALSE),0),"")</f>
        <v>3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hidden="1" customHeight="1" spans="1:34">
      <c r="A441" s="23" t="str">
        <f>生产方式演算表!A479</f>
        <v>pmg_魔能军械厂_自动化</v>
      </c>
      <c r="B441" s="20" t="str">
        <f>IF(生产方式演算表!B479="","",生产方式演算表!B479)</f>
        <v>pm_魔军_手工装配</v>
      </c>
      <c r="C441" s="25">
        <v>1</v>
      </c>
      <c r="D441" s="24" t="str">
        <f>IF(生产方式演算表!F479="","",生产方式演算表!F479)</f>
        <v/>
      </c>
      <c r="E441" s="24" t="str">
        <f>IF(生产方式演算表!AO479="","",生产方式演算表!AO479)</f>
        <v/>
      </c>
      <c r="F441" s="24" t="str">
        <f>IF(生产方式演算表!H479="","",生产方式演算表!H479)</f>
        <v/>
      </c>
      <c r="G441" s="24" t="str">
        <f>IF(生产方式演算表!AP479="","",生产方式演算表!AP479)</f>
        <v/>
      </c>
      <c r="H441" s="24" t="str">
        <f>IF(生产方式演算表!J479="","",生产方式演算表!J479)</f>
        <v/>
      </c>
      <c r="I441" s="24" t="str">
        <f>IF(生产方式演算表!AQ479="","",生产方式演算表!AQ479)</f>
        <v/>
      </c>
      <c r="J441" s="26" t="str">
        <f>IF(生产方式演算表!AR479=0,"","运力")</f>
        <v/>
      </c>
      <c r="K441" s="26" t="str">
        <f>IF(J441="运力",生产方式演算表!AR479,"")</f>
        <v/>
      </c>
      <c r="L441" s="3" t="str">
        <f>IF(生产方式演算表!O479="","",生产方式演算表!O479)</f>
        <v/>
      </c>
      <c r="M441" s="3" t="str">
        <f>IF(生产方式演算表!AT479="","",ROUND(生产方式演算表!AT479,-1))</f>
        <v/>
      </c>
      <c r="N441" s="3" t="str">
        <f>IF(生产方式演算表!Q479="","",生产方式演算表!Q479)</f>
        <v/>
      </c>
      <c r="O441" s="3" t="str">
        <f>IF(生产方式演算表!AU479="","",ROUND(生产方式演算表!AU479,-1))</f>
        <v/>
      </c>
      <c r="P441" s="3" t="str">
        <f>IF(生产方式演算表!S479="","",生产方式演算表!S479)</f>
        <v/>
      </c>
      <c r="Q441" s="3" t="str">
        <f>IF(生产方式演算表!AV479="","",ROUND(生产方式演算表!AV479,-1))</f>
        <v/>
      </c>
      <c r="R441" s="3" t="str">
        <f>IF(生产方式演算表!V479="","",生产方式演算表!V479)</f>
        <v/>
      </c>
      <c r="S441" s="3" t="str">
        <f>IF(生产方式演算表!AW479="","",ROUND(生产方式演算表!AW479,-LEN(生产方式演算表!AW479)+2))</f>
        <v/>
      </c>
      <c r="T441" s="3" t="str">
        <f>IF(生产方式演算表!X479="","",生产方式演算表!X479)</f>
        <v/>
      </c>
      <c r="U441" s="3" t="str">
        <f>IF(生产方式演算表!AX479="","",ROUND(生产方式演算表!AX479,-LEN(生产方式演算表!AX479)+2))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hidden="1" customHeight="1" spans="1:34">
      <c r="A442" s="23" t="str">
        <f>生产方式演算表!A480</f>
        <v>pmg_魔能军械厂_自动化</v>
      </c>
      <c r="B442" s="20" t="str">
        <f>IF(生产方式演算表!B480="","",生产方式演算表!B480)</f>
        <v>pm_魔军_基础魔偶</v>
      </c>
      <c r="C442" s="25">
        <v>2</v>
      </c>
      <c r="D442" s="24" t="str">
        <f>IF(生产方式演算表!F480="","",生产方式演算表!F480)</f>
        <v>魔偶</v>
      </c>
      <c r="E442" s="24">
        <f>IF(生产方式演算表!AO480="","",生产方式演算表!AO480)</f>
        <v>2</v>
      </c>
      <c r="F442" s="24" t="str">
        <f>IF(生产方式演算表!H480="","",生产方式演算表!H480)</f>
        <v>灵能水晶</v>
      </c>
      <c r="G442" s="24">
        <f>IF(生产方式演算表!AP480="","",生产方式演算表!AP480)</f>
        <v>4</v>
      </c>
      <c r="H442" s="24" t="str">
        <f>IF(生产方式演算表!J480="","",生产方式演算表!J480)</f>
        <v/>
      </c>
      <c r="I442" s="24" t="str">
        <f>IF(生产方式演算表!AQ480="","",生产方式演算表!AQ480)</f>
        <v/>
      </c>
      <c r="J442" s="26" t="str">
        <f>IF(生产方式演算表!AR480=0,"","运力")</f>
        <v/>
      </c>
      <c r="K442" s="26" t="str">
        <f>IF(J442="运力",生产方式演算表!AR480,"")</f>
        <v/>
      </c>
      <c r="L442" s="3" t="str">
        <f>IF(生产方式演算表!O480="","",生产方式演算表!O480)</f>
        <v>劳工</v>
      </c>
      <c r="M442" s="3">
        <f>IF(生产方式演算表!AT480="","",ROUND(生产方式演算表!AT480,-1))</f>
        <v>-540</v>
      </c>
      <c r="N442" s="3" t="str">
        <f>IF(生产方式演算表!Q480="","",生产方式演算表!Q480)</f>
        <v>法士</v>
      </c>
      <c r="O442" s="3">
        <f>IF(生产方式演算表!AU480="","",ROUND(生产方式演算表!AU480,-1))</f>
        <v>30</v>
      </c>
      <c r="P442" s="3" t="str">
        <f>IF(生产方式演算表!S480="","",生产方式演算表!S480)</f>
        <v/>
      </c>
      <c r="Q442" s="3" t="str">
        <f>IF(生产方式演算表!AV480="","",ROUND(生产方式演算表!AV480,-1))</f>
        <v/>
      </c>
      <c r="R442" s="3" t="str">
        <f>IF(生产方式演算表!V480="","",生产方式演算表!V480)</f>
        <v/>
      </c>
      <c r="S442" s="3" t="str">
        <f>IF(生产方式演算表!AW480="","",ROUND(生产方式演算表!AW480,-LEN(生产方式演算表!AW480)+2))</f>
        <v/>
      </c>
      <c r="T442" s="3" t="str">
        <f>IF(生产方式演算表!X480="","",生产方式演算表!X480)</f>
        <v/>
      </c>
      <c r="U442" s="3" t="str">
        <f>IF(生产方式演算表!AX480="","",ROUND(生产方式演算表!AX480,-LEN(生产方式演算表!AX480)+2))</f>
        <v/>
      </c>
      <c r="V442" s="3">
        <f t="shared" si="24"/>
        <v>340</v>
      </c>
      <c r="W442" s="3">
        <f t="shared" si="25"/>
        <v>-11</v>
      </c>
      <c r="X442" s="3">
        <f t="shared" si="26"/>
        <v>0</v>
      </c>
      <c r="Y442" s="3">
        <f t="shared" si="27"/>
        <v>-329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>
        <f>IFERROR(ROUND(M442*VLOOKUP(L442,职业!A:G,4,FALSE),0),"")</f>
        <v>-12</v>
      </c>
      <c r="AE442">
        <f>IFERROR(ROUND(O442*VLOOKUP(L442,职业!A:G,4,FALSE),0),"")</f>
        <v>1</v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hidden="1" customHeight="1" spans="1:34">
      <c r="A443" s="23" t="str">
        <f>生产方式演算表!A481</f>
        <v>pmg_魔能军械厂_自动化</v>
      </c>
      <c r="B443" s="20" t="str">
        <f>IF(生产方式演算表!B481="","",生产方式演算表!B481)</f>
        <v>pm_魔军_智能魔偶</v>
      </c>
      <c r="C443" s="25">
        <v>3</v>
      </c>
      <c r="D443" s="24" t="str">
        <f>IF(生产方式演算表!F481="","",生产方式演算表!F481)</f>
        <v>魔偶</v>
      </c>
      <c r="E443" s="24">
        <f>IF(生产方式演算表!AO481="","",生产方式演算表!AO481)</f>
        <v>3</v>
      </c>
      <c r="F443" s="24" t="str">
        <f>IF(生产方式演算表!H481="","",生产方式演算表!H481)</f>
        <v>灵能水晶</v>
      </c>
      <c r="G443" s="24">
        <f>IF(生产方式演算表!AP481="","",生产方式演算表!AP481)</f>
        <v>5</v>
      </c>
      <c r="H443" s="24" t="str">
        <f>IF(生产方式演算表!J481="","",生产方式演算表!J481)</f>
        <v/>
      </c>
      <c r="I443" s="24" t="str">
        <f>IF(生产方式演算表!AQ481="","",生产方式演算表!AQ481)</f>
        <v/>
      </c>
      <c r="J443" s="26" t="str">
        <f>IF(生产方式演算表!AR481=0,"","运力")</f>
        <v/>
      </c>
      <c r="K443" s="26" t="str">
        <f>IF(J443="运力",生产方式演算表!AR481,"")</f>
        <v/>
      </c>
      <c r="L443" s="3" t="str">
        <f>IF(生产方式演算表!O481="","",生产方式演算表!O481)</f>
        <v>劳工</v>
      </c>
      <c r="M443" s="3">
        <f>IF(生产方式演算表!AT481="","",ROUND(生产方式演算表!AT481,-1))</f>
        <v>-1090</v>
      </c>
      <c r="N443" s="3" t="str">
        <f>IF(生产方式演算表!Q481="","",生产方式演算表!Q481)</f>
        <v>法士</v>
      </c>
      <c r="O443" s="3">
        <f>IF(生产方式演算表!AU481="","",ROUND(生产方式演算表!AU481,-1))</f>
        <v>70</v>
      </c>
      <c r="P443" s="3" t="str">
        <f>IF(生产方式演算表!S481="","",生产方式演算表!S481)</f>
        <v/>
      </c>
      <c r="Q443" s="3" t="str">
        <f>IF(生产方式演算表!AV481="","",ROUND(生产方式演算表!AV481,-1))</f>
        <v/>
      </c>
      <c r="R443" s="3" t="str">
        <f>IF(生产方式演算表!V481="","",生产方式演算表!V481)</f>
        <v/>
      </c>
      <c r="S443" s="3" t="str">
        <f>IF(生产方式演算表!AW481="","",ROUND(生产方式演算表!AW481,-LEN(生产方式演算表!AW481)+2))</f>
        <v/>
      </c>
      <c r="T443" s="3" t="str">
        <f>IF(生产方式演算表!X481="","",生产方式演算表!X481)</f>
        <v/>
      </c>
      <c r="U443" s="3" t="str">
        <f>IF(生产方式演算表!AX481="","",ROUND(生产方式演算表!AX481,-LEN(生产方式演算表!AX481)+2))</f>
        <v/>
      </c>
      <c r="V443" s="3">
        <f t="shared" si="24"/>
        <v>450</v>
      </c>
      <c r="W443" s="3">
        <f t="shared" si="25"/>
        <v>-22</v>
      </c>
      <c r="X443" s="3">
        <f t="shared" si="26"/>
        <v>0</v>
      </c>
      <c r="Y443" s="3">
        <f t="shared" si="27"/>
        <v>-428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>
        <f>IFERROR(ROUND(M443*VLOOKUP(L443,职业!A:G,4,FALSE),0),"")</f>
        <v>-24</v>
      </c>
      <c r="AE443">
        <f>IFERROR(ROUND(O443*VLOOKUP(L443,职业!A:G,4,FALSE),0),"")</f>
        <v>2</v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hidden="1" customHeight="1" spans="1:34">
      <c r="A444" s="23" t="str">
        <f>生产方式演算表!A482</f>
        <v>pmg_魔能军械厂_自动化</v>
      </c>
      <c r="B444" s="20" t="str">
        <f>IF(生产方式演算表!B482="","",生产方式演算表!B482)</f>
        <v>pm_魔军_强智能魔偶</v>
      </c>
      <c r="C444" s="25">
        <v>4</v>
      </c>
      <c r="D444" s="24" t="str">
        <f>IF(生产方式演算表!F482="","",生产方式演算表!F482)</f>
        <v>魔偶</v>
      </c>
      <c r="E444" s="24">
        <f>IF(生产方式演算表!AO482="","",生产方式演算表!AO482)</f>
        <v>4</v>
      </c>
      <c r="F444" s="24" t="str">
        <f>IF(生产方式演算表!H482="","",生产方式演算表!H482)</f>
        <v>灵能水晶</v>
      </c>
      <c r="G444" s="24">
        <f>IF(生产方式演算表!AP482="","",生产方式演算表!AP482)</f>
        <v>6</v>
      </c>
      <c r="H444" s="24" t="str">
        <f>IF(生产方式演算表!J482="","",生产方式演算表!J482)</f>
        <v/>
      </c>
      <c r="I444" s="24" t="str">
        <f>IF(生产方式演算表!AQ482="","",生产方式演算表!AQ482)</f>
        <v/>
      </c>
      <c r="J444" s="26" t="str">
        <f>IF(生产方式演算表!AR482=0,"","运力")</f>
        <v/>
      </c>
      <c r="K444" s="26" t="str">
        <f>IF(J444="运力",生产方式演算表!AR482,"")</f>
        <v/>
      </c>
      <c r="L444" s="3" t="str">
        <f>IF(生产方式演算表!O482="","",生产方式演算表!O482)</f>
        <v>劳工</v>
      </c>
      <c r="M444" s="3">
        <f>IF(生产方式演算表!AT482="","",ROUND(生产方式演算表!AT482,-1))</f>
        <v>-1630</v>
      </c>
      <c r="N444" s="3" t="str">
        <f>IF(生产方式演算表!Q482="","",生产方式演算表!Q482)</f>
        <v>法士</v>
      </c>
      <c r="O444" s="3">
        <f>IF(生产方式演算表!AU482="","",ROUND(生产方式演算表!AU482,-1))</f>
        <v>100</v>
      </c>
      <c r="P444" s="3" t="str">
        <f>IF(生产方式演算表!S482="","",生产方式演算表!S482)</f>
        <v/>
      </c>
      <c r="Q444" s="3" t="str">
        <f>IF(生产方式演算表!AV482="","",ROUND(生产方式演算表!AV482,-1))</f>
        <v/>
      </c>
      <c r="R444" s="3" t="str">
        <f>IF(生产方式演算表!V482="","",生产方式演算表!V482)</f>
        <v/>
      </c>
      <c r="S444" s="3" t="str">
        <f>IF(生产方式演算表!AW482="","",ROUND(生产方式演算表!AW482,-LEN(生产方式演算表!AW482)+2))</f>
        <v/>
      </c>
      <c r="T444" s="3" t="str">
        <f>IF(生产方式演算表!X482="","",生产方式演算表!X482)</f>
        <v/>
      </c>
      <c r="U444" s="3" t="str">
        <f>IF(生产方式演算表!AX482="","",ROUND(生产方式演算表!AX482,-LEN(生产方式演算表!AX482)+2))</f>
        <v/>
      </c>
      <c r="V444" s="3">
        <f t="shared" si="24"/>
        <v>560</v>
      </c>
      <c r="W444" s="3">
        <f t="shared" si="25"/>
        <v>-34</v>
      </c>
      <c r="X444" s="3">
        <f t="shared" si="26"/>
        <v>0</v>
      </c>
      <c r="Y444" s="3">
        <f t="shared" si="27"/>
        <v>-526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>
        <f>IFERROR(ROUND(M444*VLOOKUP(L444,职业!A:G,4,FALSE),0),"")</f>
        <v>-36</v>
      </c>
      <c r="AE444">
        <f>IFERROR(ROUND(O444*VLOOKUP(L444,职业!A:G,4,FALSE),0),"")</f>
        <v>2</v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hidden="1" customHeight="1" spans="1:34">
      <c r="A445" s="23" t="str">
        <f>生产方式演算表!A483</f>
        <v>pmg_魔能军械厂_自动化</v>
      </c>
      <c r="B445" s="20" t="str">
        <f>IF(生产方式演算表!B483="","",生产方式演算表!B483)</f>
        <v>pm_魔军_魔偶流水线</v>
      </c>
      <c r="C445" s="25">
        <v>5</v>
      </c>
      <c r="D445" s="24" t="str">
        <f>IF(生产方式演算表!F483="","",生产方式演算表!F483)</f>
        <v>魔偶</v>
      </c>
      <c r="E445" s="24">
        <f>IF(生产方式演算表!AO483="","",生产方式演算表!AO483)</f>
        <v>4</v>
      </c>
      <c r="F445" s="24" t="str">
        <f>IF(生产方式演算表!H483="","",生产方式演算表!H483)</f>
        <v>灵能水晶</v>
      </c>
      <c r="G445" s="24">
        <f>IF(生产方式演算表!AP483="","",生产方式演算表!AP483)</f>
        <v>7</v>
      </c>
      <c r="H445" s="24" t="str">
        <f>IF(生产方式演算表!J483="","",生产方式演算表!J483)</f>
        <v/>
      </c>
      <c r="I445" s="24" t="str">
        <f>IF(生产方式演算表!AQ483="","",生产方式演算表!AQ483)</f>
        <v/>
      </c>
      <c r="J445" s="26" t="str">
        <f>IF(生产方式演算表!AR483=0,"","运力")</f>
        <v/>
      </c>
      <c r="K445" s="26" t="str">
        <f>IF(J445="运力",生产方式演算表!AR483,"")</f>
        <v/>
      </c>
      <c r="L445" s="3" t="str">
        <f>IF(生产方式演算表!O483="","",生产方式演算表!O483)</f>
        <v>劳工</v>
      </c>
      <c r="M445" s="3">
        <f>IF(生产方式演算表!AT483="","",ROUND(生产方式演算表!AT483,-1))</f>
        <v>-2170</v>
      </c>
      <c r="N445" s="3" t="str">
        <f>IF(生产方式演算表!Q483="","",生产方式演算表!Q483)</f>
        <v>法士</v>
      </c>
      <c r="O445" s="3">
        <f>IF(生产方式演算表!AU483="","",ROUND(生产方式演算表!AU483,-1))</f>
        <v>140</v>
      </c>
      <c r="P445" s="3" t="str">
        <f>IF(生产方式演算表!S483="","",生产方式演算表!S483)</f>
        <v/>
      </c>
      <c r="Q445" s="3" t="str">
        <f>IF(生产方式演算表!AV483="","",ROUND(生产方式演算表!AV483,-1))</f>
        <v/>
      </c>
      <c r="R445" s="3" t="str">
        <f>IF(生产方式演算表!V483="","",生产方式演算表!V483)</f>
        <v/>
      </c>
      <c r="S445" s="3" t="str">
        <f>IF(生产方式演算表!AW483="","",ROUND(生产方式演算表!AW483,-LEN(生产方式演算表!AW483)+2))</f>
        <v/>
      </c>
      <c r="T445" s="3" t="str">
        <f>IF(生产方式演算表!X483="","",生产方式演算表!X483)</f>
        <v/>
      </c>
      <c r="U445" s="3" t="str">
        <f>IF(生产方式演算表!AX483="","",ROUND(生产方式演算表!AX483,-LEN(生产方式演算表!AX483)+2))</f>
        <v/>
      </c>
      <c r="V445" s="3">
        <f t="shared" si="24"/>
        <v>620</v>
      </c>
      <c r="W445" s="3">
        <f t="shared" si="25"/>
        <v>-45</v>
      </c>
      <c r="X445" s="3">
        <f t="shared" si="26"/>
        <v>0</v>
      </c>
      <c r="Y445" s="3">
        <f t="shared" si="27"/>
        <v>-575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>
        <f>IFERROR(ROUND(M445*VLOOKUP(L445,职业!A:G,4,FALSE),0),"")</f>
        <v>-48</v>
      </c>
      <c r="AE445">
        <f>IFERROR(ROUND(O445*VLOOKUP(L445,职业!A:G,4,FALSE),0),"")</f>
        <v>3</v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3" t="str">
        <f>生产方式演算表!A484</f>
        <v>pmg_魔能军械厂_所有制</v>
      </c>
      <c r="B446" s="20" t="str">
        <f>IF(生产方式演算表!B484="","",生产方式演算表!B484)</f>
        <v>pm_重_商人行会</v>
      </c>
      <c r="C446" s="23">
        <v>1</v>
      </c>
      <c r="D446" s="24" t="str">
        <f>IF(生产方式演算表!F484="","",生产方式演算表!F484)</f>
        <v/>
      </c>
      <c r="E446" s="24" t="str">
        <f>IF(生产方式演算表!AO492="","",IF(LEN(生产方式演算表!AO492)=1,生产方式演算表!AO492,ROUND(生产方式演算表!AO492,-1)))</f>
        <v/>
      </c>
      <c r="F446" s="24" t="str">
        <f>IF(生产方式演算表!H492="","",生产方式演算表!H492)</f>
        <v/>
      </c>
      <c r="G446" s="24" t="str">
        <f>IF(生产方式演算表!AP492="","",IF(LEN(生产方式演算表!AP492)=1,生产方式演算表!AP492,ROUND(生产方式演算表!AP492,-1)))</f>
        <v/>
      </c>
      <c r="H446" s="24" t="str">
        <f>IF(生产方式演算表!J484="","",生产方式演算表!J484)</f>
        <v/>
      </c>
      <c r="I446" s="24" t="str">
        <f>IF(生产方式演算表!AQ492="","",IF(LEN(生产方式演算表!AQ492)=1,生产方式演算表!AQ492,ROUND(生产方式演算表!AQ492,-1)))</f>
        <v/>
      </c>
      <c r="J446" s="26" t="str">
        <f>IF(生产方式演算表!AR484=0,"","运力")</f>
        <v/>
      </c>
      <c r="K446" s="26" t="str">
        <f>IF(J446="","",IF(LEN(生产方式演算表!AR492)=1,生产方式演算表!AR492,ROUND(生产方式演算表!AR492,-1)))</f>
        <v/>
      </c>
      <c r="L446" s="3" t="str">
        <f>IF(生产方式演算表!O484="","",生产方式演算表!O484)</f>
        <v>职员</v>
      </c>
      <c r="M446" s="3">
        <f>IF(生产方式演算表!AT484="","",ROUND(生产方式演算表!AT484,-1))</f>
        <v>420</v>
      </c>
      <c r="N446" s="3" t="str">
        <f>IF(生产方式演算表!Q484="","",生产方式演算表!Q484)</f>
        <v>贵族</v>
      </c>
      <c r="O446" s="3">
        <f>IF(生产方式演算表!AU484="","",ROUND(生产方式演算表!AU484,-1))</f>
        <v>50</v>
      </c>
      <c r="P446" s="3" t="str">
        <f>IF(生产方式演算表!S484="","",生产方式演算表!S484)</f>
        <v/>
      </c>
      <c r="Q446" s="3" t="str">
        <f>IF(生产方式演算表!AV484="","",ROUND(生产方式演算表!AV484,-1))</f>
        <v/>
      </c>
      <c r="R446" s="3" t="str">
        <f>IF(生产方式演算表!V484="","",生产方式演算表!V484)</f>
        <v/>
      </c>
      <c r="S446" s="3" t="str">
        <f>IF(生产方式演算表!AW492="","",IF(LEN(生产方式演算表!AW492)=1,生产方式演算表!AW492,ROUND(生产方式演算表!AW492,-1)))</f>
        <v/>
      </c>
      <c r="T446" s="3" t="str">
        <f>IF(生产方式演算表!X484="","",生产方式演算表!X484)</f>
        <v/>
      </c>
      <c r="U446" s="3" t="str">
        <f>IF(生产方式演算表!AX492="","",IF(LEN(生产方式演算表!AX492)=1,生产方式演算表!AX492,ROUND(生产方式演算表!AX492,-1)))</f>
        <v/>
      </c>
      <c r="V446" s="3">
        <f t="shared" si="24"/>
        <v>0</v>
      </c>
      <c r="W446" s="3">
        <f t="shared" si="25"/>
        <v>21</v>
      </c>
      <c r="X446" s="3">
        <f t="shared" si="26"/>
        <v>0</v>
      </c>
      <c r="Y446" s="3">
        <f t="shared" si="27"/>
        <v>-21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>
        <f>IFERROR(ROUND(M446*VLOOKUP(L446,职业!A:G,4,FALSE),0),"")</f>
        <v>19</v>
      </c>
      <c r="AE446">
        <f>IFERROR(ROUND(O446*VLOOKUP(L446,职业!A:G,4,FALSE),0),"")</f>
        <v>2</v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3" t="str">
        <f>生产方式演算表!A485</f>
        <v>pmg_魔能军械厂_所有制</v>
      </c>
      <c r="B447" s="20" t="str">
        <f>IF(生产方式演算表!B485="","",生产方式演算表!B485)</f>
        <v>pm_重_教会所有</v>
      </c>
      <c r="C447" s="23">
        <v>2</v>
      </c>
      <c r="D447" s="24" t="str">
        <f>IF(生产方式演算表!F485="","",生产方式演算表!F485)</f>
        <v/>
      </c>
      <c r="E447" s="24" t="str">
        <f>IF(生产方式演算表!AO493="","",IF(LEN(生产方式演算表!AO493)=1,生产方式演算表!AO493,ROUND(生产方式演算表!AO493,-1)))</f>
        <v/>
      </c>
      <c r="F447" s="24" t="str">
        <f>IF(生产方式演算表!H493="","",生产方式演算表!H493)</f>
        <v/>
      </c>
      <c r="G447" s="24" t="str">
        <f>IF(生产方式演算表!AP493="","",IF(LEN(生产方式演算表!AP493)=1,生产方式演算表!AP493,ROUND(生产方式演算表!AP493,-1)))</f>
        <v/>
      </c>
      <c r="H447" s="24" t="str">
        <f>IF(生产方式演算表!J485="","",生产方式演算表!J485)</f>
        <v/>
      </c>
      <c r="I447" s="24" t="str">
        <f>IF(生产方式演算表!AQ493="","",IF(LEN(生产方式演算表!AQ493)=1,生产方式演算表!AQ493,ROUND(生产方式演算表!AQ493,-1)))</f>
        <v/>
      </c>
      <c r="J447" s="26" t="str">
        <f>IF(生产方式演算表!AR485=0,"","运力")</f>
        <v/>
      </c>
      <c r="K447" s="26" t="str">
        <f>IF(J447="","",IF(LEN(生产方式演算表!AR493)=1,生产方式演算表!AR493,ROUND(生产方式演算表!AR493,-1)))</f>
        <v/>
      </c>
      <c r="L447" s="3" t="str">
        <f>IF(生产方式演算表!O485="","",生产方式演算表!O485)</f>
        <v>教士</v>
      </c>
      <c r="M447" s="3">
        <f>IF(生产方式演算表!AT485="","",ROUND(生产方式演算表!AT485,-1))</f>
        <v>530</v>
      </c>
      <c r="N447" s="3" t="str">
        <f>IF(生产方式演算表!Q485="","",生产方式演算表!Q485)</f>
        <v/>
      </c>
      <c r="O447" s="3" t="str">
        <f>IF(生产方式演算表!AU485="","",ROUND(生产方式演算表!AU485,-1))</f>
        <v/>
      </c>
      <c r="P447" s="3" t="str">
        <f>IF(生产方式演算表!S485="","",生产方式演算表!S485)</f>
        <v/>
      </c>
      <c r="Q447" s="3" t="str">
        <f>IF(生产方式演算表!AV485="","",ROUND(生产方式演算表!AV485,-1))</f>
        <v/>
      </c>
      <c r="R447" s="3" t="str">
        <f>IF(生产方式演算表!V485="","",生产方式演算表!V485)</f>
        <v/>
      </c>
      <c r="S447" s="3" t="str">
        <f>IF(生产方式演算表!AW493="","",IF(LEN(生产方式演算表!AW493)=1,生产方式演算表!AW493,ROUND(生产方式演算表!AW493,-1)))</f>
        <v/>
      </c>
      <c r="T447" s="3" t="str">
        <f>IF(生产方式演算表!X485="","",生产方式演算表!X485)</f>
        <v/>
      </c>
      <c r="U447" s="3" t="str">
        <f>IF(生产方式演算表!AX493="","",IF(LEN(生产方式演算表!AX493)=1,生产方式演算表!AX493,ROUND(生产方式演算表!AX493,-1)))</f>
        <v/>
      </c>
      <c r="V447" s="3">
        <f t="shared" si="24"/>
        <v>0</v>
      </c>
      <c r="W447" s="3">
        <f t="shared" si="25"/>
        <v>35</v>
      </c>
      <c r="X447" s="3">
        <f t="shared" si="26"/>
        <v>0</v>
      </c>
      <c r="Y447" s="3">
        <f t="shared" si="27"/>
        <v>-35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35</v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3" t="str">
        <f>生产方式演算表!A486</f>
        <v>pmg_魔能军械厂_所有制</v>
      </c>
      <c r="B448" s="20" t="str">
        <f>IF(生产方式演算表!B486="","",生产方式演算表!B486)</f>
        <v>pm_重_私人运营</v>
      </c>
      <c r="C448" s="23">
        <v>3</v>
      </c>
      <c r="D448" s="24" t="str">
        <f>IF(生产方式演算表!F486="","",生产方式演算表!F486)</f>
        <v/>
      </c>
      <c r="E448" s="24" t="str">
        <f>IF(生产方式演算表!AO494="","",IF(LEN(生产方式演算表!AO494)=1,生产方式演算表!AO494,ROUND(生产方式演算表!AO494,-1)))</f>
        <v/>
      </c>
      <c r="F448" s="24" t="str">
        <f>IF(生产方式演算表!H494="","",生产方式演算表!H494)</f>
        <v/>
      </c>
      <c r="G448" s="24" t="str">
        <f>IF(生产方式演算表!AP494="","",IF(LEN(生产方式演算表!AP494)=1,生产方式演算表!AP494,ROUND(生产方式演算表!AP494,-1)))</f>
        <v/>
      </c>
      <c r="H448" s="24" t="str">
        <f>IF(生产方式演算表!J486="","",生产方式演算表!J486)</f>
        <v/>
      </c>
      <c r="I448" s="24" t="str">
        <f>IF(生产方式演算表!AQ494="","",IF(LEN(生产方式演算表!AQ494)=1,生产方式演算表!AQ494,ROUND(生产方式演算表!AQ494,-1)))</f>
        <v/>
      </c>
      <c r="J448" s="26" t="str">
        <f>IF(生产方式演算表!AR486=0,"","运力")</f>
        <v/>
      </c>
      <c r="K448" s="26" t="str">
        <f>IF(J448="","",IF(LEN(生产方式演算表!AR494)=1,生产方式演算表!AR494,ROUND(生产方式演算表!AR494,-1)))</f>
        <v/>
      </c>
      <c r="L448" s="3" t="str">
        <f>IF(生产方式演算表!O486="","",生产方式演算表!O486)</f>
        <v>资本家</v>
      </c>
      <c r="M448" s="3">
        <f>IF(生产方式演算表!AT486="","",ROUND(生产方式演算表!AT486,-1))</f>
        <v>140</v>
      </c>
      <c r="N448" s="3" t="str">
        <f>IF(生产方式演算表!Q486="","",生产方式演算表!Q486)</f>
        <v>职员</v>
      </c>
      <c r="O448" s="3">
        <f>IF(生产方式演算表!AU486="","",ROUND(生产方式演算表!AU486,-1))</f>
        <v>370</v>
      </c>
      <c r="P448" s="3" t="str">
        <f>IF(生产方式演算表!S486="","",生产方式演算表!S486)</f>
        <v/>
      </c>
      <c r="Q448" s="3" t="str">
        <f>IF(生产方式演算表!AV486="","",ROUND(生产方式演算表!AV486,-1))</f>
        <v/>
      </c>
      <c r="R448" s="3" t="str">
        <f>IF(生产方式演算表!V486="","",生产方式演算表!V486)</f>
        <v/>
      </c>
      <c r="S448" s="3" t="str">
        <f>IF(生产方式演算表!AW494="","",IF(LEN(生产方式演算表!AW494)=1,生产方式演算表!AW494,ROUND(生产方式演算表!AW494,-1)))</f>
        <v/>
      </c>
      <c r="T448" s="3" t="str">
        <f>IF(生产方式演算表!X486="","",生产方式演算表!X486)</f>
        <v/>
      </c>
      <c r="U448" s="3" t="str">
        <f>IF(生产方式演算表!AX494="","",IF(LEN(生产方式演算表!AX494)=1,生产方式演算表!AX494,ROUND(生产方式演算表!AX494,-1)))</f>
        <v/>
      </c>
      <c r="V448" s="3">
        <f t="shared" si="24"/>
        <v>0</v>
      </c>
      <c r="W448" s="3">
        <f t="shared" si="25"/>
        <v>203</v>
      </c>
      <c r="X448" s="3">
        <f t="shared" si="26"/>
        <v>0</v>
      </c>
      <c r="Y448" s="3">
        <f t="shared" si="27"/>
        <v>-203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>
        <f>IFERROR(ROUND(M448*VLOOKUP(L448,职业!A:G,4,FALSE),0),"")</f>
        <v>56</v>
      </c>
      <c r="AE448">
        <f>IFERROR(ROUND(O448*VLOOKUP(L448,职业!A:G,4,FALSE),0),"")</f>
        <v>147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3" t="str">
        <f>生产方式演算表!A487</f>
        <v>pmg_魔能军械厂_所有制</v>
      </c>
      <c r="B449" s="20" t="str">
        <f>IF(生产方式演算表!B487="","",生产方式演算表!B487)</f>
        <v>pm_重_公开交易</v>
      </c>
      <c r="C449" s="23">
        <v>4</v>
      </c>
      <c r="D449" s="24" t="str">
        <f>IF(生产方式演算表!F487="","",生产方式演算表!F487)</f>
        <v/>
      </c>
      <c r="E449" s="24">
        <f>IF(生产方式演算表!AO495="","",IF(LEN(生产方式演算表!AO495)=1,生产方式演算表!AO495,ROUND(生产方式演算表!AO495,-1)))</f>
        <v>30</v>
      </c>
      <c r="F449" s="24" t="str">
        <f>IF(生产方式演算表!H495="","",生产方式演算表!H495)</f>
        <v>工具</v>
      </c>
      <c r="G449" s="24">
        <f>IF(生产方式演算表!AP495="","",IF(LEN(生产方式演算表!AP495)=1,生产方式演算表!AP495,ROUND(生产方式演算表!AP495,-1)))</f>
        <v>9</v>
      </c>
      <c r="H449" s="24" t="str">
        <f>IF(生产方式演算表!J487="","",生产方式演算表!J487)</f>
        <v/>
      </c>
      <c r="I449" s="24" t="str">
        <f>IF(生产方式演算表!AQ495="","",IF(LEN(生产方式演算表!AQ495)=1,生产方式演算表!AQ495,ROUND(生产方式演算表!AQ495,-1)))</f>
        <v/>
      </c>
      <c r="J449" s="26" t="str">
        <f>IF(生产方式演算表!AR487=0,"","运力")</f>
        <v/>
      </c>
      <c r="K449" s="26" t="str">
        <f>IF(J449="","",IF(LEN(生产方式演算表!AR495)=1,生产方式演算表!AR495,ROUND(生产方式演算表!AR495,-1)))</f>
        <v/>
      </c>
      <c r="L449" s="3" t="str">
        <f>IF(生产方式演算表!O487="","",生产方式演算表!O487)</f>
        <v>资本家</v>
      </c>
      <c r="M449" s="3">
        <f>IF(生产方式演算表!AT487="","",ROUND(生产方式演算表!AT487,-1))</f>
        <v>70</v>
      </c>
      <c r="N449" s="3" t="str">
        <f>IF(生产方式演算表!Q487="","",生产方式演算表!Q487)</f>
        <v>职员</v>
      </c>
      <c r="O449" s="3">
        <f>IF(生产方式演算表!AU487="","",ROUND(生产方式演算表!AU487,-1))</f>
        <v>180</v>
      </c>
      <c r="P449" s="3" t="str">
        <f>IF(生产方式演算表!S487="","",生产方式演算表!S487)</f>
        <v/>
      </c>
      <c r="Q449" s="3" t="str">
        <f>IF(生产方式演算表!AV487="","",ROUND(生产方式演算表!AV487,-1))</f>
        <v/>
      </c>
      <c r="R449" s="3" t="str">
        <f>IF(生产方式演算表!V487="","",生产方式演算表!V487)</f>
        <v/>
      </c>
      <c r="S449" s="3" t="str">
        <f>IF(生产方式演算表!AW495="","",IF(LEN(生产方式演算表!AW495)=1,生产方式演算表!AW495,ROUND(生产方式演算表!AW495,-1)))</f>
        <v/>
      </c>
      <c r="T449" s="3" t="str">
        <f>IF(生产方式演算表!X487="","",生产方式演算表!X487)</f>
        <v/>
      </c>
      <c r="U449" s="3" t="str">
        <f>IF(生产方式演算表!AX495="","",IF(LEN(生产方式演算表!AX495)=1,生产方式演算表!AX495,ROUND(生产方式演算表!AX495,-1)))</f>
        <v/>
      </c>
      <c r="V449" s="3">
        <f t="shared" si="24"/>
        <v>360</v>
      </c>
      <c r="W449" s="3">
        <f t="shared" si="25"/>
        <v>100</v>
      </c>
      <c r="X449" s="3">
        <f t="shared" si="26"/>
        <v>0</v>
      </c>
      <c r="Y449" s="3">
        <f t="shared" si="27"/>
        <v>-460</v>
      </c>
      <c r="AA449" t="str">
        <f>IFERROR(ROUND(E449*VLOOKUP(D449,商品!$A$4:$B$58,2,FALSE),0),"")</f>
        <v/>
      </c>
      <c r="AB449">
        <f>IFERROR(ROUND(G449*VLOOKUP(F449,商品!$A$4:$B$58,2,FALSE),0),"")</f>
        <v>360</v>
      </c>
      <c r="AC449" t="str">
        <f>IFERROR(ROUND(I449*VLOOKUP(H449,商品!$A$4:$B$58,2,FALSE),0),"")</f>
        <v/>
      </c>
      <c r="AD449">
        <f>IFERROR(ROUND(M449*VLOOKUP(L449,职业!A:G,4,FALSE),0),"")</f>
        <v>28</v>
      </c>
      <c r="AE449">
        <f>IFERROR(ROUND(O449*VLOOKUP(L449,职业!A:G,4,FALSE),0),"")</f>
        <v>72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3" t="str">
        <f>生产方式演算表!A488</f>
        <v>pmg_魔能军械厂_所有制</v>
      </c>
      <c r="B450" s="20" t="str">
        <f>IF(生产方式演算表!B488="","",生产方式演算表!B488)</f>
        <v>pm_重_政府运营</v>
      </c>
      <c r="C450" s="23">
        <v>5</v>
      </c>
      <c r="D450" s="24" t="str">
        <f>IF(生产方式演算表!F488="","",生产方式演算表!F488)</f>
        <v/>
      </c>
      <c r="E450" s="24">
        <f>IF(生产方式演算表!AO496="","",IF(LEN(生产方式演算表!AO496)=1,生产方式演算表!AO496,ROUND(生产方式演算表!AO496,-1)))</f>
        <v>20</v>
      </c>
      <c r="F450" s="24" t="str">
        <f>IF(生产方式演算表!H496="","",生产方式演算表!H496)</f>
        <v>灵能水晶</v>
      </c>
      <c r="G450" s="24">
        <f>IF(生产方式演算表!AP496="","",IF(LEN(生产方式演算表!AP496)=1,生产方式演算表!AP496,ROUND(生产方式演算表!AP496,-1)))</f>
        <v>5</v>
      </c>
      <c r="H450" s="24" t="str">
        <f>IF(生产方式演算表!J488="","",生产方式演算表!J488)</f>
        <v/>
      </c>
      <c r="I450" s="24">
        <f>IF(生产方式演算表!AQ496="","",IF(LEN(生产方式演算表!AQ496)=1,生产方式演算表!AQ496,ROUND(生产方式演算表!AQ496,-1)))</f>
        <v>4</v>
      </c>
      <c r="J450" s="26" t="str">
        <f>IF(生产方式演算表!AR488=0,"","运力")</f>
        <v/>
      </c>
      <c r="K450" s="26" t="str">
        <f>IF(J450="","",IF(LEN(生产方式演算表!AR496)=1,生产方式演算表!AR496,ROUND(生产方式演算表!AR496,-1)))</f>
        <v/>
      </c>
      <c r="L450" s="3" t="str">
        <f>IF(生产方式演算表!O488="","",生产方式演算表!O488)</f>
        <v>官僚</v>
      </c>
      <c r="M450" s="3">
        <f>IF(生产方式演算表!AT488="","",ROUND(生产方式演算表!AT488,-1))</f>
        <v>600</v>
      </c>
      <c r="N450" s="3" t="str">
        <f>IF(生产方式演算表!Q488="","",生产方式演算表!Q488)</f>
        <v/>
      </c>
      <c r="O450" s="3" t="str">
        <f>IF(生产方式演算表!AU488="","",ROUND(生产方式演算表!AU488,-1))</f>
        <v/>
      </c>
      <c r="P450" s="3" t="str">
        <f>IF(生产方式演算表!S488="","",生产方式演算表!S488)</f>
        <v/>
      </c>
      <c r="Q450" s="3" t="str">
        <f>IF(生产方式演算表!AV488="","",ROUND(生产方式演算表!AV488,-1))</f>
        <v/>
      </c>
      <c r="R450" s="3" t="str">
        <f>IF(生产方式演算表!V488="","",生产方式演算表!V488)</f>
        <v/>
      </c>
      <c r="S450" s="3" t="str">
        <f>IF(生产方式演算表!AW496="","",IF(LEN(生产方式演算表!AW496)=1,生产方式演算表!AW496,ROUND(生产方式演算表!AW496,-1)))</f>
        <v/>
      </c>
      <c r="T450" s="3" t="str">
        <f>IF(生产方式演算表!X488="","",生产方式演算表!X488)</f>
        <v/>
      </c>
      <c r="U450" s="3" t="str">
        <f>IF(生产方式演算表!AX496="","",IF(LEN(生产方式演算表!AX496)=1,生产方式演算表!AX496,ROUND(生产方式演算表!AX496,-1)))</f>
        <v/>
      </c>
      <c r="V450" s="3">
        <f t="shared" si="24"/>
        <v>300</v>
      </c>
      <c r="W450" s="3">
        <f t="shared" si="25"/>
        <v>40</v>
      </c>
      <c r="X450" s="3">
        <f t="shared" si="26"/>
        <v>0</v>
      </c>
      <c r="Y450" s="3">
        <f t="shared" si="27"/>
        <v>-340</v>
      </c>
      <c r="AA450" t="str">
        <f>IFERROR(ROUND(E450*VLOOKUP(D450,商品!$A$4:$B$58,2,FALSE),0),"")</f>
        <v/>
      </c>
      <c r="AB450">
        <f>IFERROR(ROUND(G450*VLOOKUP(F450,商品!$A$4:$B$58,2,FALSE),0),"")</f>
        <v>300</v>
      </c>
      <c r="AC450" t="str">
        <f>IFERROR(ROUND(I450*VLOOKUP(H450,商品!$A$4:$B$58,2,FALSE),0),"")</f>
        <v/>
      </c>
      <c r="AD450">
        <f>IFERROR(ROUND(M450*VLOOKUP(L450,职业!A:G,4,FALSE),0),"")</f>
        <v>40</v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3" t="str">
        <f>生产方式演算表!A489</f>
        <v>pmg_魔能军械厂_所有制</v>
      </c>
      <c r="B451" s="20" t="str">
        <f>IF(生产方式演算表!B489="","",生产方式演算表!B489)</f>
        <v>pm_重_初级工人合作社</v>
      </c>
      <c r="C451" s="25">
        <v>1</v>
      </c>
      <c r="D451" s="24" t="str">
        <f>IF(生产方式演算表!F489="","",生产方式演算表!F489)</f>
        <v/>
      </c>
      <c r="E451" s="24" t="str">
        <f>IF(生产方式演算表!AO497="","",IF(LEN(生产方式演算表!AO497)=1,生产方式演算表!AO497,ROUND(生产方式演算表!AO497,-1)))</f>
        <v/>
      </c>
      <c r="F451" s="24" t="str">
        <f>IF(生产方式演算表!H497="","",生产方式演算表!H497)</f>
        <v/>
      </c>
      <c r="G451" s="24" t="str">
        <f>IF(生产方式演算表!AP497="","",IF(LEN(生产方式演算表!AP497)=1,生产方式演算表!AP497,ROUND(生产方式演算表!AP497,-1)))</f>
        <v/>
      </c>
      <c r="H451" s="24" t="str">
        <f>IF(生产方式演算表!J489="","",生产方式演算表!J489)</f>
        <v/>
      </c>
      <c r="I451" s="24" t="str">
        <f>IF(生产方式演算表!AQ497="","",IF(LEN(生产方式演算表!AQ497)=1,生产方式演算表!AQ497,ROUND(生产方式演算表!AQ497,-1)))</f>
        <v/>
      </c>
      <c r="J451" s="26" t="str">
        <f>IF(生产方式演算表!AR489=0,"","运力")</f>
        <v/>
      </c>
      <c r="K451" s="26" t="str">
        <f>IF(J451="","",IF(LEN(生产方式演算表!AR497)=1,生产方式演算表!AR497,ROUND(生产方式演算表!AR497,-1)))</f>
        <v/>
      </c>
      <c r="L451" s="3" t="str">
        <f>IF(生产方式演算表!O489="","",生产方式演算表!O489)</f>
        <v>劳工</v>
      </c>
      <c r="M451" s="3">
        <f>IF(生产方式演算表!AT489="","",ROUND(生产方式演算表!AT489,-1))</f>
        <v>300</v>
      </c>
      <c r="N451" s="3" t="str">
        <f>IF(生产方式演算表!Q489="","",生产方式演算表!Q489)</f>
        <v>工程师</v>
      </c>
      <c r="O451" s="3">
        <f>IF(生产方式演算表!AU489="","",ROUND(生产方式演算表!AU489,-1))</f>
        <v>200</v>
      </c>
      <c r="P451" s="3" t="str">
        <f>IF(生产方式演算表!S489="","",生产方式演算表!S489)</f>
        <v/>
      </c>
      <c r="Q451" s="3" t="str">
        <f>IF(生产方式演算表!AV489="","",ROUND(生产方式演算表!AV489,-1))</f>
        <v/>
      </c>
      <c r="R451" s="3" t="str">
        <f>IF(生产方式演算表!V489="","",生产方式演算表!V489)</f>
        <v/>
      </c>
      <c r="S451" s="3" t="str">
        <f>IF(生产方式演算表!AW497="","",IF(LEN(生产方式演算表!AW497)=1,生产方式演算表!AW497,ROUND(生产方式演算表!AW497,-1)))</f>
        <v/>
      </c>
      <c r="T451" s="3" t="str">
        <f>IF(生产方式演算表!X489="","",生产方式演算表!X489)</f>
        <v/>
      </c>
      <c r="U451" s="3" t="str">
        <f>IF(生产方式演算表!AX497="","",IF(LEN(生产方式演算表!AX497)=1,生产方式演算表!AX497,ROUND(生产方式演算表!AX497,-1)))</f>
        <v/>
      </c>
      <c r="V451" s="3">
        <f t="shared" si="24"/>
        <v>0</v>
      </c>
      <c r="W451" s="3">
        <f t="shared" si="25"/>
        <v>11</v>
      </c>
      <c r="X451" s="3">
        <f t="shared" si="26"/>
        <v>0</v>
      </c>
      <c r="Y451" s="3">
        <f t="shared" si="27"/>
        <v>-11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>
        <f>IFERROR(ROUND(M451*VLOOKUP(L451,职业!A:G,4,FALSE),0),"")</f>
        <v>7</v>
      </c>
      <c r="AE451">
        <f>IFERROR(ROUND(O451*VLOOKUP(L451,职业!A:G,4,FALSE),0),"")</f>
        <v>4</v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3" t="str">
        <f>生产方式演算表!A490</f>
        <v>pmg_魔能军械厂_所有制</v>
      </c>
      <c r="B452" s="20" t="str">
        <f>IF(生产方式演算表!B490="","",生产方式演算表!B490)</f>
        <v>pm_重_高级工人合作社</v>
      </c>
      <c r="C452" s="25">
        <v>2</v>
      </c>
      <c r="D452" s="24" t="str">
        <f>IF(生产方式演算表!F490="","",生产方式演算表!F490)</f>
        <v/>
      </c>
      <c r="E452" s="24" t="str">
        <f>IF(生产方式演算表!AO498="","",IF(LEN(生产方式演算表!AO498)=1,生产方式演算表!AO498,ROUND(生产方式演算表!AO498,-1)))</f>
        <v/>
      </c>
      <c r="F452" s="24" t="str">
        <f>IF(生产方式演算表!H498="","",生产方式演算表!H498)</f>
        <v/>
      </c>
      <c r="G452" s="24" t="str">
        <f>IF(生产方式演算表!AP498="","",IF(LEN(生产方式演算表!AP498)=1,生产方式演算表!AP498,ROUND(生产方式演算表!AP498,-1)))</f>
        <v/>
      </c>
      <c r="H452" s="24" t="str">
        <f>IF(生产方式演算表!J490="","",生产方式演算表!J490)</f>
        <v/>
      </c>
      <c r="I452" s="24" t="str">
        <f>IF(生产方式演算表!AQ498="","",IF(LEN(生产方式演算表!AQ498)=1,生产方式演算表!AQ498,ROUND(生产方式演算表!AQ498,-1)))</f>
        <v/>
      </c>
      <c r="J452" s="26" t="str">
        <f>IF(生产方式演算表!AR490=0,"","运力")</f>
        <v/>
      </c>
      <c r="K452" s="26" t="str">
        <f>IF(J452="","",IF(LEN(生产方式演算表!AR498)=1,生产方式演算表!AR498,ROUND(生产方式演算表!AR498,-1)))</f>
        <v/>
      </c>
      <c r="L452" s="3" t="str">
        <f>IF(生产方式演算表!O490="","",生产方式演算表!O490)</f>
        <v>劳工</v>
      </c>
      <c r="M452" s="3">
        <f>IF(生产方式演算表!AT490="","",ROUND(生产方式演算表!AT490,-1))</f>
        <v>150</v>
      </c>
      <c r="N452" s="3" t="str">
        <f>IF(生产方式演算表!Q490="","",生产方式演算表!Q490)</f>
        <v>工程师</v>
      </c>
      <c r="O452" s="3">
        <f>IF(生产方式演算表!AU490="","",ROUND(生产方式演算表!AU490,-1))</f>
        <v>130</v>
      </c>
      <c r="P452" s="3" t="str">
        <f>IF(生产方式演算表!S490="","",生产方式演算表!S490)</f>
        <v>法士</v>
      </c>
      <c r="Q452" s="3">
        <f>IF(生产方式演算表!AV490="","",ROUND(生产方式演算表!AV490,-1))</f>
        <v>90</v>
      </c>
      <c r="R452" s="3" t="str">
        <f>IF(生产方式演算表!V490="","",生产方式演算表!V490)</f>
        <v/>
      </c>
      <c r="S452" s="3" t="str">
        <f>IF(生产方式演算表!AW498="","",IF(LEN(生产方式演算表!AW498)=1,生产方式演算表!AW498,ROUND(生产方式演算表!AW498,-1)))</f>
        <v/>
      </c>
      <c r="T452" s="3" t="str">
        <f>IF(生产方式演算表!X490="","",生产方式演算表!X490)</f>
        <v/>
      </c>
      <c r="U452" s="3" t="str">
        <f>IF(生产方式演算表!AX498="","",IF(LEN(生产方式演算表!AX498)=1,生产方式演算表!AX498,ROUND(生产方式演算表!AX498,-1)))</f>
        <v/>
      </c>
      <c r="V452" s="3">
        <f t="shared" si="24"/>
        <v>0</v>
      </c>
      <c r="W452" s="3">
        <f t="shared" si="25"/>
        <v>6</v>
      </c>
      <c r="X452" s="3">
        <f t="shared" si="26"/>
        <v>0</v>
      </c>
      <c r="Y452" s="3">
        <f t="shared" si="27"/>
        <v>-6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>
        <f>IFERROR(ROUND(M452*VLOOKUP(L452,职业!A:G,4,FALSE),0),"")</f>
        <v>3</v>
      </c>
      <c r="AE452">
        <f>IFERROR(ROUND(O452*VLOOKUP(L452,职业!A:G,4,FALSE),0),"")</f>
        <v>3</v>
      </c>
      <c r="AF452">
        <f>IFERROR(ROUND(Q452*VLOOKUP(L452,职业!A:G,4,FALSE),0),"")</f>
        <v>2</v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3" t="str">
        <f>生产方式演算表!A491</f>
        <v>pmg_魔能军械厂_所有制</v>
      </c>
      <c r="B453" s="20" t="str">
        <f>IF(生产方式演算表!B491="","",生产方式演算表!B491)</f>
        <v>pm_重_法师所有</v>
      </c>
      <c r="C453" s="25">
        <v>3</v>
      </c>
      <c r="D453" s="24" t="str">
        <f>IF(生产方式演算表!F491="","",生产方式演算表!F491)</f>
        <v/>
      </c>
      <c r="E453" s="24" t="str">
        <f>IF(生产方式演算表!AO499="","",IF(LEN(生产方式演算表!AO499)=1,生产方式演算表!AO499,ROUND(生产方式演算表!AO499,-1)))</f>
        <v/>
      </c>
      <c r="F453" s="24" t="str">
        <f>IF(生产方式演算表!H499="","",生产方式演算表!H499)</f>
        <v/>
      </c>
      <c r="G453" s="24" t="str">
        <f>IF(生产方式演算表!AP499="","",IF(LEN(生产方式演算表!AP499)=1,生产方式演算表!AP499,ROUND(生产方式演算表!AP499,-1)))</f>
        <v/>
      </c>
      <c r="H453" s="24" t="str">
        <f>IF(生产方式演算表!J491="","",生产方式演算表!J491)</f>
        <v/>
      </c>
      <c r="I453" s="24" t="str">
        <f>IF(生产方式演算表!AQ499="","",IF(LEN(生产方式演算表!AQ499)=1,生产方式演算表!AQ499,ROUND(生产方式演算表!AQ499,-1)))</f>
        <v/>
      </c>
      <c r="J453" s="26" t="str">
        <f>IF(生产方式演算表!AR491=0,"","运力")</f>
        <v/>
      </c>
      <c r="K453" s="26" t="str">
        <f>IF(J453="","",IF(LEN(生产方式演算表!AR499)=1,生产方式演算表!AR499,ROUND(生产方式演算表!AR499,-1)))</f>
        <v/>
      </c>
      <c r="L453" s="3" t="str">
        <f>IF(生产方式演算表!O491="","",生产方式演算表!O491)</f>
        <v>法师</v>
      </c>
      <c r="M453" s="3">
        <f>IF(生产方式演算表!AT491="","",ROUND(生产方式演算表!AT491,-1))</f>
        <v>50</v>
      </c>
      <c r="N453" s="3" t="str">
        <f>IF(生产方式演算表!Q491="","",生产方式演算表!Q491)</f>
        <v>法士</v>
      </c>
      <c r="O453" s="3">
        <f>IF(生产方式演算表!AU491="","",ROUND(生产方式演算表!AU491,-1))</f>
        <v>310</v>
      </c>
      <c r="P453" s="3" t="str">
        <f>IF(生产方式演算表!S491="","",生产方式演算表!S491)</f>
        <v/>
      </c>
      <c r="Q453" s="3" t="str">
        <f>IF(生产方式演算表!AV491="","",ROUND(生产方式演算表!AV491,-1))</f>
        <v/>
      </c>
      <c r="R453" s="3" t="str">
        <f>IF(生产方式演算表!V491="","",生产方式演算表!V491)</f>
        <v/>
      </c>
      <c r="S453" s="3" t="str">
        <f>IF(生产方式演算表!AW499="","",IF(LEN(生产方式演算表!AW499)=1,生产方式演算表!AW499,ROUND(生产方式演算表!AW499,-1)))</f>
        <v/>
      </c>
      <c r="T453" s="3" t="str">
        <f>IF(生产方式演算表!X491="","",生产方式演算表!X491)</f>
        <v/>
      </c>
      <c r="U453" s="3" t="str">
        <f>IF(生产方式演算表!AX499="","",IF(LEN(生产方式演算表!AX499)=1,生产方式演算表!AX499,ROUND(生产方式演算表!AX499,-1)))</f>
        <v/>
      </c>
      <c r="V453" s="3">
        <f t="shared" si="24"/>
        <v>0</v>
      </c>
      <c r="W453" s="3">
        <f t="shared" si="25"/>
        <v>159</v>
      </c>
      <c r="X453" s="3">
        <f t="shared" si="26"/>
        <v>0</v>
      </c>
      <c r="Y453" s="3">
        <f t="shared" si="27"/>
        <v>-159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>
        <f>IFERROR(ROUND(M453*VLOOKUP(L453,职业!A:G,4,FALSE),0),"")</f>
        <v>22</v>
      </c>
      <c r="AE453">
        <f>IFERROR(ROUND(O453*VLOOKUP(L453,职业!A:G,4,FALSE),0),"")</f>
        <v>137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hidden="1" customHeight="1" spans="1:34">
      <c r="A454" s="23" t="str">
        <f>生产方式演算表!A492</f>
        <v>pmg_科学军械厂_基础生产</v>
      </c>
      <c r="B454" s="20" t="str">
        <f>IF(生产方式演算表!B492="","",生产方式演算表!B492)</f>
        <v/>
      </c>
      <c r="C454" s="25">
        <v>4</v>
      </c>
      <c r="D454" s="24" t="str">
        <f>IF(生产方式演算表!F492="","",生产方式演算表!F492)</f>
        <v/>
      </c>
      <c r="E454" s="24" t="str">
        <f>IF(生产方式演算表!AO492="","",生产方式演算表!AO492)</f>
        <v/>
      </c>
      <c r="F454" s="24" t="str">
        <f>IF(生产方式演算表!H492="","",生产方式演算表!H492)</f>
        <v/>
      </c>
      <c r="G454" s="24" t="str">
        <f>IF(生产方式演算表!AP492="","",生产方式演算表!AP492)</f>
        <v/>
      </c>
      <c r="H454" s="24" t="str">
        <f>IF(生产方式演算表!J492="","",生产方式演算表!J492)</f>
        <v/>
      </c>
      <c r="I454" s="24" t="str">
        <f>IF(生产方式演算表!AQ492="","",生产方式演算表!AQ492)</f>
        <v/>
      </c>
      <c r="J454" s="26" t="str">
        <f>IF(生产方式演算表!AR492=0,"","运力")</f>
        <v/>
      </c>
      <c r="K454" s="26" t="str">
        <f>IF(J454="运力",生产方式演算表!AR492,"")</f>
        <v/>
      </c>
      <c r="L454" s="3" t="str">
        <f>IF(生产方式演算表!O492="","",生产方式演算表!O492)</f>
        <v>劳工</v>
      </c>
      <c r="M454" s="3">
        <f>IF(生产方式演算表!AT492="","",ROUND(生产方式演算表!AT492,-1))</f>
        <v>4110</v>
      </c>
      <c r="N454" s="3" t="str">
        <f>IF(生产方式演算表!Q492="","",生产方式演算表!Q492)</f>
        <v>工程师</v>
      </c>
      <c r="O454" s="3">
        <f>IF(生产方式演算表!AU492="","",ROUND(生产方式演算表!AU492,-1))</f>
        <v>70</v>
      </c>
      <c r="P454" s="3" t="str">
        <f>IF(生产方式演算表!S492="","",生产方式演算表!S492)</f>
        <v>法士</v>
      </c>
      <c r="Q454" s="3">
        <f>IF(生产方式演算表!AV492="","",ROUND(生产方式演算表!AV492,-1))</f>
        <v>50</v>
      </c>
      <c r="R454" s="3" t="str">
        <f>IF(生产方式演算表!V492="","",生产方式演算表!V492)</f>
        <v/>
      </c>
      <c r="S454" s="3" t="str">
        <f>IF(生产方式演算表!AW492="","",ROUND(生产方式演算表!AW492,-LEN(生产方式演算表!AW492)+2))</f>
        <v/>
      </c>
      <c r="T454" s="3" t="str">
        <f>IF(生产方式演算表!X492="","",生产方式演算表!X492)</f>
        <v/>
      </c>
      <c r="U454" s="3" t="str">
        <f>IF(生产方式演算表!AX492="","",ROUND(生产方式演算表!AX492,-LEN(生产方式演算表!AX492)+2))</f>
        <v/>
      </c>
      <c r="V454" s="3">
        <f t="shared" ref="V454:V517" si="28">SUM(AA454:AC454)</f>
        <v>0</v>
      </c>
      <c r="W454" s="3">
        <f t="shared" ref="W454:W517" si="29">SUM(AD454:AE454)</f>
        <v>93</v>
      </c>
      <c r="X454" s="3">
        <f t="shared" ref="X454:X517" si="30">SUM(AG454:AH454)</f>
        <v>0</v>
      </c>
      <c r="Y454" s="3">
        <f t="shared" ref="Y454:Y517" si="31">X454-V454-W454</f>
        <v>-93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>
        <f>IFERROR(ROUND(M454*VLOOKUP(L454,职业!A:G,4,FALSE),0),"")</f>
        <v>91</v>
      </c>
      <c r="AE454">
        <f>IFERROR(ROUND(O454*VLOOKUP(L454,职业!A:G,4,FALSE),0),"")</f>
        <v>2</v>
      </c>
      <c r="AF454">
        <f>IFERROR(ROUND(Q454*VLOOKUP(L454,职业!A:G,4,FALSE),0),"")</f>
        <v>1</v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hidden="1" customHeight="1" spans="1:34">
      <c r="A455" s="23" t="str">
        <f>生产方式演算表!A493</f>
        <v>pmg_科学军械厂_基础生产</v>
      </c>
      <c r="B455" s="20" t="str">
        <f>IF(生产方式演算表!B493="","",生产方式演算表!B493)</f>
        <v/>
      </c>
      <c r="C455" s="25">
        <v>5</v>
      </c>
      <c r="D455" s="24" t="str">
        <f>IF(生产方式演算表!F493="","",生产方式演算表!F493)</f>
        <v/>
      </c>
      <c r="E455" s="24" t="str">
        <f>IF(生产方式演算表!AO493="","",生产方式演算表!AO493)</f>
        <v/>
      </c>
      <c r="F455" s="24" t="str">
        <f>IF(生产方式演算表!H493="","",生产方式演算表!H493)</f>
        <v/>
      </c>
      <c r="G455" s="24" t="str">
        <f>IF(生产方式演算表!AP493="","",生产方式演算表!AP493)</f>
        <v/>
      </c>
      <c r="H455" s="24" t="str">
        <f>IF(生产方式演算表!J493="","",生产方式演算表!J493)</f>
        <v/>
      </c>
      <c r="I455" s="24" t="str">
        <f>IF(生产方式演算表!AQ493="","",生产方式演算表!AQ493)</f>
        <v/>
      </c>
      <c r="J455" s="26" t="str">
        <f>IF(生产方式演算表!AR493=0,"","运力")</f>
        <v/>
      </c>
      <c r="K455" s="26" t="str">
        <f>IF(J455="运力",生产方式演算表!AR493,"")</f>
        <v/>
      </c>
      <c r="L455" s="3" t="str">
        <f>IF(生产方式演算表!O493="","",生产方式演算表!O493)</f>
        <v>劳工</v>
      </c>
      <c r="M455" s="3">
        <f>IF(生产方式演算表!AT493="","",ROUND(生产方式演算表!AT493,-1))</f>
        <v>3770</v>
      </c>
      <c r="N455" s="3" t="str">
        <f>IF(生产方式演算表!Q493="","",生产方式演算表!Q493)</f>
        <v>工程师</v>
      </c>
      <c r="O455" s="3">
        <f>IF(生产方式演算表!AU493="","",ROUND(生产方式演算表!AU493,-1))</f>
        <v>130</v>
      </c>
      <c r="P455" s="3" t="str">
        <f>IF(生产方式演算表!S493="","",生产方式演算表!S493)</f>
        <v>法士</v>
      </c>
      <c r="Q455" s="3">
        <f>IF(生产方式演算表!AV493="","",ROUND(生产方式演算表!AV493,-1))</f>
        <v>90</v>
      </c>
      <c r="R455" s="3" t="str">
        <f>IF(生产方式演算表!V493="","",生产方式演算表!V493)</f>
        <v/>
      </c>
      <c r="S455" s="3" t="str">
        <f>IF(生产方式演算表!AW493="","",ROUND(生产方式演算表!AW493,-LEN(生产方式演算表!AW493)+2))</f>
        <v/>
      </c>
      <c r="T455" s="3" t="str">
        <f>IF(生产方式演算表!X493="","",生产方式演算表!X493)</f>
        <v/>
      </c>
      <c r="U455" s="3" t="str">
        <f>IF(生产方式演算表!AX493="","",ROUND(生产方式演算表!AX493,-LEN(生产方式演算表!AX493)+2))</f>
        <v/>
      </c>
      <c r="V455" s="3">
        <f t="shared" si="28"/>
        <v>0</v>
      </c>
      <c r="W455" s="3">
        <f t="shared" si="29"/>
        <v>86</v>
      </c>
      <c r="X455" s="3">
        <f t="shared" si="30"/>
        <v>0</v>
      </c>
      <c r="Y455" s="3">
        <f t="shared" si="31"/>
        <v>-86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>
        <f>IFERROR(ROUND(M455*VLOOKUP(L455,职业!A:G,4,FALSE),0),"")</f>
        <v>83</v>
      </c>
      <c r="AE455">
        <f>IFERROR(ROUND(O455*VLOOKUP(L455,职业!A:G,4,FALSE),0),"")</f>
        <v>3</v>
      </c>
      <c r="AF455">
        <f>IFERROR(ROUND(Q455*VLOOKUP(L455,职业!A:G,4,FALSE),0),"")</f>
        <v>2</v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hidden="1" customHeight="1" spans="1:34">
      <c r="A456" s="23" t="str">
        <f>生产方式演算表!A494</f>
        <v>pmg_科学军械厂_基础生产</v>
      </c>
      <c r="B456" s="20" t="str">
        <f>IF(生产方式演算表!B494="","",生产方式演算表!B494)</f>
        <v/>
      </c>
      <c r="C456" s="23">
        <v>1</v>
      </c>
      <c r="D456" s="24" t="str">
        <f>IF(生产方式演算表!F494="","",生产方式演算表!F494)</f>
        <v/>
      </c>
      <c r="E456" s="24" t="str">
        <f>IF(生产方式演算表!AO494="","",生产方式演算表!AO494)</f>
        <v/>
      </c>
      <c r="F456" s="24" t="str">
        <f>IF(生产方式演算表!H494="","",生产方式演算表!H494)</f>
        <v/>
      </c>
      <c r="G456" s="24" t="str">
        <f>IF(生产方式演算表!AP494="","",生产方式演算表!AP494)</f>
        <v/>
      </c>
      <c r="H456" s="24" t="str">
        <f>IF(生产方式演算表!J494="","",生产方式演算表!J494)</f>
        <v/>
      </c>
      <c r="I456" s="24" t="str">
        <f>IF(生产方式演算表!AQ494="","",生产方式演算表!AQ494)</f>
        <v/>
      </c>
      <c r="J456" s="26" t="str">
        <f>IF(生产方式演算表!AR494=0,"","运力")</f>
        <v/>
      </c>
      <c r="K456" s="26" t="str">
        <f>IF(J456="运力",生产方式演算表!AR494,"")</f>
        <v/>
      </c>
      <c r="L456" s="3" t="str">
        <f>IF(生产方式演算表!O494="","",生产方式演算表!O494)</f>
        <v>劳工</v>
      </c>
      <c r="M456" s="3">
        <f>IF(生产方式演算表!AT494="","",ROUND(生产方式演算表!AT494,-1))</f>
        <v>3480</v>
      </c>
      <c r="N456" s="3" t="str">
        <f>IF(生产方式演算表!Q494="","",生产方式演算表!Q494)</f>
        <v>工程师</v>
      </c>
      <c r="O456" s="3">
        <f>IF(生产方式演算表!AU494="","",ROUND(生产方式演算表!AU494,-1))</f>
        <v>170</v>
      </c>
      <c r="P456" s="3" t="str">
        <f>IF(生产方式演算表!S494="","",生产方式演算表!S494)</f>
        <v>法士</v>
      </c>
      <c r="Q456" s="3">
        <f>IF(生产方式演算表!AV494="","",ROUND(生产方式演算表!AV494,-1))</f>
        <v>130</v>
      </c>
      <c r="R456" s="3" t="str">
        <f>IF(生产方式演算表!V494="","",生产方式演算表!V494)</f>
        <v/>
      </c>
      <c r="S456" s="3" t="str">
        <f>IF(生产方式演算表!AW494="","",ROUND(生产方式演算表!AW494,-LEN(生产方式演算表!AW494)+2))</f>
        <v/>
      </c>
      <c r="T456" s="3" t="str">
        <f>IF(生产方式演算表!X494="","",生产方式演算表!X494)</f>
        <v/>
      </c>
      <c r="U456" s="3" t="str">
        <f>IF(生产方式演算表!AX494="","",ROUND(生产方式演算表!AX494,-LEN(生产方式演算表!AX494)+2))</f>
        <v/>
      </c>
      <c r="V456" s="3">
        <f t="shared" si="28"/>
        <v>0</v>
      </c>
      <c r="W456" s="3">
        <f t="shared" si="29"/>
        <v>81</v>
      </c>
      <c r="X456" s="3">
        <f t="shared" si="30"/>
        <v>0</v>
      </c>
      <c r="Y456" s="3">
        <f t="shared" si="31"/>
        <v>-81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77</v>
      </c>
      <c r="AE456">
        <f>IFERROR(ROUND(O456*VLOOKUP(L456,职业!A:G,4,FALSE),0),"")</f>
        <v>4</v>
      </c>
      <c r="AF456">
        <f>IFERROR(ROUND(Q456*VLOOKUP(L456,职业!A:G,4,FALSE),0),"")</f>
        <v>3</v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hidden="1" customHeight="1" spans="1:34">
      <c r="A457" s="23" t="str">
        <f>生产方式演算表!A495</f>
        <v>pmg_科学军械厂_基础生产</v>
      </c>
      <c r="B457" s="20" t="str">
        <f>IF(生产方式演算表!B467="","",生产方式演算表!B467)</f>
        <v>pm_魔能机甲生产</v>
      </c>
      <c r="C457" s="23">
        <v>2</v>
      </c>
      <c r="D457" s="24" t="str">
        <f>IF(生产方式演算表!F495="","",生产方式演算表!F495)</f>
        <v>钢铁</v>
      </c>
      <c r="E457" s="24">
        <f>IF(生产方式演算表!AO495="","",生产方式演算表!AO495)</f>
        <v>27</v>
      </c>
      <c r="F457" s="24" t="str">
        <f>IF(生产方式演算表!H495="","",生产方式演算表!H495)</f>
        <v>工具</v>
      </c>
      <c r="G457" s="24">
        <f>IF(生产方式演算表!AP495="","",生产方式演算表!AP495)</f>
        <v>9</v>
      </c>
      <c r="H457" s="24" t="str">
        <f>IF(生产方式演算表!J495="","",生产方式演算表!J495)</f>
        <v/>
      </c>
      <c r="I457" s="24" t="str">
        <f>IF(生产方式演算表!AQ495="","",生产方式演算表!AQ495)</f>
        <v/>
      </c>
      <c r="J457" s="26" t="str">
        <f>IF(生产方式演算表!AR495=0,"","运力")</f>
        <v>运力</v>
      </c>
      <c r="K457" s="26">
        <f>IF(J457="运力",生产方式演算表!AR495,"")</f>
        <v>11</v>
      </c>
      <c r="L457" s="3" t="str">
        <f>IF(生产方式演算表!O495="","",生产方式演算表!O495)</f>
        <v>劳工</v>
      </c>
      <c r="M457" s="3">
        <f>IF(生产方式演算表!AT495="","",ROUND(生产方式演算表!AT495,-1))</f>
        <v>3020</v>
      </c>
      <c r="N457" s="3" t="str">
        <f>IF(生产方式演算表!Q495="","",生产方式演算表!Q495)</f>
        <v>工程师</v>
      </c>
      <c r="O457" s="3">
        <f>IF(生产方式演算表!AU495="","",ROUND(生产方式演算表!AU495,-1))</f>
        <v>500</v>
      </c>
      <c r="P457" s="3" t="str">
        <f>IF(生产方式演算表!S495="","",生产方式演算表!S495)</f>
        <v/>
      </c>
      <c r="Q457" s="3" t="str">
        <f>IF(生产方式演算表!AV495="","",ROUND(生产方式演算表!AV495,-1))</f>
        <v/>
      </c>
      <c r="R457" s="3" t="str">
        <f>IF(生产方式演算表!V495="","",生产方式演算表!V495)</f>
        <v/>
      </c>
      <c r="S457" s="3" t="str">
        <f>IF(生产方式演算表!AW495="","",ROUND(生产方式演算表!AW495,-LEN(生产方式演算表!AW495)+2))</f>
        <v/>
      </c>
      <c r="T457" s="3" t="str">
        <f>IF(生产方式演算表!X495="","",生产方式演算表!X495)</f>
        <v/>
      </c>
      <c r="U457" s="3" t="str">
        <f>IF(生产方式演算表!AX495="","",ROUND(生产方式演算表!AX495,-LEN(生产方式演算表!AX495)+2))</f>
        <v/>
      </c>
      <c r="V457" s="3">
        <f t="shared" si="28"/>
        <v>1710</v>
      </c>
      <c r="W457" s="3">
        <f t="shared" si="29"/>
        <v>78</v>
      </c>
      <c r="X457" s="3">
        <f t="shared" si="30"/>
        <v>0</v>
      </c>
      <c r="Y457" s="3">
        <f t="shared" si="31"/>
        <v>-1788</v>
      </c>
      <c r="AA457">
        <f>IFERROR(ROUND(E457*VLOOKUP(D457,商品!$A$4:$B$58,2,FALSE),0),"")</f>
        <v>1350</v>
      </c>
      <c r="AB457">
        <f>IFERROR(ROUND(G457*VLOOKUP(F457,商品!$A$4:$B$58,2,FALSE),0),"")</f>
        <v>360</v>
      </c>
      <c r="AC457" t="str">
        <f>IFERROR(ROUND(I457*VLOOKUP(H457,商品!$A$4:$B$58,2,FALSE),0),"")</f>
        <v/>
      </c>
      <c r="AD457">
        <f>IFERROR(ROUND(M457*VLOOKUP(L457,职业!A:G,4,FALSE),0),"")</f>
        <v>67</v>
      </c>
      <c r="AE457">
        <f>IFERROR(ROUND(O457*VLOOKUP(L457,职业!A:G,4,FALSE),0),"")</f>
        <v>11</v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hidden="1" customHeight="1" spans="1:34">
      <c r="A458" s="23" t="str">
        <f>生产方式演算表!A496</f>
        <v>pmg_科学军械厂_基础生产</v>
      </c>
      <c r="B458" s="20" t="str">
        <f>IF(生产方式演算表!B468="","",生产方式演算表!B468)</f>
        <v>pm_魔导机甲生产</v>
      </c>
      <c r="C458" s="23">
        <v>3</v>
      </c>
      <c r="D458" s="24" t="str">
        <f>IF(生产方式演算表!F496="","",生产方式演算表!F496)</f>
        <v>秘银</v>
      </c>
      <c r="E458" s="24">
        <f>IF(生产方式演算表!AO496="","",生产方式演算表!AO496)</f>
        <v>16</v>
      </c>
      <c r="F458" s="24" t="str">
        <f>IF(生产方式演算表!H496="","",生产方式演算表!H496)</f>
        <v>灵能水晶</v>
      </c>
      <c r="G458" s="24">
        <f>IF(生产方式演算表!AP496="","",生产方式演算表!AP496)</f>
        <v>5</v>
      </c>
      <c r="H458" s="24" t="str">
        <f>IF(生产方式演算表!J496="","",生产方式演算表!J496)</f>
        <v>魔导引擎</v>
      </c>
      <c r="I458" s="24">
        <f>IF(生产方式演算表!AQ496="","",生产方式演算表!AQ496)</f>
        <v>4</v>
      </c>
      <c r="J458" s="26" t="str">
        <f>IF(生产方式演算表!AR496=0,"","运力")</f>
        <v>运力</v>
      </c>
      <c r="K458" s="26">
        <f>IF(J458="运力",生产方式演算表!AR496,"")</f>
        <v>11</v>
      </c>
      <c r="L458" s="3" t="str">
        <f>IF(生产方式演算表!O496="","",生产方式演算表!O496)</f>
        <v>劳工</v>
      </c>
      <c r="M458" s="3">
        <f>IF(生产方式演算表!AT496="","",ROUND(生产方式演算表!AT496,-1))</f>
        <v>3020</v>
      </c>
      <c r="N458" s="3" t="str">
        <f>IF(生产方式演算表!Q496="","",生产方式演算表!Q496)</f>
        <v>工程师</v>
      </c>
      <c r="O458" s="3">
        <f>IF(生产方式演算表!AU496="","",ROUND(生产方式演算表!AU496,-1))</f>
        <v>250</v>
      </c>
      <c r="P458" s="3" t="str">
        <f>IF(生产方式演算表!S496="","",生产方式演算表!S496)</f>
        <v>法士</v>
      </c>
      <c r="Q458" s="3">
        <f>IF(生产方式演算表!AV496="","",ROUND(生产方式演算表!AV496,-1))</f>
        <v>190</v>
      </c>
      <c r="R458" s="3" t="str">
        <f>IF(生产方式演算表!V496="","",生产方式演算表!V496)</f>
        <v/>
      </c>
      <c r="S458" s="3" t="str">
        <f>IF(生产方式演算表!AW496="","",ROUND(生产方式演算表!AW496,-LEN(生产方式演算表!AW496)+2))</f>
        <v/>
      </c>
      <c r="T458" s="3" t="str">
        <f>IF(生产方式演算表!X496="","",生产方式演算表!X496)</f>
        <v/>
      </c>
      <c r="U458" s="3" t="str">
        <f>IF(生产方式演算表!AX496="","",ROUND(生产方式演算表!AX496,-LEN(生产方式演算表!AX496)+2))</f>
        <v/>
      </c>
      <c r="V458" s="3">
        <f t="shared" si="28"/>
        <v>1900</v>
      </c>
      <c r="W458" s="3">
        <f t="shared" si="29"/>
        <v>73</v>
      </c>
      <c r="X458" s="3">
        <f t="shared" si="30"/>
        <v>0</v>
      </c>
      <c r="Y458" s="3">
        <f t="shared" si="31"/>
        <v>-1973</v>
      </c>
      <c r="AA458">
        <f>IFERROR(ROUND(E458*VLOOKUP(D458,商品!$A$4:$B$58,2,FALSE),0),"")</f>
        <v>1280</v>
      </c>
      <c r="AB458">
        <f>IFERROR(ROUND(G458*VLOOKUP(F458,商品!$A$4:$B$58,2,FALSE),0),"")</f>
        <v>300</v>
      </c>
      <c r="AC458">
        <f>IFERROR(ROUND(I458*VLOOKUP(H458,商品!$A$4:$B$58,2,FALSE),0),"")</f>
        <v>320</v>
      </c>
      <c r="AD458">
        <f>IFERROR(ROUND(M458*VLOOKUP(L458,职业!A:G,4,FALSE),0),"")</f>
        <v>67</v>
      </c>
      <c r="AE458">
        <f>IFERROR(ROUND(O458*VLOOKUP(L458,职业!A:G,4,FALSE),0),"")</f>
        <v>6</v>
      </c>
      <c r="AF458">
        <f>IFERROR(ROUND(Q458*VLOOKUP(L458,职业!A:G,4,FALSE),0),"")</f>
        <v>4</v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hidden="1" customHeight="1" spans="1:34">
      <c r="A459" s="23" t="str">
        <f>生产方式演算表!A497</f>
        <v>pmg_科学军械厂_高级生产</v>
      </c>
      <c r="B459" s="20" t="str">
        <f>IF(生产方式演算表!B497="","",生产方式演算表!B497)</f>
        <v/>
      </c>
      <c r="C459" s="23">
        <v>4</v>
      </c>
      <c r="D459" s="24" t="str">
        <f>IF(生产方式演算表!F497="","",生产方式演算表!F497)</f>
        <v/>
      </c>
      <c r="E459" s="24" t="str">
        <f>IF(生产方式演算表!AO497="","",生产方式演算表!AO497)</f>
        <v/>
      </c>
      <c r="F459" s="24" t="str">
        <f>IF(生产方式演算表!H497="","",生产方式演算表!H497)</f>
        <v/>
      </c>
      <c r="G459" s="24" t="str">
        <f>IF(生产方式演算表!AP497="","",生产方式演算表!AP497)</f>
        <v/>
      </c>
      <c r="H459" s="24" t="str">
        <f>IF(生产方式演算表!J497="","",生产方式演算表!J497)</f>
        <v/>
      </c>
      <c r="I459" s="24" t="str">
        <f>IF(生产方式演算表!AQ497="","",生产方式演算表!AQ497)</f>
        <v/>
      </c>
      <c r="J459" s="26" t="str">
        <f>IF(生产方式演算表!AR497=0,"","运力")</f>
        <v/>
      </c>
      <c r="K459" s="26" t="str">
        <f>IF(J459="运力",生产方式演算表!AR497,"")</f>
        <v/>
      </c>
      <c r="L459" s="3" t="str">
        <f>IF(生产方式演算表!O497="","",生产方式演算表!O497)</f>
        <v/>
      </c>
      <c r="M459" s="3" t="str">
        <f>IF(生产方式演算表!AT497="","",ROUND(生产方式演算表!AT497,-1))</f>
        <v/>
      </c>
      <c r="N459" s="3" t="str">
        <f>IF(生产方式演算表!Q497="","",生产方式演算表!Q497)</f>
        <v/>
      </c>
      <c r="O459" s="3" t="str">
        <f>IF(生产方式演算表!AU497="","",ROUND(生产方式演算表!AU497,-1))</f>
        <v/>
      </c>
      <c r="P459" s="3" t="str">
        <f>IF(生产方式演算表!S497="","",生产方式演算表!S497)</f>
        <v/>
      </c>
      <c r="Q459" s="3" t="str">
        <f>IF(生产方式演算表!AV497="","",ROUND(生产方式演算表!AV497,-1))</f>
        <v/>
      </c>
      <c r="R459" s="3" t="str">
        <f>IF(生产方式演算表!V497="","",生产方式演算表!V497)</f>
        <v/>
      </c>
      <c r="S459" s="3" t="str">
        <f>IF(生产方式演算表!AW497="","",ROUND(生产方式演算表!AW497,-LEN(生产方式演算表!AW497)+2))</f>
        <v/>
      </c>
      <c r="T459" s="3" t="str">
        <f>IF(生产方式演算表!X497="","",生产方式演算表!X497)</f>
        <v/>
      </c>
      <c r="U459" s="3" t="str">
        <f>IF(生产方式演算表!AX497="","",ROUND(生产方式演算表!AX497,-LEN(生产方式演算表!AX497)+2))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hidden="1" customHeight="1" spans="1:34">
      <c r="A460" s="23" t="str">
        <f>生产方式演算表!A498</f>
        <v>pmg_科学军械厂_高级生产</v>
      </c>
      <c r="B460" s="20" t="str">
        <f>IF(生产方式演算表!B498="","",生产方式演算表!B498)</f>
        <v/>
      </c>
      <c r="C460" s="23">
        <v>5</v>
      </c>
      <c r="D460" s="24" t="str">
        <f>IF(生产方式演算表!F498="","",生产方式演算表!F498)</f>
        <v/>
      </c>
      <c r="E460" s="24" t="str">
        <f>IF(生产方式演算表!AO498="","",生产方式演算表!AO498)</f>
        <v/>
      </c>
      <c r="F460" s="24" t="str">
        <f>IF(生产方式演算表!H498="","",生产方式演算表!H498)</f>
        <v/>
      </c>
      <c r="G460" s="24" t="str">
        <f>IF(生产方式演算表!AP498="","",生产方式演算表!AP498)</f>
        <v/>
      </c>
      <c r="H460" s="24" t="str">
        <f>IF(生产方式演算表!J498="","",生产方式演算表!J498)</f>
        <v/>
      </c>
      <c r="I460" s="24" t="str">
        <f>IF(生产方式演算表!AQ498="","",生产方式演算表!AQ498)</f>
        <v/>
      </c>
      <c r="J460" s="26" t="str">
        <f>IF(生产方式演算表!AR498=0,"","运力")</f>
        <v/>
      </c>
      <c r="K460" s="26" t="str">
        <f>IF(J460="运力",生产方式演算表!AR498,"")</f>
        <v/>
      </c>
      <c r="L460" s="3" t="str">
        <f>IF(生产方式演算表!O498="","",生产方式演算表!O498)</f>
        <v/>
      </c>
      <c r="M460" s="3" t="str">
        <f>IF(生产方式演算表!AT498="","",ROUND(生产方式演算表!AT498,-1))</f>
        <v/>
      </c>
      <c r="N460" s="3" t="str">
        <f>IF(生产方式演算表!Q498="","",生产方式演算表!Q498)</f>
        <v/>
      </c>
      <c r="O460" s="3" t="str">
        <f>IF(生产方式演算表!AU498="","",ROUND(生产方式演算表!AU498,-1))</f>
        <v/>
      </c>
      <c r="P460" s="3" t="str">
        <f>IF(生产方式演算表!S498="","",生产方式演算表!S498)</f>
        <v/>
      </c>
      <c r="Q460" s="3" t="str">
        <f>IF(生产方式演算表!AV498="","",ROUND(生产方式演算表!AV498,-1))</f>
        <v/>
      </c>
      <c r="R460" s="3" t="str">
        <f>IF(生产方式演算表!V498="","",生产方式演算表!V498)</f>
        <v/>
      </c>
      <c r="S460" s="3" t="str">
        <f>IF(生产方式演算表!AW498="","",ROUND(生产方式演算表!AW498,-LEN(生产方式演算表!AW498)+2))</f>
        <v/>
      </c>
      <c r="T460" s="3" t="str">
        <f>IF(生产方式演算表!X498="","",生产方式演算表!X498)</f>
        <v/>
      </c>
      <c r="U460" s="3" t="str">
        <f>IF(生产方式演算表!AX498="","",ROUND(生产方式演算表!AX498,-LEN(生产方式演算表!AX498)+2))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hidden="1" customHeight="1" spans="1:34">
      <c r="A461" s="23" t="str">
        <f>生产方式演算表!A499</f>
        <v>pmg_科学军械厂_高级生产</v>
      </c>
      <c r="B461" s="20" t="str">
        <f>IF(生产方式演算表!B499="","",生产方式演算表!B499)</f>
        <v/>
      </c>
      <c r="C461" s="23">
        <v>6</v>
      </c>
      <c r="D461" s="24" t="str">
        <f>IF(生产方式演算表!F499="","",生产方式演算表!F499)</f>
        <v/>
      </c>
      <c r="E461" s="24" t="str">
        <f>IF(生产方式演算表!AO499="","",生产方式演算表!AO499)</f>
        <v/>
      </c>
      <c r="F461" s="24" t="str">
        <f>IF(生产方式演算表!H499="","",生产方式演算表!H499)</f>
        <v/>
      </c>
      <c r="G461" s="24" t="str">
        <f>IF(生产方式演算表!AP499="","",生产方式演算表!AP499)</f>
        <v/>
      </c>
      <c r="H461" s="24" t="str">
        <f>IF(生产方式演算表!J499="","",生产方式演算表!J499)</f>
        <v/>
      </c>
      <c r="I461" s="24" t="str">
        <f>IF(生产方式演算表!AQ499="","",生产方式演算表!AQ499)</f>
        <v/>
      </c>
      <c r="J461" s="26" t="str">
        <f>IF(生产方式演算表!AR499=0,"","运力")</f>
        <v/>
      </c>
      <c r="K461" s="26" t="str">
        <f>IF(J461="运力",生产方式演算表!AR499,"")</f>
        <v/>
      </c>
      <c r="L461" s="3" t="str">
        <f>IF(生产方式演算表!O499="","",生产方式演算表!O499)</f>
        <v/>
      </c>
      <c r="M461" s="3" t="str">
        <f>IF(生产方式演算表!AT499="","",ROUND(生产方式演算表!AT499,-1))</f>
        <v/>
      </c>
      <c r="N461" s="3" t="str">
        <f>IF(生产方式演算表!Q499="","",生产方式演算表!Q499)</f>
        <v/>
      </c>
      <c r="O461" s="3" t="str">
        <f>IF(生产方式演算表!AU499="","",ROUND(生产方式演算表!AU499,-1))</f>
        <v/>
      </c>
      <c r="P461" s="3" t="str">
        <f>IF(生产方式演算表!S499="","",生产方式演算表!S499)</f>
        <v/>
      </c>
      <c r="Q461" s="3" t="str">
        <f>IF(生产方式演算表!AV499="","",ROUND(生产方式演算表!AV499,-1))</f>
        <v/>
      </c>
      <c r="R461" s="3" t="str">
        <f>IF(生产方式演算表!V499="","",生产方式演算表!V499)</f>
        <v/>
      </c>
      <c r="S461" s="3" t="str">
        <f>IF(生产方式演算表!AW499="","",ROUND(生产方式演算表!AW499,-LEN(生产方式演算表!AW499)+2))</f>
        <v/>
      </c>
      <c r="T461" s="3" t="str">
        <f>IF(生产方式演算表!X499="","",生产方式演算表!X499)</f>
        <v/>
      </c>
      <c r="U461" s="3" t="str">
        <f>IF(生产方式演算表!AX499="","",ROUND(生产方式演算表!AX499,-LEN(生产方式演算表!AX499)+2))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hidden="1" customHeight="1" spans="1:34">
      <c r="A462" s="23" t="str">
        <f>生产方式演算表!A500</f>
        <v>pmg_科学军械厂_高级生产</v>
      </c>
      <c r="B462" s="20" t="str">
        <f>IF(生产方式演算表!B500="","",生产方式演算表!B500)</f>
        <v>pm_蒸汽飞机生产</v>
      </c>
      <c r="C462" s="23">
        <v>7</v>
      </c>
      <c r="D462" s="24" t="str">
        <f>IF(生产方式演算表!F500="","",生产方式演算表!F500)</f>
        <v>钢铁</v>
      </c>
      <c r="E462" s="24">
        <f>IF(生产方式演算表!AO500="","",生产方式演算表!AO500)</f>
        <v>13</v>
      </c>
      <c r="F462" s="24" t="str">
        <f>IF(生产方式演算表!H500="","",生产方式演算表!H500)</f>
        <v>工具</v>
      </c>
      <c r="G462" s="24">
        <f>IF(生产方式演算表!AP500="","",生产方式演算表!AP500)</f>
        <v>24</v>
      </c>
      <c r="H462" s="24" t="str">
        <f>IF(生产方式演算表!J500="","",生产方式演算表!J500)</f>
        <v/>
      </c>
      <c r="I462" s="24" t="str">
        <f>IF(生产方式演算表!AQ500="","",生产方式演算表!AQ500)</f>
        <v/>
      </c>
      <c r="J462" s="26" t="str">
        <f>IF(生产方式演算表!AR500=0,"","运力")</f>
        <v>运力</v>
      </c>
      <c r="K462" s="26">
        <f>IF(J462="运力",生产方式演算表!AR500,"")</f>
        <v>11</v>
      </c>
      <c r="L462" s="3" t="str">
        <f>IF(生产方式演算表!O500="","",生产方式演算表!O500)</f>
        <v>工程师</v>
      </c>
      <c r="M462" s="3">
        <f>IF(生产方式演算表!AT500="","",ROUND(生产方式演算表!AT500,-1))</f>
        <v>600</v>
      </c>
      <c r="N462" s="3" t="str">
        <f>IF(生产方式演算表!Q500="","",生产方式演算表!Q500)</f>
        <v/>
      </c>
      <c r="O462" s="3" t="str">
        <f>IF(生产方式演算表!AU500="","",ROUND(生产方式演算表!AU500,-1))</f>
        <v/>
      </c>
      <c r="P462" s="3" t="str">
        <f>IF(生产方式演算表!S500="","",生产方式演算表!S500)</f>
        <v/>
      </c>
      <c r="Q462" s="3" t="str">
        <f>IF(生产方式演算表!AV500="","",ROUND(生产方式演算表!AV500,-1))</f>
        <v/>
      </c>
      <c r="R462" s="3" t="str">
        <f>IF(生产方式演算表!V500="","",生产方式演算表!V500)</f>
        <v/>
      </c>
      <c r="S462" s="3" t="str">
        <f>IF(生产方式演算表!AW500="","",ROUND(生产方式演算表!AW500,-LEN(生产方式演算表!AW500)+2))</f>
        <v/>
      </c>
      <c r="T462" s="3" t="str">
        <f>IF(生产方式演算表!X500="","",生产方式演算表!X500)</f>
        <v/>
      </c>
      <c r="U462" s="3" t="str">
        <f>IF(生产方式演算表!AX500="","",ROUND(生产方式演算表!AX500,-LEN(生产方式演算表!AX500)+2))</f>
        <v/>
      </c>
      <c r="V462" s="3">
        <f t="shared" si="28"/>
        <v>1610</v>
      </c>
      <c r="W462" s="3">
        <f t="shared" si="29"/>
        <v>40</v>
      </c>
      <c r="X462" s="3">
        <f t="shared" si="30"/>
        <v>0</v>
      </c>
      <c r="Y462" s="3">
        <f t="shared" si="31"/>
        <v>-1650</v>
      </c>
      <c r="AA462">
        <f>IFERROR(ROUND(E462*VLOOKUP(D462,商品!$A$4:$B$58,2,FALSE),0),"")</f>
        <v>650</v>
      </c>
      <c r="AB462">
        <f>IFERROR(ROUND(G462*VLOOKUP(F462,商品!$A$4:$B$58,2,FALSE),0),"")</f>
        <v>960</v>
      </c>
      <c r="AC462" t="str">
        <f>IFERROR(ROUND(I462*VLOOKUP(H462,商品!$A$4:$B$58,2,FALSE),0),"")</f>
        <v/>
      </c>
      <c r="AD462">
        <f>IFERROR(ROUND(M462*VLOOKUP(L462,职业!A:G,4,FALSE),0),"")</f>
        <v>40</v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hidden="1" customHeight="1" spans="1:34">
      <c r="A463" s="23" t="str">
        <f>生产方式演算表!A501</f>
        <v>pmg_科学军械厂_高级生产</v>
      </c>
      <c r="B463" s="20" t="str">
        <f>IF(生产方式演算表!B501="","",生产方式演算表!B501)</f>
        <v>pm_浮空城生产</v>
      </c>
      <c r="C463" s="23">
        <v>8</v>
      </c>
      <c r="D463" s="24" t="str">
        <f>IF(生产方式演算表!F501="","",生产方式演算表!F501)</f>
        <v>秘银</v>
      </c>
      <c r="E463" s="24">
        <f>IF(生产方式演算表!AO501="","",生产方式演算表!AO501)</f>
        <v>15</v>
      </c>
      <c r="F463" s="24" t="str">
        <f>IF(生产方式演算表!H501="","",生产方式演算表!H501)</f>
        <v>灵能水晶</v>
      </c>
      <c r="G463" s="24">
        <f>IF(生产方式演算表!AP501="","",生产方式演算表!AP501)</f>
        <v>5</v>
      </c>
      <c r="H463" s="24" t="str">
        <f>IF(生产方式演算表!J501="","",生产方式演算表!J501)</f>
        <v>魔导引擎</v>
      </c>
      <c r="I463" s="24">
        <f>IF(生产方式演算表!AQ501="","",生产方式演算表!AQ501)</f>
        <v>4</v>
      </c>
      <c r="J463" s="26" t="str">
        <f>IF(生产方式演算表!AR501=0,"","运力")</f>
        <v>运力</v>
      </c>
      <c r="K463" s="26">
        <f>IF(J463="运力",生产方式演算表!AR501,"")</f>
        <v>10</v>
      </c>
      <c r="L463" s="3" t="str">
        <f>IF(生产方式演算表!O501="","",生产方式演算表!O501)</f>
        <v>法士</v>
      </c>
      <c r="M463" s="3">
        <f>IF(生产方式演算表!AT501="","",ROUND(生产方式演算表!AT501,-1))</f>
        <v>280</v>
      </c>
      <c r="N463" s="3" t="str">
        <f>IF(生产方式演算表!Q501="","",生产方式演算表!Q501)</f>
        <v>工程师</v>
      </c>
      <c r="O463" s="3">
        <f>IF(生产方式演算表!AU501="","",ROUND(生产方式演算表!AU501,-1))</f>
        <v>310</v>
      </c>
      <c r="P463" s="3" t="str">
        <f>IF(生产方式演算表!S501="","",生产方式演算表!S501)</f>
        <v/>
      </c>
      <c r="Q463" s="3" t="str">
        <f>IF(生产方式演算表!AV501="","",ROUND(生产方式演算表!AV501,-1))</f>
        <v/>
      </c>
      <c r="R463" s="3" t="str">
        <f>IF(生产方式演算表!V501="","",生产方式演算表!V501)</f>
        <v/>
      </c>
      <c r="S463" s="3" t="str">
        <f>IF(生产方式演算表!AW501="","",ROUND(生产方式演算表!AW501,-LEN(生产方式演算表!AW501)+2))</f>
        <v/>
      </c>
      <c r="T463" s="3" t="str">
        <f>IF(生产方式演算表!X501="","",生产方式演算表!X501)</f>
        <v/>
      </c>
      <c r="U463" s="3" t="str">
        <f>IF(生产方式演算表!AX501="","",ROUND(生产方式演算表!AX501,-LEN(生产方式演算表!AX501)+2))</f>
        <v/>
      </c>
      <c r="V463" s="3">
        <f t="shared" si="28"/>
        <v>1820</v>
      </c>
      <c r="W463" s="3">
        <f t="shared" si="29"/>
        <v>52</v>
      </c>
      <c r="X463" s="3">
        <f t="shared" si="30"/>
        <v>0</v>
      </c>
      <c r="Y463" s="3">
        <f t="shared" si="31"/>
        <v>-1872</v>
      </c>
      <c r="AA463">
        <f>IFERROR(ROUND(E463*VLOOKUP(D463,商品!$A$4:$B$58,2,FALSE),0),"")</f>
        <v>1200</v>
      </c>
      <c r="AB463">
        <f>IFERROR(ROUND(G463*VLOOKUP(F463,商品!$A$4:$B$58,2,FALSE),0),"")</f>
        <v>300</v>
      </c>
      <c r="AC463">
        <f>IFERROR(ROUND(I463*VLOOKUP(H463,商品!$A$4:$B$58,2,FALSE),0),"")</f>
        <v>320</v>
      </c>
      <c r="AD463">
        <f>IFERROR(ROUND(M463*VLOOKUP(L463,职业!A:G,4,FALSE),0),"")</f>
        <v>25</v>
      </c>
      <c r="AE463">
        <f>IFERROR(ROUND(O463*VLOOKUP(L463,职业!A:G,4,FALSE),0),"")</f>
        <v>27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hidden="1" customHeight="1" spans="1:34">
      <c r="A464" s="23" t="str">
        <f>生产方式演算表!A502</f>
        <v>pmg_科学军械厂_自动化</v>
      </c>
      <c r="B464" s="20" t="str">
        <f>IF(生产方式演算表!B502="","",生产方式演算表!B502)</f>
        <v>pm_科军_手工装配</v>
      </c>
      <c r="C464" s="25">
        <v>1</v>
      </c>
      <c r="D464" s="24" t="str">
        <f>IF(生产方式演算表!F502="","",生产方式演算表!F502)</f>
        <v/>
      </c>
      <c r="E464" s="24" t="str">
        <f>IF(生产方式演算表!AO502="","",生产方式演算表!AO502)</f>
        <v/>
      </c>
      <c r="F464" s="24" t="str">
        <f>IF(生产方式演算表!H502="","",生产方式演算表!H502)</f>
        <v/>
      </c>
      <c r="G464" s="24" t="str">
        <f>IF(生产方式演算表!AP502="","",生产方式演算表!AP502)</f>
        <v/>
      </c>
      <c r="H464" s="24" t="str">
        <f>IF(生产方式演算表!J502="","",生产方式演算表!J502)</f>
        <v/>
      </c>
      <c r="I464" s="24" t="str">
        <f>IF(生产方式演算表!AQ502="","",生产方式演算表!AQ502)</f>
        <v/>
      </c>
      <c r="J464" s="26" t="str">
        <f>IF(生产方式演算表!AR502=0,"","运力")</f>
        <v/>
      </c>
      <c r="K464" s="26" t="str">
        <f>IF(J464="运力",生产方式演算表!AR502,"")</f>
        <v/>
      </c>
      <c r="L464" s="3" t="str">
        <f>IF(生产方式演算表!O502="","",生产方式演算表!O502)</f>
        <v/>
      </c>
      <c r="M464" s="3" t="str">
        <f>IF(生产方式演算表!AT502="","",ROUND(生产方式演算表!AT502,-1))</f>
        <v/>
      </c>
      <c r="N464" s="3" t="str">
        <f>IF(生产方式演算表!Q502="","",生产方式演算表!Q502)</f>
        <v/>
      </c>
      <c r="O464" s="3" t="str">
        <f>IF(生产方式演算表!AU502="","",ROUND(生产方式演算表!AU502,-1))</f>
        <v/>
      </c>
      <c r="P464" s="3" t="str">
        <f>IF(生产方式演算表!S502="","",生产方式演算表!S502)</f>
        <v/>
      </c>
      <c r="Q464" s="3" t="str">
        <f>IF(生产方式演算表!AV502="","",ROUND(生产方式演算表!AV502,-1))</f>
        <v/>
      </c>
      <c r="R464" s="3" t="str">
        <f>IF(生产方式演算表!V502="","",生产方式演算表!V502)</f>
        <v/>
      </c>
      <c r="S464" s="3" t="str">
        <f>IF(生产方式演算表!AW502="","",ROUND(生产方式演算表!AW502,-LEN(生产方式演算表!AW502)+2))</f>
        <v/>
      </c>
      <c r="T464" s="3" t="str">
        <f>IF(生产方式演算表!X502="","",生产方式演算表!X502)</f>
        <v/>
      </c>
      <c r="U464" s="3" t="str">
        <f>IF(生产方式演算表!AX502="","",ROUND(生产方式演算表!AX502,-LEN(生产方式演算表!AX502)+2))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hidden="1" customHeight="1" spans="1:34">
      <c r="A465" s="23" t="str">
        <f>生产方式演算表!A503</f>
        <v>pmg_科学军械厂_自动化</v>
      </c>
      <c r="B465" s="20" t="str">
        <f>IF(生产方式演算表!B503="","",生产方式演算表!B503)</f>
        <v>pm_科军_水管锅炉</v>
      </c>
      <c r="C465" s="25">
        <v>2</v>
      </c>
      <c r="D465" s="24" t="str">
        <f>IF(生产方式演算表!F503="","",生产方式演算表!F503)</f>
        <v>工具</v>
      </c>
      <c r="E465" s="24">
        <f>IF(生产方式演算表!AO503="","",生产方式演算表!AO503)</f>
        <v>6</v>
      </c>
      <c r="F465" s="24" t="str">
        <f>IF(生产方式演算表!H503="","",生产方式演算表!H503)</f>
        <v/>
      </c>
      <c r="G465" s="24" t="str">
        <f>IF(生产方式演算表!AP503="","",生产方式演算表!AP503)</f>
        <v/>
      </c>
      <c r="H465" s="24" t="str">
        <f>IF(生产方式演算表!J503="","",生产方式演算表!J503)</f>
        <v/>
      </c>
      <c r="I465" s="24" t="str">
        <f>IF(生产方式演算表!AQ503="","",生产方式演算表!AQ503)</f>
        <v/>
      </c>
      <c r="J465" s="26" t="str">
        <f>IF(生产方式演算表!AR503=0,"","运力")</f>
        <v/>
      </c>
      <c r="K465" s="26" t="str">
        <f>IF(J465="运力",生产方式演算表!AR503,"")</f>
        <v/>
      </c>
      <c r="L465" s="3" t="str">
        <f>IF(生产方式演算表!O503="","",生产方式演算表!O503)</f>
        <v>劳工</v>
      </c>
      <c r="M465" s="3">
        <f>IF(生产方式演算表!AT503="","",ROUND(生产方式演算表!AT503,-1))</f>
        <v>-360</v>
      </c>
      <c r="N465" s="3" t="str">
        <f>IF(生产方式演算表!Q503="","",生产方式演算表!Q503)</f>
        <v>工程师</v>
      </c>
      <c r="O465" s="3">
        <f>IF(生产方式演算表!AU503="","",ROUND(生产方式演算表!AU503,-1))</f>
        <v>30</v>
      </c>
      <c r="P465" s="3" t="str">
        <f>IF(生产方式演算表!S503="","",生产方式演算表!S503)</f>
        <v/>
      </c>
      <c r="Q465" s="3" t="str">
        <f>IF(生产方式演算表!AV503="","",ROUND(生产方式演算表!AV503,-1))</f>
        <v/>
      </c>
      <c r="R465" s="3" t="str">
        <f>IF(生产方式演算表!V503="","",生产方式演算表!V503)</f>
        <v/>
      </c>
      <c r="S465" s="3" t="str">
        <f>IF(生产方式演算表!AW503="","",ROUND(生产方式演算表!AW503,-LEN(生产方式演算表!AW503)+2))</f>
        <v/>
      </c>
      <c r="T465" s="3" t="str">
        <f>IF(生产方式演算表!X503="","",生产方式演算表!X503)</f>
        <v/>
      </c>
      <c r="U465" s="3" t="str">
        <f>IF(生产方式演算表!AX503="","",ROUND(生产方式演算表!AX503,-LEN(生产方式演算表!AX503)+2))</f>
        <v/>
      </c>
      <c r="V465" s="3">
        <f t="shared" si="28"/>
        <v>240</v>
      </c>
      <c r="W465" s="3">
        <f t="shared" si="29"/>
        <v>-7</v>
      </c>
      <c r="X465" s="3">
        <f t="shared" si="30"/>
        <v>0</v>
      </c>
      <c r="Y465" s="3">
        <f t="shared" si="31"/>
        <v>-233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-8</v>
      </c>
      <c r="AE465">
        <f>IFERROR(ROUND(O465*VLOOKUP(L465,职业!A:G,4,FALSE),0),"")</f>
        <v>1</v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hidden="1" customHeight="1" spans="1:34">
      <c r="A466" s="23" t="str">
        <f>生产方式演算表!A504</f>
        <v>pmg_科学军械厂_自动化</v>
      </c>
      <c r="B466" s="20" t="str">
        <f>IF(生产方式演算表!B504="","",生产方式演算表!B504)</f>
        <v>pm_科军_旋转阀发动机</v>
      </c>
      <c r="C466" s="25">
        <v>3</v>
      </c>
      <c r="D466" s="24" t="str">
        <f>IF(生产方式演算表!F504="","",生产方式演算表!F504)</f>
        <v>工具</v>
      </c>
      <c r="E466" s="24">
        <f>IF(生产方式演算表!AO504="","",生产方式演算表!AO504)</f>
        <v>8</v>
      </c>
      <c r="F466" s="24" t="str">
        <f>IF(生产方式演算表!H504="","",生产方式演算表!H504)</f>
        <v/>
      </c>
      <c r="G466" s="24" t="str">
        <f>IF(生产方式演算表!AP504="","",生产方式演算表!AP504)</f>
        <v/>
      </c>
      <c r="H466" s="24" t="str">
        <f>IF(生产方式演算表!J504="","",生产方式演算表!J504)</f>
        <v/>
      </c>
      <c r="I466" s="24" t="str">
        <f>IF(生产方式演算表!AQ504="","",生产方式演算表!AQ504)</f>
        <v/>
      </c>
      <c r="J466" s="26" t="str">
        <f>IF(生产方式演算表!AR504=0,"","运力")</f>
        <v/>
      </c>
      <c r="K466" s="26" t="str">
        <f>IF(J466="运力",生产方式演算表!AR504,"")</f>
        <v/>
      </c>
      <c r="L466" s="3" t="str">
        <f>IF(生产方式演算表!O504="","",生产方式演算表!O504)</f>
        <v>劳工</v>
      </c>
      <c r="M466" s="3">
        <f>IF(生产方式演算表!AT504="","",ROUND(生产方式演算表!AT504,-1))</f>
        <v>-720</v>
      </c>
      <c r="N466" s="3" t="str">
        <f>IF(生产方式演算表!Q504="","",生产方式演算表!Q504)</f>
        <v>工程师</v>
      </c>
      <c r="O466" s="3">
        <f>IF(生产方式演算表!AU504="","",ROUND(生产方式演算表!AU504,-1))</f>
        <v>60</v>
      </c>
      <c r="P466" s="3" t="str">
        <f>IF(生产方式演算表!S504="","",生产方式演算表!S504)</f>
        <v/>
      </c>
      <c r="Q466" s="3" t="str">
        <f>IF(生产方式演算表!AV504="","",ROUND(生产方式演算表!AV504,-1))</f>
        <v/>
      </c>
      <c r="R466" s="3" t="str">
        <f>IF(生产方式演算表!V504="","",生产方式演算表!V504)</f>
        <v/>
      </c>
      <c r="S466" s="3" t="str">
        <f>IF(生产方式演算表!AW504="","",ROUND(生产方式演算表!AW504,-LEN(生产方式演算表!AW504)+2))</f>
        <v/>
      </c>
      <c r="T466" s="3" t="str">
        <f>IF(生产方式演算表!X504="","",生产方式演算表!X504)</f>
        <v/>
      </c>
      <c r="U466" s="3" t="str">
        <f>IF(生产方式演算表!AX504="","",ROUND(生产方式演算表!AX504,-LEN(生产方式演算表!AX504)+2))</f>
        <v/>
      </c>
      <c r="V466" s="3">
        <f t="shared" si="28"/>
        <v>320</v>
      </c>
      <c r="W466" s="3">
        <f t="shared" si="29"/>
        <v>-15</v>
      </c>
      <c r="X466" s="3">
        <f t="shared" si="30"/>
        <v>0</v>
      </c>
      <c r="Y466" s="3">
        <f t="shared" si="31"/>
        <v>-305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-16</v>
      </c>
      <c r="AE466">
        <f>IFERROR(ROUND(O466*VLOOKUP(L466,职业!A:G,4,FALSE),0),"")</f>
        <v>1</v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hidden="1" customHeight="1" spans="1:34">
      <c r="A467" s="23" t="str">
        <f>生产方式演算表!A505</f>
        <v>pmg_科学军械厂_自动化</v>
      </c>
      <c r="B467" s="20" t="str">
        <f>IF(生产方式演算表!B505="","",生产方式演算表!B505)</f>
        <v>pm_科军_流水线</v>
      </c>
      <c r="C467" s="25">
        <v>4</v>
      </c>
      <c r="D467" s="24" t="str">
        <f>IF(生产方式演算表!F505="","",生产方式演算表!F505)</f>
        <v>科学引擎</v>
      </c>
      <c r="E467" s="24">
        <f>IF(生产方式演算表!AO505="","",生产方式演算表!AO505)</f>
        <v>2</v>
      </c>
      <c r="F467" s="24" t="str">
        <f>IF(生产方式演算表!H505="","",生产方式演算表!H505)</f>
        <v>煤</v>
      </c>
      <c r="G467" s="24">
        <f>IF(生产方式演算表!AP505="","",生产方式演算表!AP505)</f>
        <v>8</v>
      </c>
      <c r="H467" s="24" t="str">
        <f>IF(生产方式演算表!J505="","",生产方式演算表!J505)</f>
        <v/>
      </c>
      <c r="I467" s="24" t="str">
        <f>IF(生产方式演算表!AQ505="","",生产方式演算表!AQ505)</f>
        <v/>
      </c>
      <c r="J467" s="26" t="str">
        <f>IF(生产方式演算表!AR505=0,"","运力")</f>
        <v/>
      </c>
      <c r="K467" s="26" t="str">
        <f>IF(J467="运力",生产方式演算表!AR505,"")</f>
        <v/>
      </c>
      <c r="L467" s="3" t="str">
        <f>IF(生产方式演算表!O505="","",生产方式演算表!O505)</f>
        <v>劳工</v>
      </c>
      <c r="M467" s="3">
        <f>IF(生产方式演算表!AT505="","",ROUND(生产方式演算表!AT505,-1))</f>
        <v>-1090</v>
      </c>
      <c r="N467" s="3" t="str">
        <f>IF(生产方式演算表!Q505="","",生产方式演算表!Q505)</f>
        <v>工程师</v>
      </c>
      <c r="O467" s="3">
        <f>IF(生产方式演算表!AU505="","",ROUND(生产方式演算表!AU505,-1))</f>
        <v>90</v>
      </c>
      <c r="P467" s="3" t="str">
        <f>IF(生产方式演算表!S505="","",生产方式演算表!S505)</f>
        <v/>
      </c>
      <c r="Q467" s="3" t="str">
        <f>IF(生产方式演算表!AV505="","",ROUND(生产方式演算表!AV505,-1))</f>
        <v/>
      </c>
      <c r="R467" s="3" t="str">
        <f>IF(生产方式演算表!V505="","",生产方式演算表!V505)</f>
        <v/>
      </c>
      <c r="S467" s="3" t="str">
        <f>IF(生产方式演算表!AW505="","",ROUND(生产方式演算表!AW505,-LEN(生产方式演算表!AW505)+2))</f>
        <v/>
      </c>
      <c r="T467" s="3" t="str">
        <f>IF(生产方式演算表!X505="","",生产方式演算表!X505)</f>
        <v/>
      </c>
      <c r="U467" s="3" t="str">
        <f>IF(生产方式演算表!AX505="","",ROUND(生产方式演算表!AX505,-LEN(生产方式演算表!AX505)+2))</f>
        <v/>
      </c>
      <c r="V467" s="3">
        <f t="shared" si="28"/>
        <v>360</v>
      </c>
      <c r="W467" s="3">
        <f t="shared" si="29"/>
        <v>-22</v>
      </c>
      <c r="X467" s="3">
        <f t="shared" si="30"/>
        <v>0</v>
      </c>
      <c r="Y467" s="3">
        <f t="shared" si="31"/>
        <v>-338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>
        <f>IFERROR(ROUND(M467*VLOOKUP(L467,职业!A:G,4,FALSE),0),"")</f>
        <v>-24</v>
      </c>
      <c r="AE467">
        <f>IFERROR(ROUND(O467*VLOOKUP(L467,职业!A:G,4,FALSE),0),"")</f>
        <v>2</v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hidden="1" customHeight="1" spans="1:34">
      <c r="A468" s="23" t="str">
        <f>生产方式演算表!A506</f>
        <v>pmg_科学军械厂_自动化</v>
      </c>
      <c r="B468" s="20" t="str">
        <f>IF(生产方式演算表!B506="","",生产方式演算表!B506)</f>
        <v>pm_科军_魔导流水线</v>
      </c>
      <c r="C468" s="25">
        <v>5</v>
      </c>
      <c r="D468" s="24" t="str">
        <f>IF(生产方式演算表!F506="","",生产方式演算表!F506)</f>
        <v>魔导引擎</v>
      </c>
      <c r="E468" s="24">
        <f>IF(生产方式演算表!AO506="","",生产方式演算表!AO506)</f>
        <v>2</v>
      </c>
      <c r="F468" s="24" t="str">
        <f>IF(生产方式演算表!H506="","",生产方式演算表!H506)</f>
        <v>煤</v>
      </c>
      <c r="G468" s="24">
        <f>IF(生产方式演算表!AP506="","",生产方式演算表!AP506)</f>
        <v>10</v>
      </c>
      <c r="H468" s="24" t="str">
        <f>IF(生产方式演算表!J506="","",生产方式演算表!J506)</f>
        <v/>
      </c>
      <c r="I468" s="24" t="str">
        <f>IF(生产方式演算表!AQ506="","",生产方式演算表!AQ506)</f>
        <v/>
      </c>
      <c r="J468" s="26" t="str">
        <f>IF(生产方式演算表!AR506=0,"","运力")</f>
        <v/>
      </c>
      <c r="K468" s="26" t="str">
        <f>IF(J468="运力",生产方式演算表!AR506,"")</f>
        <v/>
      </c>
      <c r="L468" s="3" t="str">
        <f>IF(生产方式演算表!O506="","",生产方式演算表!O506)</f>
        <v>劳工</v>
      </c>
      <c r="M468" s="3">
        <f>IF(生产方式演算表!AT506="","",ROUND(生产方式演算表!AT506,-1))</f>
        <v>-1450</v>
      </c>
      <c r="N468" s="3" t="str">
        <f>IF(生产方式演算表!Q506="","",生产方式演算表!Q506)</f>
        <v>工程师</v>
      </c>
      <c r="O468" s="3">
        <f>IF(生产方式演算表!AU506="","",ROUND(生产方式演算表!AU506,-1))</f>
        <v>120</v>
      </c>
      <c r="P468" s="3" t="str">
        <f>IF(生产方式演算表!S506="","",生产方式演算表!S506)</f>
        <v/>
      </c>
      <c r="Q468" s="3" t="str">
        <f>IF(生产方式演算表!AV506="","",ROUND(生产方式演算表!AV506,-1))</f>
        <v/>
      </c>
      <c r="R468" s="3" t="str">
        <f>IF(生产方式演算表!V506="","",生产方式演算表!V506)</f>
        <v/>
      </c>
      <c r="S468" s="3" t="str">
        <f>IF(生产方式演算表!AW506="","",ROUND(生产方式演算表!AW506,-LEN(生产方式演算表!AW506)+2))</f>
        <v/>
      </c>
      <c r="T468" s="3" t="str">
        <f>IF(生产方式演算表!X506="","",生产方式演算表!X506)</f>
        <v/>
      </c>
      <c r="U468" s="3" t="str">
        <f>IF(生产方式演算表!AX506="","",ROUND(生产方式演算表!AX506,-LEN(生产方式演算表!AX506)+2))</f>
        <v/>
      </c>
      <c r="V468" s="3">
        <f t="shared" si="28"/>
        <v>460</v>
      </c>
      <c r="W468" s="3">
        <f t="shared" si="29"/>
        <v>-29</v>
      </c>
      <c r="X468" s="3">
        <f t="shared" si="30"/>
        <v>0</v>
      </c>
      <c r="Y468" s="3">
        <f t="shared" si="31"/>
        <v>-431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>
        <f>IFERROR(ROUND(M468*VLOOKUP(L468,职业!A:G,4,FALSE),0),"")</f>
        <v>-32</v>
      </c>
      <c r="AE468">
        <f>IFERROR(ROUND(O468*VLOOKUP(L468,职业!A:G,4,FALSE),0),"")</f>
        <v>3</v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hidden="1" customHeight="1" spans="1:34">
      <c r="A469" s="23" t="str">
        <f>生产方式演算表!A507</f>
        <v>pmg_科学军械厂_自动化</v>
      </c>
      <c r="B469" s="20" t="str">
        <f>IF(生产方式演算表!B507="","",生产方式演算表!B507)</f>
        <v>pm_科军_手工装配</v>
      </c>
      <c r="C469" s="23">
        <v>1</v>
      </c>
      <c r="D469" s="24" t="str">
        <f>IF(生产方式演算表!F507="","",生产方式演算表!F507)</f>
        <v/>
      </c>
      <c r="E469" s="24" t="str">
        <f>IF(生产方式演算表!AO507="","",生产方式演算表!AO507)</f>
        <v/>
      </c>
      <c r="F469" s="24" t="str">
        <f>IF(生产方式演算表!H507="","",生产方式演算表!H507)</f>
        <v/>
      </c>
      <c r="G469" s="24" t="str">
        <f>IF(生产方式演算表!AP507="","",生产方式演算表!AP507)</f>
        <v/>
      </c>
      <c r="H469" s="24" t="str">
        <f>IF(生产方式演算表!J507="","",生产方式演算表!J507)</f>
        <v/>
      </c>
      <c r="I469" s="24" t="str">
        <f>IF(生产方式演算表!AQ507="","",生产方式演算表!AQ507)</f>
        <v/>
      </c>
      <c r="J469" s="26" t="str">
        <f>IF(生产方式演算表!AR507=0,"","运力")</f>
        <v/>
      </c>
      <c r="K469" s="26" t="str">
        <f>IF(J469="运力",生产方式演算表!AR507,"")</f>
        <v/>
      </c>
      <c r="L469" s="3" t="str">
        <f>IF(生产方式演算表!O507="","",生产方式演算表!O507)</f>
        <v/>
      </c>
      <c r="M469" s="3" t="str">
        <f>IF(生产方式演算表!AT507="","",ROUND(生产方式演算表!AT507,-1))</f>
        <v/>
      </c>
      <c r="N469" s="3" t="str">
        <f>IF(生产方式演算表!Q507="","",生产方式演算表!Q507)</f>
        <v/>
      </c>
      <c r="O469" s="3" t="str">
        <f>IF(生产方式演算表!AU507="","",ROUND(生产方式演算表!AU507,-1))</f>
        <v/>
      </c>
      <c r="P469" s="3" t="str">
        <f>IF(生产方式演算表!S507="","",生产方式演算表!S507)</f>
        <v/>
      </c>
      <c r="Q469" s="3" t="str">
        <f>IF(生产方式演算表!AV507="","",ROUND(生产方式演算表!AV507,-1))</f>
        <v/>
      </c>
      <c r="R469" s="3" t="str">
        <f>IF(生产方式演算表!V507="","",生产方式演算表!V507)</f>
        <v/>
      </c>
      <c r="S469" s="3" t="str">
        <f>IF(生产方式演算表!AW507="","",ROUND(生产方式演算表!AW507,-LEN(生产方式演算表!AW507)+2))</f>
        <v/>
      </c>
      <c r="T469" s="3" t="str">
        <f>IF(生产方式演算表!X507="","",生产方式演算表!X507)</f>
        <v/>
      </c>
      <c r="U469" s="3" t="str">
        <f>IF(生产方式演算表!AX507="","",ROUND(生产方式演算表!AX507,-LEN(生产方式演算表!AX507)+2))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hidden="1" customHeight="1" spans="1:34">
      <c r="A470" s="23" t="str">
        <f>生产方式演算表!A508</f>
        <v>pmg_科学军械厂_自动化</v>
      </c>
      <c r="B470" s="20" t="str">
        <f>IF(生产方式演算表!B508="","",生产方式演算表!B508)</f>
        <v>pm_科军_基础魔偶</v>
      </c>
      <c r="C470" s="23">
        <v>2</v>
      </c>
      <c r="D470" s="24" t="str">
        <f>IF(生产方式演算表!F508="","",生产方式演算表!F508)</f>
        <v>魔偶</v>
      </c>
      <c r="E470" s="24">
        <f>IF(生产方式演算表!AO508="","",生产方式演算表!AO508)</f>
        <v>2</v>
      </c>
      <c r="F470" s="24" t="str">
        <f>IF(生产方式演算表!H508="","",生产方式演算表!H508)</f>
        <v>灵能水晶</v>
      </c>
      <c r="G470" s="24">
        <f>IF(生产方式演算表!AP508="","",生产方式演算表!AP508)</f>
        <v>4</v>
      </c>
      <c r="H470" s="24" t="str">
        <f>IF(生产方式演算表!J508="","",生产方式演算表!J508)</f>
        <v/>
      </c>
      <c r="I470" s="24" t="str">
        <f>IF(生产方式演算表!AQ508="","",生产方式演算表!AQ508)</f>
        <v/>
      </c>
      <c r="J470" s="26" t="str">
        <f>IF(生产方式演算表!AR508=0,"","运力")</f>
        <v/>
      </c>
      <c r="K470" s="26" t="str">
        <f>IF(J470="运力",生产方式演算表!AR508,"")</f>
        <v/>
      </c>
      <c r="L470" s="3" t="str">
        <f>IF(生产方式演算表!O508="","",生产方式演算表!O508)</f>
        <v>劳工</v>
      </c>
      <c r="M470" s="3">
        <f>IF(生产方式演算表!AT508="","",ROUND(生产方式演算表!AT508,-1))</f>
        <v>-540</v>
      </c>
      <c r="N470" s="3" t="str">
        <f>IF(生产方式演算表!Q508="","",生产方式演算表!Q508)</f>
        <v>法士</v>
      </c>
      <c r="O470" s="3">
        <f>IF(生产方式演算表!AU508="","",ROUND(生产方式演算表!AU508,-1))</f>
        <v>30</v>
      </c>
      <c r="P470" s="3" t="str">
        <f>IF(生产方式演算表!S508="","",生产方式演算表!S508)</f>
        <v/>
      </c>
      <c r="Q470" s="3" t="str">
        <f>IF(生产方式演算表!AV508="","",ROUND(生产方式演算表!AV508,-1))</f>
        <v/>
      </c>
      <c r="R470" s="3" t="str">
        <f>IF(生产方式演算表!V508="","",生产方式演算表!V508)</f>
        <v/>
      </c>
      <c r="S470" s="3" t="str">
        <f>IF(生产方式演算表!AW508="","",ROUND(生产方式演算表!AW508,-LEN(生产方式演算表!AW508)+2))</f>
        <v/>
      </c>
      <c r="T470" s="3" t="str">
        <f>IF(生产方式演算表!X508="","",生产方式演算表!X508)</f>
        <v/>
      </c>
      <c r="U470" s="3" t="str">
        <f>IF(生产方式演算表!AX508="","",ROUND(生产方式演算表!AX508,-LEN(生产方式演算表!AX508)+2))</f>
        <v/>
      </c>
      <c r="V470" s="3">
        <f t="shared" si="28"/>
        <v>340</v>
      </c>
      <c r="W470" s="3">
        <f t="shared" si="29"/>
        <v>-11</v>
      </c>
      <c r="X470" s="3">
        <f t="shared" si="30"/>
        <v>0</v>
      </c>
      <c r="Y470" s="3">
        <f t="shared" si="31"/>
        <v>-329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>
        <f>IFERROR(ROUND(M470*VLOOKUP(L470,职业!A:G,4,FALSE),0),"")</f>
        <v>-12</v>
      </c>
      <c r="AE470">
        <f>IFERROR(ROUND(O470*VLOOKUP(L470,职业!A:G,4,FALSE),0),"")</f>
        <v>1</v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hidden="1" customHeight="1" spans="1:34">
      <c r="A471" s="23" t="str">
        <f>生产方式演算表!A509</f>
        <v>pmg_科学军械厂_自动化</v>
      </c>
      <c r="B471" s="20" t="str">
        <f>IF(生产方式演算表!B509="","",生产方式演算表!B509)</f>
        <v>pm_科军_智能魔偶</v>
      </c>
      <c r="C471" s="23">
        <v>3</v>
      </c>
      <c r="D471" s="24" t="str">
        <f>IF(生产方式演算表!F509="","",生产方式演算表!F509)</f>
        <v>魔偶</v>
      </c>
      <c r="E471" s="24">
        <f>IF(生产方式演算表!AO509="","",生产方式演算表!AO509)</f>
        <v>3</v>
      </c>
      <c r="F471" s="24" t="str">
        <f>IF(生产方式演算表!H509="","",生产方式演算表!H509)</f>
        <v>灵能水晶</v>
      </c>
      <c r="G471" s="24">
        <f>IF(生产方式演算表!AP509="","",生产方式演算表!AP509)</f>
        <v>5</v>
      </c>
      <c r="H471" s="24" t="str">
        <f>IF(生产方式演算表!J509="","",生产方式演算表!J509)</f>
        <v/>
      </c>
      <c r="I471" s="24" t="str">
        <f>IF(生产方式演算表!AQ509="","",生产方式演算表!AQ509)</f>
        <v/>
      </c>
      <c r="J471" s="26" t="str">
        <f>IF(生产方式演算表!AR509=0,"","运力")</f>
        <v/>
      </c>
      <c r="K471" s="26" t="str">
        <f>IF(J471="运力",生产方式演算表!AR509,"")</f>
        <v/>
      </c>
      <c r="L471" s="3" t="str">
        <f>IF(生产方式演算表!O509="","",生产方式演算表!O509)</f>
        <v>劳工</v>
      </c>
      <c r="M471" s="3">
        <f>IF(生产方式演算表!AT509="","",ROUND(生产方式演算表!AT509,-1))</f>
        <v>-1090</v>
      </c>
      <c r="N471" s="3" t="str">
        <f>IF(生产方式演算表!Q509="","",生产方式演算表!Q509)</f>
        <v>法士</v>
      </c>
      <c r="O471" s="3">
        <f>IF(生产方式演算表!AU509="","",ROUND(生产方式演算表!AU509,-1))</f>
        <v>70</v>
      </c>
      <c r="P471" s="3" t="str">
        <f>IF(生产方式演算表!S509="","",生产方式演算表!S509)</f>
        <v/>
      </c>
      <c r="Q471" s="3" t="str">
        <f>IF(生产方式演算表!AV509="","",ROUND(生产方式演算表!AV509,-1))</f>
        <v/>
      </c>
      <c r="R471" s="3" t="str">
        <f>IF(生产方式演算表!V509="","",生产方式演算表!V509)</f>
        <v/>
      </c>
      <c r="S471" s="3" t="str">
        <f>IF(生产方式演算表!AW509="","",ROUND(生产方式演算表!AW509,-LEN(生产方式演算表!AW509)+2))</f>
        <v/>
      </c>
      <c r="T471" s="3" t="str">
        <f>IF(生产方式演算表!X509="","",生产方式演算表!X509)</f>
        <v/>
      </c>
      <c r="U471" s="3" t="str">
        <f>IF(生产方式演算表!AX509="","",ROUND(生产方式演算表!AX509,-LEN(生产方式演算表!AX509)+2))</f>
        <v/>
      </c>
      <c r="V471" s="3">
        <f t="shared" si="28"/>
        <v>450</v>
      </c>
      <c r="W471" s="3">
        <f t="shared" si="29"/>
        <v>-22</v>
      </c>
      <c r="X471" s="3">
        <f t="shared" si="30"/>
        <v>0</v>
      </c>
      <c r="Y471" s="3">
        <f t="shared" si="31"/>
        <v>-428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>
        <f>IFERROR(ROUND(M471*VLOOKUP(L471,职业!A:G,4,FALSE),0),"")</f>
        <v>-24</v>
      </c>
      <c r="AE471">
        <f>IFERROR(ROUND(O471*VLOOKUP(L471,职业!A:G,4,FALSE),0),"")</f>
        <v>2</v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hidden="1" customHeight="1" spans="1:34">
      <c r="A472" s="23" t="str">
        <f>生产方式演算表!A510</f>
        <v>pmg_科学军械厂_自动化</v>
      </c>
      <c r="B472" s="20" t="str">
        <f>IF(生产方式演算表!B510="","",生产方式演算表!B510)</f>
        <v>pm_科军_强智能魔偶</v>
      </c>
      <c r="C472" s="23">
        <v>4</v>
      </c>
      <c r="D472" s="24" t="str">
        <f>IF(生产方式演算表!F510="","",生产方式演算表!F510)</f>
        <v>魔偶</v>
      </c>
      <c r="E472" s="24">
        <f>IF(生产方式演算表!AO510="","",生产方式演算表!AO510)</f>
        <v>4</v>
      </c>
      <c r="F472" s="24" t="str">
        <f>IF(生产方式演算表!H510="","",生产方式演算表!H510)</f>
        <v>灵能水晶</v>
      </c>
      <c r="G472" s="24">
        <f>IF(生产方式演算表!AP510="","",生产方式演算表!AP510)</f>
        <v>6</v>
      </c>
      <c r="H472" s="24" t="str">
        <f>IF(生产方式演算表!J510="","",生产方式演算表!J510)</f>
        <v/>
      </c>
      <c r="I472" s="24" t="str">
        <f>IF(生产方式演算表!AQ510="","",生产方式演算表!AQ510)</f>
        <v/>
      </c>
      <c r="J472" s="26" t="str">
        <f>IF(生产方式演算表!AR510=0,"","运力")</f>
        <v/>
      </c>
      <c r="K472" s="26" t="str">
        <f>IF(J472="运力",生产方式演算表!AR510,"")</f>
        <v/>
      </c>
      <c r="L472" s="3" t="str">
        <f>IF(生产方式演算表!O510="","",生产方式演算表!O510)</f>
        <v>劳工</v>
      </c>
      <c r="M472" s="3">
        <f>IF(生产方式演算表!AT510="","",ROUND(生产方式演算表!AT510,-1))</f>
        <v>-1630</v>
      </c>
      <c r="N472" s="3" t="str">
        <f>IF(生产方式演算表!Q510="","",生产方式演算表!Q510)</f>
        <v>法士</v>
      </c>
      <c r="O472" s="3">
        <f>IF(生产方式演算表!AU510="","",ROUND(生产方式演算表!AU510,-1))</f>
        <v>100</v>
      </c>
      <c r="P472" s="3" t="str">
        <f>IF(生产方式演算表!S510="","",生产方式演算表!S510)</f>
        <v/>
      </c>
      <c r="Q472" s="3" t="str">
        <f>IF(生产方式演算表!AV510="","",ROUND(生产方式演算表!AV510,-1))</f>
        <v/>
      </c>
      <c r="R472" s="3" t="str">
        <f>IF(生产方式演算表!V510="","",生产方式演算表!V510)</f>
        <v/>
      </c>
      <c r="S472" s="3" t="str">
        <f>IF(生产方式演算表!AW510="","",ROUND(生产方式演算表!AW510,-LEN(生产方式演算表!AW510)+2))</f>
        <v/>
      </c>
      <c r="T472" s="3" t="str">
        <f>IF(生产方式演算表!X510="","",生产方式演算表!X510)</f>
        <v/>
      </c>
      <c r="U472" s="3" t="str">
        <f>IF(生产方式演算表!AX510="","",ROUND(生产方式演算表!AX510,-LEN(生产方式演算表!AX510)+2))</f>
        <v/>
      </c>
      <c r="V472" s="3">
        <f t="shared" si="28"/>
        <v>560</v>
      </c>
      <c r="W472" s="3">
        <f t="shared" si="29"/>
        <v>-34</v>
      </c>
      <c r="X472" s="3">
        <f t="shared" si="30"/>
        <v>0</v>
      </c>
      <c r="Y472" s="3">
        <f t="shared" si="31"/>
        <v>-526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>
        <f>IFERROR(ROUND(M472*VLOOKUP(L472,职业!A:G,4,FALSE),0),"")</f>
        <v>-36</v>
      </c>
      <c r="AE472">
        <f>IFERROR(ROUND(O472*VLOOKUP(L472,职业!A:G,4,FALSE),0),"")</f>
        <v>2</v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hidden="1" customHeight="1" spans="1:34">
      <c r="A473" s="23" t="str">
        <f>生产方式演算表!A511</f>
        <v>pmg_科学军械厂_自动化</v>
      </c>
      <c r="B473" s="20" t="str">
        <f>IF(生产方式演算表!B511="","",生产方式演算表!B511)</f>
        <v>pm_科军_魔偶流水线</v>
      </c>
      <c r="C473" s="23">
        <v>5</v>
      </c>
      <c r="D473" s="24" t="str">
        <f>IF(生产方式演算表!F511="","",生产方式演算表!F511)</f>
        <v>魔偶</v>
      </c>
      <c r="E473" s="24">
        <f>IF(生产方式演算表!AO511="","",生产方式演算表!AO511)</f>
        <v>4</v>
      </c>
      <c r="F473" s="24" t="str">
        <f>IF(生产方式演算表!H511="","",生产方式演算表!H511)</f>
        <v>灵能水晶</v>
      </c>
      <c r="G473" s="24">
        <f>IF(生产方式演算表!AP511="","",生产方式演算表!AP511)</f>
        <v>7</v>
      </c>
      <c r="H473" s="24" t="str">
        <f>IF(生产方式演算表!J511="","",生产方式演算表!J511)</f>
        <v/>
      </c>
      <c r="I473" s="24" t="str">
        <f>IF(生产方式演算表!AQ511="","",生产方式演算表!AQ511)</f>
        <v/>
      </c>
      <c r="J473" s="26" t="str">
        <f>IF(生产方式演算表!AR511=0,"","运力")</f>
        <v/>
      </c>
      <c r="K473" s="26" t="str">
        <f>IF(J473="运力",生产方式演算表!AR511,"")</f>
        <v/>
      </c>
      <c r="L473" s="3" t="str">
        <f>IF(生产方式演算表!O511="","",生产方式演算表!O511)</f>
        <v>劳工</v>
      </c>
      <c r="M473" s="3">
        <f>IF(生产方式演算表!AT511="","",ROUND(生产方式演算表!AT511,-1))</f>
        <v>-2170</v>
      </c>
      <c r="N473" s="3" t="str">
        <f>IF(生产方式演算表!Q511="","",生产方式演算表!Q511)</f>
        <v>法士</v>
      </c>
      <c r="O473" s="3">
        <f>IF(生产方式演算表!AU511="","",ROUND(生产方式演算表!AU511,-1))</f>
        <v>140</v>
      </c>
      <c r="P473" s="3" t="str">
        <f>IF(生产方式演算表!S511="","",生产方式演算表!S511)</f>
        <v/>
      </c>
      <c r="Q473" s="3" t="str">
        <f>IF(生产方式演算表!AV511="","",ROUND(生产方式演算表!AV511,-1))</f>
        <v/>
      </c>
      <c r="R473" s="3" t="str">
        <f>IF(生产方式演算表!V511="","",生产方式演算表!V511)</f>
        <v/>
      </c>
      <c r="S473" s="3" t="str">
        <f>IF(生产方式演算表!AW511="","",ROUND(生产方式演算表!AW511,-LEN(生产方式演算表!AW511)+2))</f>
        <v/>
      </c>
      <c r="T473" s="3" t="str">
        <f>IF(生产方式演算表!X511="","",生产方式演算表!X511)</f>
        <v/>
      </c>
      <c r="U473" s="3" t="str">
        <f>IF(生产方式演算表!AX511="","",ROUND(生产方式演算表!AX511,-LEN(生产方式演算表!AX511)+2))</f>
        <v/>
      </c>
      <c r="V473" s="3">
        <f t="shared" si="28"/>
        <v>620</v>
      </c>
      <c r="W473" s="3">
        <f t="shared" si="29"/>
        <v>-45</v>
      </c>
      <c r="X473" s="3">
        <f t="shared" si="30"/>
        <v>0</v>
      </c>
      <c r="Y473" s="3">
        <f t="shared" si="31"/>
        <v>-575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>
        <f>IFERROR(ROUND(M473*VLOOKUP(L473,职业!A:G,4,FALSE),0),"")</f>
        <v>-48</v>
      </c>
      <c r="AE473">
        <f>IFERROR(ROUND(O473*VLOOKUP(L473,职业!A:G,4,FALSE),0),"")</f>
        <v>3</v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customHeight="1" spans="1:34">
      <c r="A474" s="23" t="str">
        <f>生产方式演算表!A512</f>
        <v>pmg_科学军械厂_所有制</v>
      </c>
      <c r="B474" s="20" t="str">
        <f>IF(生产方式演算表!B512="","",生产方式演算表!B512)</f>
        <v>pm_重_商人行会</v>
      </c>
      <c r="C474" s="25">
        <v>1</v>
      </c>
      <c r="D474" s="24" t="str">
        <f>IF(生产方式演算表!F512="","",生产方式演算表!F512)</f>
        <v/>
      </c>
      <c r="E474" s="24">
        <f>IF(生产方式演算表!AO520="","",IF(LEN(生产方式演算表!AO520)=1,生产方式演算表!AO520,ROUND(生产方式演算表!AO520,-1)))</f>
        <v>8</v>
      </c>
      <c r="F474" s="24" t="str">
        <f>IF(生产方式演算表!H520="","",生产方式演算表!H520)</f>
        <v/>
      </c>
      <c r="G474" s="24" t="str">
        <f>IF(生产方式演算表!AP520="","",IF(LEN(生产方式演算表!AP520)=1,生产方式演算表!AP520,ROUND(生产方式演算表!AP520,-1)))</f>
        <v/>
      </c>
      <c r="H474" s="24" t="str">
        <f>IF(生产方式演算表!J512="","",生产方式演算表!J512)</f>
        <v/>
      </c>
      <c r="I474" s="24" t="str">
        <f>IF(生产方式演算表!AQ520="","",IF(LEN(生产方式演算表!AQ520)=1,生产方式演算表!AQ520,ROUND(生产方式演算表!AQ520,-1)))</f>
        <v/>
      </c>
      <c r="J474" s="26" t="str">
        <f>IF(生产方式演算表!AR512=0,"","运力")</f>
        <v/>
      </c>
      <c r="K474" s="26" t="str">
        <f>IF(J474="","",IF(LEN(生产方式演算表!AR520)=1,生产方式演算表!AR520,ROUND(生产方式演算表!AR520,-1)))</f>
        <v/>
      </c>
      <c r="L474" s="3" t="str">
        <f>IF(生产方式演算表!O512="","",生产方式演算表!O512)</f>
        <v>职员</v>
      </c>
      <c r="M474" s="3">
        <f>IF(生产方式演算表!AT512="","",ROUND(生产方式演算表!AT512,-1))</f>
        <v>420</v>
      </c>
      <c r="N474" s="3" t="str">
        <f>IF(生产方式演算表!Q512="","",生产方式演算表!Q512)</f>
        <v>贵族</v>
      </c>
      <c r="O474" s="3">
        <f>IF(生产方式演算表!AU512="","",ROUND(生产方式演算表!AU512,-1))</f>
        <v>50</v>
      </c>
      <c r="P474" s="3" t="str">
        <f>IF(生产方式演算表!S512="","",生产方式演算表!S512)</f>
        <v/>
      </c>
      <c r="Q474" s="3" t="str">
        <f>IF(生产方式演算表!AV512="","",ROUND(生产方式演算表!AV512,-1))</f>
        <v/>
      </c>
      <c r="R474" s="3" t="str">
        <f>IF(生产方式演算表!V512="","",生产方式演算表!V512)</f>
        <v/>
      </c>
      <c r="S474" s="3">
        <f>IF(生产方式演算表!AW520="","",IF(LEN(生产方式演算表!AW520)=1,生产方式演算表!AW520,ROUND(生产方式演算表!AW520,-1)))</f>
        <v>20</v>
      </c>
      <c r="T474" s="3" t="str">
        <f>IF(生产方式演算表!X512="","",生产方式演算表!X512)</f>
        <v/>
      </c>
      <c r="U474" s="3" t="str">
        <f>IF(生产方式演算表!AX520="","",IF(LEN(生产方式演算表!AX520)=1,生产方式演算表!AX520,ROUND(生产方式演算表!AX520,-1)))</f>
        <v/>
      </c>
      <c r="V474" s="3">
        <f t="shared" si="28"/>
        <v>0</v>
      </c>
      <c r="W474" s="3">
        <f t="shared" si="29"/>
        <v>21</v>
      </c>
      <c r="X474" s="3">
        <f t="shared" si="30"/>
        <v>0</v>
      </c>
      <c r="Y474" s="3">
        <f t="shared" si="31"/>
        <v>-21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>
        <f>IFERROR(ROUND(M474*VLOOKUP(L474,职业!A:G,4,FALSE),0),"")</f>
        <v>19</v>
      </c>
      <c r="AE474">
        <f>IFERROR(ROUND(O474*VLOOKUP(L474,职业!A:G,4,FALSE),0),"")</f>
        <v>2</v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3" t="str">
        <f>生产方式演算表!A513</f>
        <v>pmg_科学军械厂_所有制</v>
      </c>
      <c r="B475" s="20" t="str">
        <f>IF(生产方式演算表!B513="","",生产方式演算表!B513)</f>
        <v>pm_重_教会所有</v>
      </c>
      <c r="C475" s="25">
        <v>2</v>
      </c>
      <c r="D475" s="24" t="str">
        <f>IF(生产方式演算表!F513="","",生产方式演算表!F513)</f>
        <v/>
      </c>
      <c r="E475" s="24">
        <f>IF(生产方式演算表!AO521="","",IF(LEN(生产方式演算表!AO521)=1,生产方式演算表!AO521,ROUND(生产方式演算表!AO521,-1)))</f>
        <v>30</v>
      </c>
      <c r="F475" s="24" t="str">
        <f>IF(生产方式演算表!H521="","",生产方式演算表!H521)</f>
        <v/>
      </c>
      <c r="G475" s="24" t="str">
        <f>IF(生产方式演算表!AP521="","",IF(LEN(生产方式演算表!AP521)=1,生产方式演算表!AP521,ROUND(生产方式演算表!AP521,-1)))</f>
        <v/>
      </c>
      <c r="H475" s="24" t="str">
        <f>IF(生产方式演算表!J513="","",生产方式演算表!J513)</f>
        <v/>
      </c>
      <c r="I475" s="24" t="str">
        <f>IF(生产方式演算表!AQ521="","",IF(LEN(生产方式演算表!AQ521)=1,生产方式演算表!AQ521,ROUND(生产方式演算表!AQ521,-1)))</f>
        <v/>
      </c>
      <c r="J475" s="26" t="str">
        <f>IF(生产方式演算表!AR513=0,"","运力")</f>
        <v/>
      </c>
      <c r="K475" s="26" t="str">
        <f>IF(J475="","",IF(LEN(生产方式演算表!AR521)=1,生产方式演算表!AR521,ROUND(生产方式演算表!AR521,-1)))</f>
        <v/>
      </c>
      <c r="L475" s="3" t="str">
        <f>IF(生产方式演算表!O513="","",生产方式演算表!O513)</f>
        <v>教士</v>
      </c>
      <c r="M475" s="3">
        <f>IF(生产方式演算表!AT513="","",ROUND(生产方式演算表!AT513,-1))</f>
        <v>530</v>
      </c>
      <c r="N475" s="3" t="str">
        <f>IF(生产方式演算表!Q513="","",生产方式演算表!Q513)</f>
        <v/>
      </c>
      <c r="O475" s="3" t="str">
        <f>IF(生产方式演算表!AU513="","",ROUND(生产方式演算表!AU513,-1))</f>
        <v/>
      </c>
      <c r="P475" s="3" t="str">
        <f>IF(生产方式演算表!S513="","",生产方式演算表!S513)</f>
        <v/>
      </c>
      <c r="Q475" s="3" t="str">
        <f>IF(生产方式演算表!AV513="","",ROUND(生产方式演算表!AV513,-1))</f>
        <v/>
      </c>
      <c r="R475" s="3" t="str">
        <f>IF(生产方式演算表!V513="","",生产方式演算表!V513)</f>
        <v/>
      </c>
      <c r="S475" s="3">
        <f>IF(生产方式演算表!AW521="","",IF(LEN(生产方式演算表!AW521)=1,生产方式演算表!AW521,ROUND(生产方式演算表!AW521,-1)))</f>
        <v>50</v>
      </c>
      <c r="T475" s="3" t="str">
        <f>IF(生产方式演算表!X513="","",生产方式演算表!X513)</f>
        <v/>
      </c>
      <c r="U475" s="3" t="str">
        <f>IF(生产方式演算表!AX521="","",IF(LEN(生产方式演算表!AX521)=1,生产方式演算表!AX521,ROUND(生产方式演算表!AX521,-1)))</f>
        <v/>
      </c>
      <c r="V475" s="3">
        <f t="shared" si="28"/>
        <v>0</v>
      </c>
      <c r="W475" s="3">
        <f t="shared" si="29"/>
        <v>35</v>
      </c>
      <c r="X475" s="3">
        <f t="shared" si="30"/>
        <v>0</v>
      </c>
      <c r="Y475" s="3">
        <f t="shared" si="31"/>
        <v>-35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35</v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3" t="str">
        <f>生产方式演算表!A514</f>
        <v>pmg_科学军械厂_所有制</v>
      </c>
      <c r="B476" s="20" t="str">
        <f>IF(生产方式演算表!B514="","",生产方式演算表!B514)</f>
        <v>pm_重_私人运营</v>
      </c>
      <c r="C476" s="25">
        <v>3</v>
      </c>
      <c r="D476" s="24" t="str">
        <f>IF(生产方式演算表!F514="","",生产方式演算表!F514)</f>
        <v/>
      </c>
      <c r="E476" s="24">
        <f>IF(生产方式演算表!AO522="","",IF(LEN(生产方式演算表!AO522)=1,生产方式演算表!AO522,ROUND(生产方式演算表!AO522,-1)))</f>
        <v>20</v>
      </c>
      <c r="F476" s="24" t="str">
        <f>IF(生产方式演算表!H522="","",生产方式演算表!H522)</f>
        <v>煤</v>
      </c>
      <c r="G476" s="24">
        <f>IF(生产方式演算表!AP522="","",IF(LEN(生产方式演算表!AP522)=1,生产方式演算表!AP522,ROUND(生产方式演算表!AP522,-1)))</f>
        <v>30</v>
      </c>
      <c r="H476" s="24" t="str">
        <f>IF(生产方式演算表!J514="","",生产方式演算表!J514)</f>
        <v/>
      </c>
      <c r="I476" s="24" t="str">
        <f>IF(生产方式演算表!AQ522="","",IF(LEN(生产方式演算表!AQ522)=1,生产方式演算表!AQ522,ROUND(生产方式演算表!AQ522,-1)))</f>
        <v/>
      </c>
      <c r="J476" s="26" t="str">
        <f>IF(生产方式演算表!AR514=0,"","运力")</f>
        <v/>
      </c>
      <c r="K476" s="26" t="str">
        <f>IF(J476="","",IF(LEN(生产方式演算表!AR522)=1,生产方式演算表!AR522,ROUND(生产方式演算表!AR522,-1)))</f>
        <v/>
      </c>
      <c r="L476" s="3" t="str">
        <f>IF(生产方式演算表!O514="","",生产方式演算表!O514)</f>
        <v>资本家</v>
      </c>
      <c r="M476" s="3">
        <f>IF(生产方式演算表!AT514="","",ROUND(生产方式演算表!AT514,-1))</f>
        <v>140</v>
      </c>
      <c r="N476" s="3" t="str">
        <f>IF(生产方式演算表!Q514="","",生产方式演算表!Q514)</f>
        <v>职员</v>
      </c>
      <c r="O476" s="3">
        <f>IF(生产方式演算表!AU514="","",ROUND(生产方式演算表!AU514,-1))</f>
        <v>370</v>
      </c>
      <c r="P476" s="3" t="str">
        <f>IF(生产方式演算表!S514="","",生产方式演算表!S514)</f>
        <v/>
      </c>
      <c r="Q476" s="3" t="str">
        <f>IF(生产方式演算表!AV514="","",ROUND(生产方式演算表!AV514,-1))</f>
        <v/>
      </c>
      <c r="R476" s="3" t="str">
        <f>IF(生产方式演算表!V514="","",生产方式演算表!V514)</f>
        <v/>
      </c>
      <c r="S476" s="3">
        <f>IF(生产方式演算表!AW522="","",IF(LEN(生产方式演算表!AW522)=1,生产方式演算表!AW522,ROUND(生产方式演算表!AW522,-1)))</f>
        <v>70</v>
      </c>
      <c r="T476" s="3" t="str">
        <f>IF(生产方式演算表!X514="","",生产方式演算表!X514)</f>
        <v/>
      </c>
      <c r="U476" s="3" t="str">
        <f>IF(生产方式演算表!AX522="","",IF(LEN(生产方式演算表!AX522)=1,生产方式演算表!AX522,ROUND(生产方式演算表!AX522,-1)))</f>
        <v/>
      </c>
      <c r="V476" s="3">
        <f t="shared" si="28"/>
        <v>900</v>
      </c>
      <c r="W476" s="3">
        <f t="shared" si="29"/>
        <v>203</v>
      </c>
      <c r="X476" s="3">
        <f t="shared" si="30"/>
        <v>0</v>
      </c>
      <c r="Y476" s="3">
        <f t="shared" si="31"/>
        <v>-1103</v>
      </c>
      <c r="AA476" t="str">
        <f>IFERROR(ROUND(E476*VLOOKUP(D476,商品!$A$4:$B$58,2,FALSE),0),"")</f>
        <v/>
      </c>
      <c r="AB476">
        <f>IFERROR(ROUND(G476*VLOOKUP(F476,商品!$A$4:$B$58,2,FALSE),0),"")</f>
        <v>900</v>
      </c>
      <c r="AC476" t="str">
        <f>IFERROR(ROUND(I476*VLOOKUP(H476,商品!$A$4:$B$58,2,FALSE),0),"")</f>
        <v/>
      </c>
      <c r="AD476">
        <f>IFERROR(ROUND(M476*VLOOKUP(L476,职业!A:G,4,FALSE),0),"")</f>
        <v>56</v>
      </c>
      <c r="AE476">
        <f>IFERROR(ROUND(O476*VLOOKUP(L476,职业!A:G,4,FALSE),0),"")</f>
        <v>147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3" t="str">
        <f>生产方式演算表!A515</f>
        <v>pmg_科学军械厂_所有制</v>
      </c>
      <c r="B477" s="20" t="str">
        <f>IF(生产方式演算表!B515="","",生产方式演算表!B515)</f>
        <v>pm_重_公开交易</v>
      </c>
      <c r="C477" s="25">
        <v>4</v>
      </c>
      <c r="D477" s="24" t="str">
        <f>IF(生产方式演算表!F515="","",生产方式演算表!F515)</f>
        <v/>
      </c>
      <c r="E477" s="24">
        <f>IF(生产方式演算表!AO523="","",IF(LEN(生产方式演算表!AO523)=1,生产方式演算表!AO523,ROUND(生产方式演算表!AO523,-1)))</f>
        <v>30</v>
      </c>
      <c r="F477" s="24" t="str">
        <f>IF(生产方式演算表!H523="","",生产方式演算表!H523)</f>
        <v>煤</v>
      </c>
      <c r="G477" s="24">
        <f>IF(生产方式演算表!AP523="","",IF(LEN(生产方式演算表!AP523)=1,生产方式演算表!AP523,ROUND(生产方式演算表!AP523,-1)))</f>
        <v>40</v>
      </c>
      <c r="H477" s="24" t="str">
        <f>IF(生产方式演算表!J515="","",生产方式演算表!J515)</f>
        <v/>
      </c>
      <c r="I477" s="24">
        <f>IF(生产方式演算表!AQ523="","",IF(LEN(生产方式演算表!AQ523)=1,生产方式演算表!AQ523,ROUND(生产方式演算表!AQ523,-1)))</f>
        <v>30</v>
      </c>
      <c r="J477" s="26" t="str">
        <f>IF(生产方式演算表!AR515=0,"","运力")</f>
        <v/>
      </c>
      <c r="K477" s="26" t="str">
        <f>IF(J477="","",IF(LEN(生产方式演算表!AR523)=1,生产方式演算表!AR523,ROUND(生产方式演算表!AR523,-1)))</f>
        <v/>
      </c>
      <c r="L477" s="3" t="str">
        <f>IF(生产方式演算表!O515="","",生产方式演算表!O515)</f>
        <v>资本家</v>
      </c>
      <c r="M477" s="3">
        <f>IF(生产方式演算表!AT515="","",ROUND(生产方式演算表!AT515,-1))</f>
        <v>70</v>
      </c>
      <c r="N477" s="3" t="str">
        <f>IF(生产方式演算表!Q515="","",生产方式演算表!Q515)</f>
        <v>职员</v>
      </c>
      <c r="O477" s="3">
        <f>IF(生产方式演算表!AU515="","",ROUND(生产方式演算表!AU515,-1))</f>
        <v>180</v>
      </c>
      <c r="P477" s="3" t="str">
        <f>IF(生产方式演算表!S515="","",生产方式演算表!S515)</f>
        <v/>
      </c>
      <c r="Q477" s="3" t="str">
        <f>IF(生产方式演算表!AV515="","",ROUND(生产方式演算表!AV515,-1))</f>
        <v/>
      </c>
      <c r="R477" s="3" t="str">
        <f>IF(生产方式演算表!V515="","",生产方式演算表!V515)</f>
        <v/>
      </c>
      <c r="S477" s="3">
        <f>IF(生产方式演算表!AW523="","",IF(LEN(生产方式演算表!AW523)=1,生产方式演算表!AW523,ROUND(生产方式演算表!AW523,-1)))</f>
        <v>200</v>
      </c>
      <c r="T477" s="3" t="str">
        <f>IF(生产方式演算表!X515="","",生产方式演算表!X515)</f>
        <v/>
      </c>
      <c r="U477" s="3" t="str">
        <f>IF(生产方式演算表!AX523="","",IF(LEN(生产方式演算表!AX523)=1,生产方式演算表!AX523,ROUND(生产方式演算表!AX523,-1)))</f>
        <v/>
      </c>
      <c r="V477" s="3">
        <f t="shared" si="28"/>
        <v>1200</v>
      </c>
      <c r="W477" s="3">
        <f t="shared" si="29"/>
        <v>100</v>
      </c>
      <c r="X477" s="3">
        <f t="shared" si="30"/>
        <v>0</v>
      </c>
      <c r="Y477" s="3">
        <f t="shared" si="31"/>
        <v>-1300</v>
      </c>
      <c r="AA477" t="str">
        <f>IFERROR(ROUND(E477*VLOOKUP(D477,商品!$A$4:$B$58,2,FALSE),0),"")</f>
        <v/>
      </c>
      <c r="AB477">
        <f>IFERROR(ROUND(G477*VLOOKUP(F477,商品!$A$4:$B$58,2,FALSE),0),"")</f>
        <v>1200</v>
      </c>
      <c r="AC477" t="str">
        <f>IFERROR(ROUND(I477*VLOOKUP(H477,商品!$A$4:$B$58,2,FALSE),0),"")</f>
        <v/>
      </c>
      <c r="AD477">
        <f>IFERROR(ROUND(M477*VLOOKUP(L477,职业!A:G,4,FALSE),0),"")</f>
        <v>28</v>
      </c>
      <c r="AE477">
        <f>IFERROR(ROUND(O477*VLOOKUP(L477,职业!A:G,4,FALSE),0),"")</f>
        <v>72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3" t="str">
        <f>生产方式演算表!A516</f>
        <v>pmg_科学军械厂_所有制</v>
      </c>
      <c r="B478" s="20" t="str">
        <f>IF(生产方式演算表!B516="","",生产方式演算表!B516)</f>
        <v>pm_重_政府运营</v>
      </c>
      <c r="C478" s="25">
        <v>5</v>
      </c>
      <c r="D478" s="24" t="str">
        <f>IF(生产方式演算表!F516="","",生产方式演算表!F516)</f>
        <v/>
      </c>
      <c r="E478" s="24">
        <f>IF(生产方式演算表!AO524="","",IF(LEN(生产方式演算表!AO524)=1,生产方式演算表!AO524,ROUND(生产方式演算表!AO524,-1)))</f>
        <v>30</v>
      </c>
      <c r="F478" s="24" t="str">
        <f>IF(生产方式演算表!H524="","",生产方式演算表!H524)</f>
        <v>煤</v>
      </c>
      <c r="G478" s="24">
        <f>IF(生产方式演算表!AP524="","",IF(LEN(生产方式演算表!AP524)=1,生产方式演算表!AP524,ROUND(生产方式演算表!AP524,-1)))</f>
        <v>40</v>
      </c>
      <c r="H478" s="24" t="str">
        <f>IF(生产方式演算表!J516="","",生产方式演算表!J516)</f>
        <v/>
      </c>
      <c r="I478" s="24">
        <f>IF(生产方式演算表!AQ524="","",IF(LEN(生产方式演算表!AQ524)=1,生产方式演算表!AQ524,ROUND(生产方式演算表!AQ524,-1)))</f>
        <v>40</v>
      </c>
      <c r="J478" s="26" t="str">
        <f>IF(生产方式演算表!AR516=0,"","运力")</f>
        <v/>
      </c>
      <c r="K478" s="26" t="str">
        <f>IF(J478="","",IF(LEN(生产方式演算表!AR524)=1,生产方式演算表!AR524,ROUND(生产方式演算表!AR524,-1)))</f>
        <v/>
      </c>
      <c r="L478" s="3" t="str">
        <f>IF(生产方式演算表!O516="","",生产方式演算表!O516)</f>
        <v>官僚</v>
      </c>
      <c r="M478" s="3">
        <f>IF(生产方式演算表!AT516="","",ROUND(生产方式演算表!AT516,-1))</f>
        <v>600</v>
      </c>
      <c r="N478" s="3" t="str">
        <f>IF(生产方式演算表!Q516="","",生产方式演算表!Q516)</f>
        <v/>
      </c>
      <c r="O478" s="3" t="str">
        <f>IF(生产方式演算表!AU516="","",ROUND(生产方式演算表!AU516,-1))</f>
        <v/>
      </c>
      <c r="P478" s="3" t="str">
        <f>IF(生产方式演算表!S516="","",生产方式演算表!S516)</f>
        <v/>
      </c>
      <c r="Q478" s="3" t="str">
        <f>IF(生产方式演算表!AV516="","",ROUND(生产方式演算表!AV516,-1))</f>
        <v/>
      </c>
      <c r="R478" s="3" t="str">
        <f>IF(生产方式演算表!V516="","",生产方式演算表!V516)</f>
        <v/>
      </c>
      <c r="S478" s="3">
        <f>IF(生产方式演算表!AW524="","",IF(LEN(生产方式演算表!AW524)=1,生产方式演算表!AW524,ROUND(生产方式演算表!AW524,-1)))</f>
        <v>220</v>
      </c>
      <c r="T478" s="3" t="str">
        <f>IF(生产方式演算表!X516="","",生产方式演算表!X516)</f>
        <v/>
      </c>
      <c r="U478" s="3" t="str">
        <f>IF(生产方式演算表!AX524="","",IF(LEN(生产方式演算表!AX524)=1,生产方式演算表!AX524,ROUND(生产方式演算表!AX524,-1)))</f>
        <v/>
      </c>
      <c r="V478" s="3">
        <f t="shared" si="28"/>
        <v>1200</v>
      </c>
      <c r="W478" s="3">
        <f t="shared" si="29"/>
        <v>40</v>
      </c>
      <c r="X478" s="3">
        <f t="shared" si="30"/>
        <v>0</v>
      </c>
      <c r="Y478" s="3">
        <f t="shared" si="31"/>
        <v>-1240</v>
      </c>
      <c r="AA478" t="str">
        <f>IFERROR(ROUND(E478*VLOOKUP(D478,商品!$A$4:$B$58,2,FALSE),0),"")</f>
        <v/>
      </c>
      <c r="AB478">
        <f>IFERROR(ROUND(G478*VLOOKUP(F478,商品!$A$4:$B$58,2,FALSE),0),"")</f>
        <v>1200</v>
      </c>
      <c r="AC478" t="str">
        <f>IFERROR(ROUND(I478*VLOOKUP(H478,商品!$A$4:$B$58,2,FALSE),0),"")</f>
        <v/>
      </c>
      <c r="AD478">
        <f>IFERROR(ROUND(M478*VLOOKUP(L478,职业!A:G,4,FALSE),0),"")</f>
        <v>40</v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3" t="str">
        <f>生产方式演算表!A517</f>
        <v>pmg_科学军械厂_所有制</v>
      </c>
      <c r="B479" s="20" t="str">
        <f>IF(生产方式演算表!B517="","",生产方式演算表!B517)</f>
        <v>pm_重_初级工人合作社</v>
      </c>
      <c r="C479" s="23">
        <v>1</v>
      </c>
      <c r="D479" s="24" t="str">
        <f>IF(生产方式演算表!F517="","",生产方式演算表!F517)</f>
        <v/>
      </c>
      <c r="E479" s="24">
        <f>IF(生产方式演算表!AO525="","",IF(LEN(生产方式演算表!AO525)=1,生产方式演算表!AO525,ROUND(生产方式演算表!AO525,-1)))</f>
        <v>8</v>
      </c>
      <c r="F479" s="24" t="str">
        <f>IF(生产方式演算表!H525="","",生产方式演算表!H525)</f>
        <v/>
      </c>
      <c r="G479" s="24" t="str">
        <f>IF(生产方式演算表!AP525="","",IF(LEN(生产方式演算表!AP525)=1,生产方式演算表!AP525,ROUND(生产方式演算表!AP525,-1)))</f>
        <v/>
      </c>
      <c r="H479" s="24" t="str">
        <f>IF(生产方式演算表!J517="","",生产方式演算表!J517)</f>
        <v/>
      </c>
      <c r="I479" s="24" t="str">
        <f>IF(生产方式演算表!AQ525="","",IF(LEN(生产方式演算表!AQ525)=1,生产方式演算表!AQ525,ROUND(生产方式演算表!AQ525,-1)))</f>
        <v/>
      </c>
      <c r="J479" s="26" t="str">
        <f>IF(生产方式演算表!AR517=0,"","运力")</f>
        <v/>
      </c>
      <c r="K479" s="26" t="str">
        <f>IF(J479="","",IF(LEN(生产方式演算表!AR525)=1,生产方式演算表!AR525,ROUND(生产方式演算表!AR525,-1)))</f>
        <v/>
      </c>
      <c r="L479" s="3" t="str">
        <f>IF(生产方式演算表!O517="","",生产方式演算表!O517)</f>
        <v>劳工</v>
      </c>
      <c r="M479" s="3">
        <f>IF(生产方式演算表!AT517="","",ROUND(生产方式演算表!AT517,-1))</f>
        <v>300</v>
      </c>
      <c r="N479" s="3" t="str">
        <f>IF(生产方式演算表!Q517="","",生产方式演算表!Q517)</f>
        <v>工程师</v>
      </c>
      <c r="O479" s="3">
        <f>IF(生产方式演算表!AU517="","",ROUND(生产方式演算表!AU517,-1))</f>
        <v>200</v>
      </c>
      <c r="P479" s="3" t="str">
        <f>IF(生产方式演算表!S517="","",生产方式演算表!S517)</f>
        <v/>
      </c>
      <c r="Q479" s="3" t="str">
        <f>IF(生产方式演算表!AV517="","",ROUND(生产方式演算表!AV517,-1))</f>
        <v/>
      </c>
      <c r="R479" s="3" t="str">
        <f>IF(生产方式演算表!V517="","",生产方式演算表!V517)</f>
        <v/>
      </c>
      <c r="S479" s="3">
        <f>IF(生产方式演算表!AW525="","",IF(LEN(生产方式演算表!AW525)=1,生产方式演算表!AW525,ROUND(生产方式演算表!AW525,-1)))</f>
        <v>20</v>
      </c>
      <c r="T479" s="3" t="str">
        <f>IF(生产方式演算表!X517="","",生产方式演算表!X517)</f>
        <v/>
      </c>
      <c r="U479" s="3" t="str">
        <f>IF(生产方式演算表!AX525="","",IF(LEN(生产方式演算表!AX525)=1,生产方式演算表!AX525,ROUND(生产方式演算表!AX525,-1)))</f>
        <v/>
      </c>
      <c r="V479" s="3">
        <f t="shared" si="28"/>
        <v>0</v>
      </c>
      <c r="W479" s="3">
        <f t="shared" si="29"/>
        <v>11</v>
      </c>
      <c r="X479" s="3">
        <f t="shared" si="30"/>
        <v>0</v>
      </c>
      <c r="Y479" s="3">
        <f t="shared" si="31"/>
        <v>-11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>
        <f>IFERROR(ROUND(M479*VLOOKUP(L479,职业!A:G,4,FALSE),0),"")</f>
        <v>7</v>
      </c>
      <c r="AE479">
        <f>IFERROR(ROUND(O479*VLOOKUP(L479,职业!A:G,4,FALSE),0),"")</f>
        <v>4</v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3" t="str">
        <f>生产方式演算表!A518</f>
        <v>pmg_科学军械厂_所有制</v>
      </c>
      <c r="B480" s="20" t="str">
        <f>IF(生产方式演算表!B518="","",生产方式演算表!B518)</f>
        <v>pm_重_高级工人合作社</v>
      </c>
      <c r="C480" s="23">
        <v>2</v>
      </c>
      <c r="D480" s="24" t="str">
        <f>IF(生产方式演算表!F518="","",生产方式演算表!F518)</f>
        <v/>
      </c>
      <c r="E480" s="24">
        <f>IF(生产方式演算表!AO526="","",IF(LEN(生产方式演算表!AO526)=1,生产方式演算表!AO526,ROUND(生产方式演算表!AO526,-1)))</f>
        <v>30</v>
      </c>
      <c r="F480" s="24" t="str">
        <f>IF(生产方式演算表!H526="","",生产方式演算表!H526)</f>
        <v/>
      </c>
      <c r="G480" s="24" t="str">
        <f>IF(生产方式演算表!AP526="","",IF(LEN(生产方式演算表!AP526)=1,生产方式演算表!AP526,ROUND(生产方式演算表!AP526,-1)))</f>
        <v/>
      </c>
      <c r="H480" s="24" t="str">
        <f>IF(生产方式演算表!J518="","",生产方式演算表!J518)</f>
        <v/>
      </c>
      <c r="I480" s="24" t="str">
        <f>IF(生产方式演算表!AQ526="","",IF(LEN(生产方式演算表!AQ526)=1,生产方式演算表!AQ526,ROUND(生产方式演算表!AQ526,-1)))</f>
        <v/>
      </c>
      <c r="J480" s="26" t="str">
        <f>IF(生产方式演算表!AR518=0,"","运力")</f>
        <v/>
      </c>
      <c r="K480" s="26" t="str">
        <f>IF(J480="","",IF(LEN(生产方式演算表!AR526)=1,生产方式演算表!AR526,ROUND(生产方式演算表!AR526,-1)))</f>
        <v/>
      </c>
      <c r="L480" s="3" t="str">
        <f>IF(生产方式演算表!O518="","",生产方式演算表!O518)</f>
        <v>劳工</v>
      </c>
      <c r="M480" s="3">
        <f>IF(生产方式演算表!AT518="","",ROUND(生产方式演算表!AT518,-1))</f>
        <v>150</v>
      </c>
      <c r="N480" s="3" t="str">
        <f>IF(生产方式演算表!Q518="","",生产方式演算表!Q518)</f>
        <v>工程师</v>
      </c>
      <c r="O480" s="3">
        <f>IF(生产方式演算表!AU518="","",ROUND(生产方式演算表!AU518,-1))</f>
        <v>130</v>
      </c>
      <c r="P480" s="3" t="str">
        <f>IF(生产方式演算表!S518="","",生产方式演算表!S518)</f>
        <v>法士</v>
      </c>
      <c r="Q480" s="3">
        <f>IF(生产方式演算表!AV518="","",ROUND(生产方式演算表!AV518,-1))</f>
        <v>90</v>
      </c>
      <c r="R480" s="3" t="str">
        <f>IF(生产方式演算表!V518="","",生产方式演算表!V518)</f>
        <v/>
      </c>
      <c r="S480" s="3">
        <f>IF(生产方式演算表!AW526="","",IF(LEN(生产方式演算表!AW526)=1,生产方式演算表!AW526,ROUND(生产方式演算表!AW526,-1)))</f>
        <v>40</v>
      </c>
      <c r="T480" s="3" t="str">
        <f>IF(生产方式演算表!X518="","",生产方式演算表!X518)</f>
        <v/>
      </c>
      <c r="U480" s="3" t="str">
        <f>IF(生产方式演算表!AX526="","",IF(LEN(生产方式演算表!AX526)=1,生产方式演算表!AX526,ROUND(生产方式演算表!AX526,-1)))</f>
        <v/>
      </c>
      <c r="V480" s="3">
        <f t="shared" si="28"/>
        <v>0</v>
      </c>
      <c r="W480" s="3">
        <f t="shared" si="29"/>
        <v>6</v>
      </c>
      <c r="X480" s="3">
        <f t="shared" si="30"/>
        <v>0</v>
      </c>
      <c r="Y480" s="3">
        <f t="shared" si="31"/>
        <v>-6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>
        <f>IFERROR(ROUND(M480*VLOOKUP(L480,职业!A:G,4,FALSE),0),"")</f>
        <v>3</v>
      </c>
      <c r="AE480">
        <f>IFERROR(ROUND(O480*VLOOKUP(L480,职业!A:G,4,FALSE),0),"")</f>
        <v>3</v>
      </c>
      <c r="AF480">
        <f>IFERROR(ROUND(Q480*VLOOKUP(L480,职业!A:G,4,FALSE),0),"")</f>
        <v>2</v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3" t="str">
        <f>生产方式演算表!A519</f>
        <v>pmg_科学军械厂_所有制</v>
      </c>
      <c r="B481" s="20" t="str">
        <f>IF(生产方式演算表!B519="","",生产方式演算表!B519)</f>
        <v>pm_重_法师所有</v>
      </c>
      <c r="C481" s="23">
        <v>3</v>
      </c>
      <c r="D481" s="24" t="str">
        <f>IF(生产方式演算表!F519="","",生产方式演算表!F519)</f>
        <v/>
      </c>
      <c r="E481" s="24">
        <f>IF(生产方式演算表!AO527="","",IF(LEN(生产方式演算表!AO527)=1,生产方式演算表!AO527,ROUND(生产方式演算表!AO527,-1)))</f>
        <v>10</v>
      </c>
      <c r="F481" s="24" t="str">
        <f>IF(生产方式演算表!H527="","",生产方式演算表!H527)</f>
        <v>谷物</v>
      </c>
      <c r="G481" s="24">
        <f>IF(生产方式演算表!AP527="","",IF(LEN(生产方式演算表!AP527)=1,生产方式演算表!AP527,ROUND(生产方式演算表!AP527,-1)))</f>
        <v>50</v>
      </c>
      <c r="H481" s="24" t="str">
        <f>IF(生产方式演算表!J519="","",生产方式演算表!J519)</f>
        <v/>
      </c>
      <c r="I481" s="24" t="str">
        <f>IF(生产方式演算表!AQ527="","",IF(LEN(生产方式演算表!AQ527)=1,生产方式演算表!AQ527,ROUND(生产方式演算表!AQ527,-1)))</f>
        <v/>
      </c>
      <c r="J481" s="26" t="str">
        <f>IF(生产方式演算表!AR519=0,"","运力")</f>
        <v/>
      </c>
      <c r="K481" s="26" t="str">
        <f>IF(J481="","",IF(LEN(生产方式演算表!AR527)=1,生产方式演算表!AR527,ROUND(生产方式演算表!AR527,-1)))</f>
        <v/>
      </c>
      <c r="L481" s="3" t="str">
        <f>IF(生产方式演算表!O519="","",生产方式演算表!O519)</f>
        <v>法师</v>
      </c>
      <c r="M481" s="3">
        <f>IF(生产方式演算表!AT519="","",ROUND(生产方式演算表!AT519,-1))</f>
        <v>50</v>
      </c>
      <c r="N481" s="3" t="str">
        <f>IF(生产方式演算表!Q519="","",生产方式演算表!Q519)</f>
        <v>法士</v>
      </c>
      <c r="O481" s="3">
        <f>IF(生产方式演算表!AU519="","",ROUND(生产方式演算表!AU519,-1))</f>
        <v>310</v>
      </c>
      <c r="P481" s="3" t="str">
        <f>IF(生产方式演算表!S519="","",生产方式演算表!S519)</f>
        <v/>
      </c>
      <c r="Q481" s="3" t="str">
        <f>IF(生产方式演算表!AV519="","",ROUND(生产方式演算表!AV519,-1))</f>
        <v/>
      </c>
      <c r="R481" s="3" t="str">
        <f>IF(生产方式演算表!V519="","",生产方式演算表!V519)</f>
        <v/>
      </c>
      <c r="S481" s="3">
        <f>IF(生产方式演算表!AW527="","",IF(LEN(生产方式演算表!AW527)=1,生产方式演算表!AW527,ROUND(生产方式演算表!AW527,-1)))</f>
        <v>60</v>
      </c>
      <c r="T481" s="3" t="str">
        <f>IF(生产方式演算表!X519="","",生产方式演算表!X519)</f>
        <v/>
      </c>
      <c r="U481" s="3" t="str">
        <f>IF(生产方式演算表!AX527="","",IF(LEN(生产方式演算表!AX527)=1,生产方式演算表!AX527,ROUND(生产方式演算表!AX527,-1)))</f>
        <v/>
      </c>
      <c r="V481" s="3">
        <f t="shared" si="28"/>
        <v>1000</v>
      </c>
      <c r="W481" s="3">
        <f t="shared" si="29"/>
        <v>159</v>
      </c>
      <c r="X481" s="3">
        <f t="shared" si="30"/>
        <v>0</v>
      </c>
      <c r="Y481" s="3">
        <f t="shared" si="31"/>
        <v>-1159</v>
      </c>
      <c r="AA481" t="str">
        <f>IFERROR(ROUND(E481*VLOOKUP(D481,商品!$A$4:$B$58,2,FALSE),0),"")</f>
        <v/>
      </c>
      <c r="AB481">
        <f>IFERROR(ROUND(G481*VLOOKUP(F481,商品!$A$4:$B$58,2,FALSE),0),"")</f>
        <v>1000</v>
      </c>
      <c r="AC481" t="str">
        <f>IFERROR(ROUND(I481*VLOOKUP(H481,商品!$A$4:$B$58,2,FALSE),0),"")</f>
        <v/>
      </c>
      <c r="AD481">
        <f>IFERROR(ROUND(M481*VLOOKUP(L481,职业!A:G,4,FALSE),0),"")</f>
        <v>22</v>
      </c>
      <c r="AE481">
        <f>IFERROR(ROUND(O481*VLOOKUP(L481,职业!A:G,4,FALSE),0),"")</f>
        <v>137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hidden="1" customHeight="1" spans="1:34">
      <c r="A482" s="23" t="str">
        <f>生产方式演算表!A520</f>
        <v>pmg_道路_基础生产</v>
      </c>
      <c r="B482" s="20" t="str">
        <f>IF(生产方式演算表!B520="","",生产方式演算表!B520)</f>
        <v>pm_平整道路</v>
      </c>
      <c r="C482" s="23">
        <v>4</v>
      </c>
      <c r="D482" s="24" t="str">
        <f>IF(生产方式演算表!F520="","",生产方式演算表!F520)</f>
        <v>工具</v>
      </c>
      <c r="E482" s="24">
        <f>IF(生产方式演算表!AO520="","",生产方式演算表!AO520)</f>
        <v>8</v>
      </c>
      <c r="F482" s="24" t="str">
        <f>IF(生产方式演算表!H520="","",生产方式演算表!H520)</f>
        <v/>
      </c>
      <c r="G482" s="24" t="str">
        <f>IF(生产方式演算表!AP520="","",生产方式演算表!AP520)</f>
        <v/>
      </c>
      <c r="H482" s="24" t="str">
        <f>IF(生产方式演算表!J520="","",生产方式演算表!J520)</f>
        <v/>
      </c>
      <c r="I482" s="24" t="str">
        <f>IF(生产方式演算表!AQ520="","",生产方式演算表!AQ520)</f>
        <v/>
      </c>
      <c r="J482" s="26" t="str">
        <f>IF(生产方式演算表!AR520=0,"","运力")</f>
        <v/>
      </c>
      <c r="K482" s="26" t="str">
        <f>IF(J482="运力",生产方式演算表!AR520,"")</f>
        <v/>
      </c>
      <c r="L482" s="3" t="str">
        <f>IF(生产方式演算表!O520="","",生产方式演算表!O520)</f>
        <v>劳工</v>
      </c>
      <c r="M482" s="3">
        <f>IF(生产方式演算表!AT520="","",ROUND(生产方式演算表!AT520,-1))</f>
        <v>4310</v>
      </c>
      <c r="N482" s="3" t="str">
        <f>IF(生产方式演算表!Q520="","",生产方式演算表!Q520)</f>
        <v>工程师</v>
      </c>
      <c r="O482" s="3">
        <f>IF(生产方式演算表!AU520="","",ROUND(生产方式演算表!AU520,-1))</f>
        <v>70</v>
      </c>
      <c r="P482" s="3" t="str">
        <f>IF(生产方式演算表!S520="","",生产方式演算表!S520)</f>
        <v/>
      </c>
      <c r="Q482" s="3" t="str">
        <f>IF(生产方式演算表!AV520="","",ROUND(生产方式演算表!AV520,-1))</f>
        <v/>
      </c>
      <c r="R482" s="3" t="str">
        <f>IF(生产方式演算表!V520="","",生产方式演算表!V520)</f>
        <v>运力</v>
      </c>
      <c r="S482" s="3">
        <f>IF(生产方式演算表!AW520="","",ROUND(生产方式演算表!AW520,-LEN(生产方式演算表!AW520)+2))</f>
        <v>17</v>
      </c>
      <c r="T482" s="3" t="str">
        <f>IF(生产方式演算表!X520="","",生产方式演算表!X520)</f>
        <v/>
      </c>
      <c r="U482" s="3" t="str">
        <f>IF(生产方式演算表!AX520="","",ROUND(生产方式演算表!AX520,-LEN(生产方式演算表!AX520)+2))</f>
        <v/>
      </c>
      <c r="V482" s="3">
        <f t="shared" si="28"/>
        <v>320</v>
      </c>
      <c r="W482" s="3">
        <f t="shared" si="29"/>
        <v>97</v>
      </c>
      <c r="X482" s="3">
        <f t="shared" si="30"/>
        <v>510</v>
      </c>
      <c r="Y482" s="3">
        <f t="shared" si="31"/>
        <v>93</v>
      </c>
      <c r="AA482">
        <f>IFERROR(ROUND(E482*VLOOKUP(D482,商品!$A$4:$B$58,2,FALSE),0),"")</f>
        <v>320</v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>
        <f>IFERROR(ROUND(M482*VLOOKUP(L482,职业!A:G,4,FALSE),0),"")</f>
        <v>95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>
        <f>IFERROR(ROUND(S482*VLOOKUP(R482,商品!$A$4:$B$58,2,FALSE),0),"")</f>
        <v>510</v>
      </c>
      <c r="AH482" t="str">
        <f>IFERROR(ROUND(U482*VLOOKUP(T482,商品!$A$4:$B$58,2,FALSE),0),"")</f>
        <v/>
      </c>
    </row>
    <row r="483" hidden="1" customHeight="1" spans="1:34">
      <c r="A483" s="23" t="str">
        <f>生产方式演算表!A521</f>
        <v>pmg_道路_基础生产</v>
      </c>
      <c r="B483" s="20" t="str">
        <f>IF(生产方式演算表!B521="","",生产方式演算表!B521)</f>
        <v>pm_鹅卵石道路</v>
      </c>
      <c r="C483" s="23">
        <v>5</v>
      </c>
      <c r="D483" s="24" t="str">
        <f>IF(生产方式演算表!F521="","",生产方式演算表!F521)</f>
        <v>工具</v>
      </c>
      <c r="E483" s="24">
        <f>IF(生产方式演算表!AO521="","",生产方式演算表!AO521)</f>
        <v>28</v>
      </c>
      <c r="F483" s="24" t="str">
        <f>IF(生产方式演算表!H521="","",生产方式演算表!H521)</f>
        <v/>
      </c>
      <c r="G483" s="24" t="str">
        <f>IF(生产方式演算表!AP521="","",生产方式演算表!AP521)</f>
        <v/>
      </c>
      <c r="H483" s="24" t="str">
        <f>IF(生产方式演算表!J521="","",生产方式演算表!J521)</f>
        <v/>
      </c>
      <c r="I483" s="24" t="str">
        <f>IF(生产方式演算表!AQ521="","",生产方式演算表!AQ521)</f>
        <v/>
      </c>
      <c r="J483" s="26" t="str">
        <f>IF(生产方式演算表!AR521=0,"","运力")</f>
        <v/>
      </c>
      <c r="K483" s="26" t="str">
        <f>IF(J483="运力",生产方式演算表!AR521,"")</f>
        <v/>
      </c>
      <c r="L483" s="3" t="str">
        <f>IF(生产方式演算表!O521="","",生产方式演算表!O521)</f>
        <v>劳工</v>
      </c>
      <c r="M483" s="3">
        <f>IF(生产方式演算表!AT521="","",ROUND(生产方式演算表!AT521,-1))</f>
        <v>4110</v>
      </c>
      <c r="N483" s="3" t="str">
        <f>IF(生产方式演算表!Q521="","",生产方式演算表!Q521)</f>
        <v>工程师</v>
      </c>
      <c r="O483" s="3">
        <f>IF(生产方式演算表!AU521="","",ROUND(生产方式演算表!AU521,-1))</f>
        <v>140</v>
      </c>
      <c r="P483" s="3" t="str">
        <f>IF(生产方式演算表!S521="","",生产方式演算表!S521)</f>
        <v/>
      </c>
      <c r="Q483" s="3" t="str">
        <f>IF(生产方式演算表!AV521="","",ROUND(生产方式演算表!AV521,-1))</f>
        <v/>
      </c>
      <c r="R483" s="3" t="str">
        <f>IF(生产方式演算表!V521="","",生产方式演算表!V521)</f>
        <v>运力</v>
      </c>
      <c r="S483" s="3">
        <f>IF(生产方式演算表!AW521="","",ROUND(生产方式演算表!AW521,-LEN(生产方式演算表!AW521)+2))</f>
        <v>50</v>
      </c>
      <c r="T483" s="3" t="str">
        <f>IF(生产方式演算表!X521="","",生产方式演算表!X521)</f>
        <v/>
      </c>
      <c r="U483" s="3" t="str">
        <f>IF(生产方式演算表!AX521="","",ROUND(生产方式演算表!AX521,-LEN(生产方式演算表!AX521)+2))</f>
        <v/>
      </c>
      <c r="V483" s="3">
        <f t="shared" si="28"/>
        <v>1120</v>
      </c>
      <c r="W483" s="3">
        <f t="shared" si="29"/>
        <v>94</v>
      </c>
      <c r="X483" s="3">
        <f t="shared" si="30"/>
        <v>1500</v>
      </c>
      <c r="Y483" s="3">
        <f t="shared" si="31"/>
        <v>286</v>
      </c>
      <c r="AA483">
        <f>IFERROR(ROUND(E483*VLOOKUP(D483,商品!$A$4:$B$58,2,FALSE),0),"")</f>
        <v>1120</v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>
        <f>IFERROR(ROUND(M483*VLOOKUP(L483,职业!A:G,4,FALSE),0),"")</f>
        <v>91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>
        <f>IFERROR(ROUND(S483*VLOOKUP(R483,商品!$A$4:$B$58,2,FALSE),0),"")</f>
        <v>1500</v>
      </c>
      <c r="AH483" t="str">
        <f>IFERROR(ROUND(U483*VLOOKUP(T483,商品!$A$4:$B$58,2,FALSE),0),"")</f>
        <v/>
      </c>
    </row>
    <row r="484" hidden="1" customHeight="1" spans="1:34">
      <c r="A484" s="23" t="str">
        <f>生产方式演算表!A522</f>
        <v>pmg_道路_基础生产</v>
      </c>
      <c r="B484" s="20" t="str">
        <f>IF(生产方式演算表!B522="","",生产方式演算表!B522)</f>
        <v>pm_沥青道路</v>
      </c>
      <c r="C484" s="25">
        <v>1</v>
      </c>
      <c r="D484" s="24" t="str">
        <f>IF(生产方式演算表!F522="","",生产方式演算表!F522)</f>
        <v>工具</v>
      </c>
      <c r="E484" s="24">
        <f>IF(生产方式演算表!AO522="","",生产方式演算表!AO522)</f>
        <v>19</v>
      </c>
      <c r="F484" s="24" t="str">
        <f>IF(生产方式演算表!H522="","",生产方式演算表!H522)</f>
        <v>煤</v>
      </c>
      <c r="G484" s="24">
        <f>IF(生产方式演算表!AP522="","",生产方式演算表!AP522)</f>
        <v>25</v>
      </c>
      <c r="H484" s="24" t="str">
        <f>IF(生产方式演算表!J522="","",生产方式演算表!J522)</f>
        <v/>
      </c>
      <c r="I484" s="24" t="str">
        <f>IF(生产方式演算表!AQ522="","",生产方式演算表!AQ522)</f>
        <v/>
      </c>
      <c r="J484" s="26" t="str">
        <f>IF(生产方式演算表!AR522=0,"","运力")</f>
        <v/>
      </c>
      <c r="K484" s="26" t="str">
        <f>IF(J484="运力",生产方式演算表!AR522,"")</f>
        <v/>
      </c>
      <c r="L484" s="3" t="str">
        <f>IF(生产方式演算表!O522="","",生产方式演算表!O522)</f>
        <v>劳工</v>
      </c>
      <c r="M484" s="3">
        <f>IF(生产方式演算表!AT522="","",ROUND(生产方式演算表!AT522,-1))</f>
        <v>3770</v>
      </c>
      <c r="N484" s="3" t="str">
        <f>IF(生产方式演算表!Q522="","",生产方式演算表!Q522)</f>
        <v>工程师</v>
      </c>
      <c r="O484" s="3">
        <f>IF(生产方式演算表!AU522="","",ROUND(生产方式演算表!AU522,-1))</f>
        <v>250</v>
      </c>
      <c r="P484" s="3" t="str">
        <f>IF(生产方式演算表!S522="","",生产方式演算表!S522)</f>
        <v/>
      </c>
      <c r="Q484" s="3" t="str">
        <f>IF(生产方式演算表!AV522="","",ROUND(生产方式演算表!AV522,-1))</f>
        <v/>
      </c>
      <c r="R484" s="3" t="str">
        <f>IF(生产方式演算表!V522="","",生产方式演算表!V522)</f>
        <v>运力</v>
      </c>
      <c r="S484" s="3">
        <f>IF(生产方式演算表!AW522="","",ROUND(生产方式演算表!AW522,-LEN(生产方式演算表!AW522)+2))</f>
        <v>68</v>
      </c>
      <c r="T484" s="3" t="str">
        <f>IF(生产方式演算表!X522="","",生产方式演算表!X522)</f>
        <v/>
      </c>
      <c r="U484" s="3" t="str">
        <f>IF(生产方式演算表!AX522="","",ROUND(生产方式演算表!AX522,-LEN(生产方式演算表!AX522)+2))</f>
        <v/>
      </c>
      <c r="V484" s="3">
        <f t="shared" si="28"/>
        <v>1510</v>
      </c>
      <c r="W484" s="3">
        <f t="shared" si="29"/>
        <v>89</v>
      </c>
      <c r="X484" s="3">
        <f t="shared" si="30"/>
        <v>2040</v>
      </c>
      <c r="Y484" s="3">
        <f t="shared" si="31"/>
        <v>441</v>
      </c>
      <c r="AA484">
        <f>IFERROR(ROUND(E484*VLOOKUP(D484,商品!$A$4:$B$58,2,FALSE),0),"")</f>
        <v>760</v>
      </c>
      <c r="AB484">
        <f>IFERROR(ROUND(G484*VLOOKUP(F484,商品!$A$4:$B$58,2,FALSE),0),"")</f>
        <v>750</v>
      </c>
      <c r="AC484" t="str">
        <f>IFERROR(ROUND(I484*VLOOKUP(H484,商品!$A$4:$B$58,2,FALSE),0),"")</f>
        <v/>
      </c>
      <c r="AD484">
        <f>IFERROR(ROUND(M484*VLOOKUP(L484,职业!A:G,4,FALSE),0),"")</f>
        <v>83</v>
      </c>
      <c r="AE484">
        <f>IFERROR(ROUND(O484*VLOOKUP(L484,职业!A:G,4,FALSE),0),"")</f>
        <v>6</v>
      </c>
      <c r="AF484" t="str">
        <f>IFERROR(ROUND(Q484*VLOOKUP(L484,职业!A:G,4,FALSE),0),"")</f>
        <v/>
      </c>
      <c r="AG484">
        <f>IFERROR(ROUND(S484*VLOOKUP(R484,商品!$A$4:$B$58,2,FALSE),0),"")</f>
        <v>2040</v>
      </c>
      <c r="AH484" t="str">
        <f>IFERROR(ROUND(U484*VLOOKUP(T484,商品!$A$4:$B$58,2,FALSE),0),"")</f>
        <v/>
      </c>
    </row>
    <row r="485" hidden="1" customHeight="1" spans="1:34">
      <c r="A485" s="23" t="str">
        <f>生产方式演算表!A523</f>
        <v>pmg_道路_基础生产</v>
      </c>
      <c r="B485" s="20" t="str">
        <f>IF(生产方式演算表!B526="","",生产方式演算表!B526)</f>
        <v>pm_人力运输</v>
      </c>
      <c r="C485" s="25">
        <v>2</v>
      </c>
      <c r="D485" s="24" t="str">
        <f>IF(生产方式演算表!F523="","",生产方式演算表!F523)</f>
        <v>工具</v>
      </c>
      <c r="E485" s="24">
        <f>IF(生产方式演算表!AO523="","",生产方式演算表!AO523)</f>
        <v>33</v>
      </c>
      <c r="F485" s="24" t="str">
        <f>IF(生产方式演算表!H523="","",生产方式演算表!H523)</f>
        <v>煤</v>
      </c>
      <c r="G485" s="24">
        <f>IF(生产方式演算表!AP523="","",生产方式演算表!AP523)</f>
        <v>44</v>
      </c>
      <c r="H485" s="24" t="str">
        <f>IF(生产方式演算表!J523="","",生产方式演算表!J523)</f>
        <v>泽洛</v>
      </c>
      <c r="I485" s="24">
        <f>IF(生产方式演算表!AQ523="","",生产方式演算表!AQ523)</f>
        <v>29</v>
      </c>
      <c r="J485" s="26" t="str">
        <f>IF(生产方式演算表!AR523=0,"","运力")</f>
        <v/>
      </c>
      <c r="K485" s="26" t="str">
        <f>IF(J485="运力",生产方式演算表!AR523,"")</f>
        <v/>
      </c>
      <c r="L485" s="3" t="str">
        <f>IF(生产方式演算表!O523="","",生产方式演算表!O523)</f>
        <v>劳工</v>
      </c>
      <c r="M485" s="3">
        <f>IF(生产方式演算表!AT523="","",ROUND(生产方式演算表!AT523,-1))</f>
        <v>3480</v>
      </c>
      <c r="N485" s="3" t="str">
        <f>IF(生产方式演算表!Q523="","",生产方式演算表!Q523)</f>
        <v>工程师</v>
      </c>
      <c r="O485" s="3">
        <f>IF(生产方式演算表!AU523="","",ROUND(生产方式演算表!AU523,-1))</f>
        <v>230</v>
      </c>
      <c r="P485" s="3" t="str">
        <f>IF(生产方式演算表!S523="","",生产方式演算表!S523)</f>
        <v>法士</v>
      </c>
      <c r="Q485" s="3">
        <f>IF(生产方式演算表!AV523="","",ROUND(生产方式演算表!AV523,-1))</f>
        <v>90</v>
      </c>
      <c r="R485" s="3" t="str">
        <f>IF(生产方式演算表!V523="","",生产方式演算表!V523)</f>
        <v>运力</v>
      </c>
      <c r="S485" s="3">
        <f>IF(生产方式演算表!AW523="","",ROUND(生产方式演算表!AW523,-LEN(生产方式演算表!AW523)+2))</f>
        <v>200</v>
      </c>
      <c r="T485" s="3" t="str">
        <f>IF(生产方式演算表!X523="","",生产方式演算表!X523)</f>
        <v/>
      </c>
      <c r="U485" s="3" t="str">
        <f>IF(生产方式演算表!AX523="","",ROUND(生产方式演算表!AX523,-LEN(生产方式演算表!AX523)+2))</f>
        <v/>
      </c>
      <c r="V485" s="3">
        <f t="shared" si="28"/>
        <v>3945</v>
      </c>
      <c r="W485" s="3">
        <f t="shared" si="29"/>
        <v>82</v>
      </c>
      <c r="X485" s="3">
        <f t="shared" si="30"/>
        <v>6000</v>
      </c>
      <c r="Y485" s="3">
        <f t="shared" si="31"/>
        <v>1973</v>
      </c>
      <c r="AA485">
        <f>IFERROR(ROUND(E485*VLOOKUP(D485,商品!$A$4:$B$58,2,FALSE),0),"")</f>
        <v>1320</v>
      </c>
      <c r="AB485">
        <f>IFERROR(ROUND(G485*VLOOKUP(F485,商品!$A$4:$B$58,2,FALSE),0),"")</f>
        <v>1320</v>
      </c>
      <c r="AC485">
        <f>IFERROR(ROUND(I485*VLOOKUP(H485,商品!$A$4:$B$58,2,FALSE),0),"")</f>
        <v>1305</v>
      </c>
      <c r="AD485">
        <f>IFERROR(ROUND(M485*VLOOKUP(L485,职业!A:G,4,FALSE),0),"")</f>
        <v>77</v>
      </c>
      <c r="AE485">
        <f>IFERROR(ROUND(O485*VLOOKUP(L485,职业!A:G,4,FALSE),0),"")</f>
        <v>5</v>
      </c>
      <c r="AF485">
        <f>IFERROR(ROUND(Q485*VLOOKUP(L485,职业!A:G,4,FALSE),0),"")</f>
        <v>2</v>
      </c>
      <c r="AG485">
        <f>IFERROR(ROUND(S485*VLOOKUP(R485,商品!$A$4:$B$58,2,FALSE),0),"")</f>
        <v>6000</v>
      </c>
      <c r="AH485" t="str">
        <f>IFERROR(ROUND(U485*VLOOKUP(T485,商品!$A$4:$B$58,2,FALSE),0),"")</f>
        <v/>
      </c>
    </row>
    <row r="486" hidden="1" customHeight="1" spans="1:34">
      <c r="A486" s="23" t="str">
        <f>生产方式演算表!A524</f>
        <v>pmg_道路_基础生产</v>
      </c>
      <c r="B486" s="20" t="str">
        <f>IF(生产方式演算表!B527="","",生产方式演算表!B527)</f>
        <v>pm_畜力运输</v>
      </c>
      <c r="C486" s="25">
        <v>3</v>
      </c>
      <c r="D486" s="24" t="str">
        <f>IF(生产方式演算表!F524="","",生产方式演算表!F524)</f>
        <v>工具</v>
      </c>
      <c r="E486" s="24">
        <f>IF(生产方式演算表!AO524="","",生产方式演算表!AO524)</f>
        <v>32</v>
      </c>
      <c r="F486" s="24" t="str">
        <f>IF(生产方式演算表!H524="","",生产方式演算表!H524)</f>
        <v>煤</v>
      </c>
      <c r="G486" s="24">
        <f>IF(生产方式演算表!AP524="","",生产方式演算表!AP524)</f>
        <v>43</v>
      </c>
      <c r="H486" s="24" t="str">
        <f>IF(生产方式演算表!J524="","",生产方式演算表!J524)</f>
        <v>泽洛</v>
      </c>
      <c r="I486" s="24">
        <f>IF(生产方式演算表!AQ524="","",生产方式演算表!AQ524)</f>
        <v>43</v>
      </c>
      <c r="J486" s="26" t="str">
        <f>IF(生产方式演算表!AR524=0,"","运力")</f>
        <v/>
      </c>
      <c r="K486" s="26" t="str">
        <f>IF(J486="运力",生产方式演算表!AR524,"")</f>
        <v/>
      </c>
      <c r="L486" s="3" t="str">
        <f>IF(生产方式演算表!O524="","",生产方式演算表!O524)</f>
        <v>劳工</v>
      </c>
      <c r="M486" s="3">
        <f>IF(生产方式演算表!AT524="","",ROUND(生产方式演算表!AT524,-1))</f>
        <v>3020</v>
      </c>
      <c r="N486" s="3" t="str">
        <f>IF(生产方式演算表!Q524="","",生产方式演算表!Q524)</f>
        <v>工程师</v>
      </c>
      <c r="O486" s="3">
        <f>IF(生产方式演算表!AU524="","",ROUND(生产方式演算表!AU524,-1))</f>
        <v>200</v>
      </c>
      <c r="P486" s="3" t="str">
        <f>IF(生产方式演算表!S524="","",生产方式演算表!S524)</f>
        <v>法士</v>
      </c>
      <c r="Q486" s="3">
        <f>IF(生产方式演算表!AV524="","",ROUND(生产方式演算表!AV524,-1))</f>
        <v>230</v>
      </c>
      <c r="R486" s="3" t="str">
        <f>IF(生产方式演算表!V524="","",生产方式演算表!V524)</f>
        <v>运力</v>
      </c>
      <c r="S486" s="3">
        <f>IF(生产方式演算表!AW524="","",ROUND(生产方式演算表!AW524,-LEN(生产方式演算表!AW524)+2))</f>
        <v>220</v>
      </c>
      <c r="T486" s="3" t="str">
        <f>IF(生产方式演算表!X524="","",生产方式演算表!X524)</f>
        <v/>
      </c>
      <c r="U486" s="3" t="str">
        <f>IF(生产方式演算表!AX524="","",ROUND(生产方式演算表!AX524,-LEN(生产方式演算表!AX524)+2))</f>
        <v/>
      </c>
      <c r="V486" s="3">
        <f t="shared" si="28"/>
        <v>4505</v>
      </c>
      <c r="W486" s="3">
        <f t="shared" si="29"/>
        <v>71</v>
      </c>
      <c r="X486" s="3">
        <f t="shared" si="30"/>
        <v>6600</v>
      </c>
      <c r="Y486" s="3">
        <f t="shared" si="31"/>
        <v>2024</v>
      </c>
      <c r="AA486">
        <f>IFERROR(ROUND(E486*VLOOKUP(D486,商品!$A$4:$B$58,2,FALSE),0),"")</f>
        <v>1280</v>
      </c>
      <c r="AB486">
        <f>IFERROR(ROUND(G486*VLOOKUP(F486,商品!$A$4:$B$58,2,FALSE),0),"")</f>
        <v>1290</v>
      </c>
      <c r="AC486">
        <f>IFERROR(ROUND(I486*VLOOKUP(H486,商品!$A$4:$B$58,2,FALSE),0),"")</f>
        <v>1935</v>
      </c>
      <c r="AD486">
        <f>IFERROR(ROUND(M486*VLOOKUP(L486,职业!A:G,4,FALSE),0),"")</f>
        <v>67</v>
      </c>
      <c r="AE486">
        <f>IFERROR(ROUND(O486*VLOOKUP(L486,职业!A:G,4,FALSE),0),"")</f>
        <v>4</v>
      </c>
      <c r="AF486">
        <f>IFERROR(ROUND(Q486*VLOOKUP(L486,职业!A:G,4,FALSE),0),"")</f>
        <v>5</v>
      </c>
      <c r="AG486">
        <f>IFERROR(ROUND(S486*VLOOKUP(R486,商品!$A$4:$B$58,2,FALSE),0),"")</f>
        <v>6600</v>
      </c>
      <c r="AH486" t="str">
        <f>IFERROR(ROUND(U486*VLOOKUP(T486,商品!$A$4:$B$58,2,FALSE),0),"")</f>
        <v/>
      </c>
    </row>
    <row r="487" hidden="1" customHeight="1" spans="1:34">
      <c r="A487" s="23" t="str">
        <f>生产方式演算表!A525</f>
        <v>pmg_道路_高级生产</v>
      </c>
      <c r="B487" s="20" t="e">
        <f>IF(生产方式演算表!#REF!="","",生产方式演算表!#REF!)</f>
        <v>#REF!</v>
      </c>
      <c r="C487" s="25">
        <v>4</v>
      </c>
      <c r="D487" s="24" t="str">
        <f>IF(生产方式演算表!F525="","",生产方式演算表!F525)</f>
        <v>工具</v>
      </c>
      <c r="E487" s="24">
        <f>IF(生产方式演算表!AO525="","",生产方式演算表!AO525)</f>
        <v>8</v>
      </c>
      <c r="F487" s="24" t="str">
        <f>IF(生产方式演算表!H525="","",生产方式演算表!H525)</f>
        <v/>
      </c>
      <c r="G487" s="24" t="str">
        <f>IF(生产方式演算表!AP525="","",生产方式演算表!AP525)</f>
        <v/>
      </c>
      <c r="H487" s="24" t="str">
        <f>IF(生产方式演算表!J525="","",生产方式演算表!J525)</f>
        <v/>
      </c>
      <c r="I487" s="24" t="str">
        <f>IF(生产方式演算表!AQ525="","",生产方式演算表!AQ525)</f>
        <v/>
      </c>
      <c r="J487" s="26" t="str">
        <f>IF(生产方式演算表!AR525=0,"","运力")</f>
        <v/>
      </c>
      <c r="K487" s="26" t="str">
        <f>IF(J487="运力",生产方式演算表!AR525,"")</f>
        <v/>
      </c>
      <c r="L487" s="3" t="str">
        <f>IF(生产方式演算表!O525="","",生产方式演算表!O525)</f>
        <v>劳工</v>
      </c>
      <c r="M487" s="3" t="str">
        <f>IF(生产方式演算表!AT525="","",ROUND(生产方式演算表!AT525,-1))</f>
        <v/>
      </c>
      <c r="N487" s="3" t="str">
        <f>IF(生产方式演算表!Q525="","",生产方式演算表!Q525)</f>
        <v/>
      </c>
      <c r="O487" s="3" t="str">
        <f>IF(生产方式演算表!AU525="","",ROUND(生产方式演算表!AU525,-1))</f>
        <v/>
      </c>
      <c r="P487" s="3" t="str">
        <f>IF(生产方式演算表!S525="","",生产方式演算表!S525)</f>
        <v/>
      </c>
      <c r="Q487" s="3" t="str">
        <f>IF(生产方式演算表!AV525="","",ROUND(生产方式演算表!AV525,-1))</f>
        <v/>
      </c>
      <c r="R487" s="3" t="str">
        <f>IF(生产方式演算表!V525="","",生产方式演算表!V525)</f>
        <v>运力</v>
      </c>
      <c r="S487" s="3">
        <f>IF(生产方式演算表!AW525="","",ROUND(生产方式演算表!AW525,-LEN(生产方式演算表!AW525)+2))</f>
        <v>17</v>
      </c>
      <c r="T487" s="3" t="str">
        <f>IF(生产方式演算表!X525="","",生产方式演算表!X525)</f>
        <v/>
      </c>
      <c r="U487" s="3" t="str">
        <f>IF(生产方式演算表!AX525="","",ROUND(生产方式演算表!AX525,-LEN(生产方式演算表!AX525)+2))</f>
        <v/>
      </c>
      <c r="V487" s="3">
        <f t="shared" si="28"/>
        <v>320</v>
      </c>
      <c r="W487" s="3">
        <f t="shared" si="29"/>
        <v>0</v>
      </c>
      <c r="X487" s="3">
        <f t="shared" si="30"/>
        <v>510</v>
      </c>
      <c r="Y487" s="3">
        <f t="shared" si="31"/>
        <v>190</v>
      </c>
      <c r="AA487">
        <f>IFERROR(ROUND(E487*VLOOKUP(D487,商品!$A$4:$B$58,2,FALSE),0),"")</f>
        <v>320</v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>
        <f>IFERROR(ROUND(S487*VLOOKUP(R487,商品!$A$4:$B$58,2,FALSE),0),"")</f>
        <v>510</v>
      </c>
      <c r="AH487" t="str">
        <f>IFERROR(ROUND(U487*VLOOKUP(T487,商品!$A$4:$B$58,2,FALSE),0),"")</f>
        <v/>
      </c>
    </row>
    <row r="488" hidden="1" customHeight="1" spans="1:34">
      <c r="A488" s="23" t="str">
        <f>生产方式演算表!A526</f>
        <v>pmg_道路_高级生产</v>
      </c>
      <c r="B488" s="20" t="e">
        <f>IF(生产方式演算表!#REF!="","",生产方式演算表!#REF!)</f>
        <v>#REF!</v>
      </c>
      <c r="C488" s="25">
        <v>5</v>
      </c>
      <c r="D488" s="24" t="str">
        <f>IF(生产方式演算表!F526="","",生产方式演算表!F526)</f>
        <v>工具</v>
      </c>
      <c r="E488" s="24">
        <f>IF(生产方式演算表!AO526="","",生产方式演算表!AO526)</f>
        <v>25</v>
      </c>
      <c r="F488" s="24" t="str">
        <f>IF(生产方式演算表!H526="","",生产方式演算表!H526)</f>
        <v/>
      </c>
      <c r="G488" s="24" t="str">
        <f>IF(生产方式演算表!AP526="","",生产方式演算表!AP526)</f>
        <v/>
      </c>
      <c r="H488" s="24" t="str">
        <f>IF(生产方式演算表!J526="","",生产方式演算表!J526)</f>
        <v/>
      </c>
      <c r="I488" s="24" t="str">
        <f>IF(生产方式演算表!AQ526="","",生产方式演算表!AQ526)</f>
        <v/>
      </c>
      <c r="J488" s="26" t="str">
        <f>IF(生产方式演算表!AR526=0,"","运力")</f>
        <v/>
      </c>
      <c r="K488" s="26" t="str">
        <f>IF(J488="运力",生产方式演算表!AR526,"")</f>
        <v/>
      </c>
      <c r="L488" s="3" t="e">
        <f>IF(生产方式演算表!#REF!="","",生产方式演算表!#REF!)</f>
        <v>#REF!</v>
      </c>
      <c r="M488" s="3">
        <f>IF(生产方式演算表!AT526="","",ROUND(生产方式演算表!AT526,-1))</f>
        <v>1360</v>
      </c>
      <c r="N488" s="3" t="str">
        <f>IF(生产方式演算表!Q526="","",生产方式演算表!Q526)</f>
        <v/>
      </c>
      <c r="O488" s="3" t="str">
        <f>IF(生产方式演算表!AU526="","",ROUND(生产方式演算表!AU526,-1))</f>
        <v/>
      </c>
      <c r="P488" s="3" t="str">
        <f>IF(生产方式演算表!S526="","",生产方式演算表!S526)</f>
        <v/>
      </c>
      <c r="Q488" s="3" t="str">
        <f>IF(生产方式演算表!AV526="","",ROUND(生产方式演算表!AV526,-1))</f>
        <v/>
      </c>
      <c r="R488" s="3" t="str">
        <f>IF(生产方式演算表!V526="","",生产方式演算表!V526)</f>
        <v>运力</v>
      </c>
      <c r="S488" s="3">
        <f>IF(生产方式演算表!AW526="","",ROUND(生产方式演算表!AW526,-LEN(生产方式演算表!AW526)+2))</f>
        <v>42</v>
      </c>
      <c r="T488" s="3" t="str">
        <f>IF(生产方式演算表!X526="","",生产方式演算表!X526)</f>
        <v/>
      </c>
      <c r="U488" s="3" t="str">
        <f>IF(生产方式演算表!AX526="","",ROUND(生产方式演算表!AX526,-LEN(生产方式演算表!AX526)+2))</f>
        <v/>
      </c>
      <c r="V488" s="3">
        <f t="shared" si="28"/>
        <v>1000</v>
      </c>
      <c r="W488" s="3">
        <f t="shared" si="29"/>
        <v>0</v>
      </c>
      <c r="X488" s="3">
        <f t="shared" si="30"/>
        <v>1260</v>
      </c>
      <c r="Y488" s="3">
        <f t="shared" si="31"/>
        <v>260</v>
      </c>
      <c r="AA488">
        <f>IFERROR(ROUND(E488*VLOOKUP(D488,商品!$A$4:$B$58,2,FALSE),0),"")</f>
        <v>1000</v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>
        <f>IFERROR(ROUND(S488*VLOOKUP(R488,商品!$A$4:$B$58,2,FALSE),0),"")</f>
        <v>1260</v>
      </c>
      <c r="AH488" t="str">
        <f>IFERROR(ROUND(U488*VLOOKUP(T488,商品!$A$4:$B$58,2,FALSE),0),"")</f>
        <v/>
      </c>
    </row>
    <row r="489" hidden="1" customHeight="1" spans="1:34">
      <c r="A489" s="23" t="str">
        <f>生产方式演算表!A527</f>
        <v>pmg_道路_高级生产</v>
      </c>
      <c r="B489" s="20" t="str">
        <f>IF(生产方式演算表!B529="","",生产方式演算表!B529)</f>
        <v>pm_魔能浮空车运输</v>
      </c>
      <c r="C489" s="25">
        <v>6</v>
      </c>
      <c r="D489" s="24" t="str">
        <f>IF(生产方式演算表!F527="","",生产方式演算表!F527)</f>
        <v>工具</v>
      </c>
      <c r="E489" s="24">
        <f>IF(生产方式演算表!AO527="","",生产方式演算表!AO527)</f>
        <v>12</v>
      </c>
      <c r="F489" s="24" t="str">
        <f>IF(生产方式演算表!H527="","",生产方式演算表!H527)</f>
        <v>谷物</v>
      </c>
      <c r="G489" s="24">
        <f>IF(生产方式演算表!AP527="","",生产方式演算表!AP527)</f>
        <v>47</v>
      </c>
      <c r="H489" s="24" t="str">
        <f>IF(生产方式演算表!J527="","",生产方式演算表!J527)</f>
        <v/>
      </c>
      <c r="I489" s="24" t="str">
        <f>IF(生产方式演算表!AQ527="","",生产方式演算表!AQ527)</f>
        <v/>
      </c>
      <c r="J489" s="26" t="str">
        <f>IF(生产方式演算表!AR527=0,"","运力")</f>
        <v/>
      </c>
      <c r="K489" s="26" t="str">
        <f>IF(J489="运力",生产方式演算表!AR527,"")</f>
        <v/>
      </c>
      <c r="L489" s="3" t="str">
        <f>IF(生产方式演算表!O527="","",生产方式演算表!O527)</f>
        <v>劳工</v>
      </c>
      <c r="M489" s="3">
        <f>IF(生产方式演算表!AT527="","",ROUND(生产方式演算表!AT527,-1))</f>
        <v>1580</v>
      </c>
      <c r="N489" s="3" t="str">
        <f>IF(生产方式演算表!Q527="","",生产方式演算表!Q527)</f>
        <v/>
      </c>
      <c r="O489" s="3" t="str">
        <f>IF(生产方式演算表!AU527="","",ROUND(生产方式演算表!AU527,-1))</f>
        <v/>
      </c>
      <c r="P489" s="3" t="str">
        <f>IF(生产方式演算表!S527="","",生产方式演算表!S527)</f>
        <v/>
      </c>
      <c r="Q489" s="3" t="str">
        <f>IF(生产方式演算表!AV527="","",ROUND(生产方式演算表!AV527,-1))</f>
        <v/>
      </c>
      <c r="R489" s="3" t="str">
        <f>IF(生产方式演算表!V527="","",生产方式演算表!V527)</f>
        <v>运力</v>
      </c>
      <c r="S489" s="3">
        <f>IF(生产方式演算表!AW527="","",ROUND(生产方式演算表!AW527,-LEN(生产方式演算表!AW527)+2))</f>
        <v>59</v>
      </c>
      <c r="T489" s="3" t="str">
        <f>IF(生产方式演算表!X527="","",生产方式演算表!X527)</f>
        <v/>
      </c>
      <c r="U489" s="3" t="str">
        <f>IF(生产方式演算表!AX527="","",ROUND(生产方式演算表!AX527,-LEN(生产方式演算表!AX527)+2))</f>
        <v/>
      </c>
      <c r="V489" s="3">
        <f t="shared" si="28"/>
        <v>1420</v>
      </c>
      <c r="W489" s="3">
        <f t="shared" si="29"/>
        <v>35</v>
      </c>
      <c r="X489" s="3">
        <f t="shared" si="30"/>
        <v>1770</v>
      </c>
      <c r="Y489" s="3">
        <f t="shared" si="31"/>
        <v>315</v>
      </c>
      <c r="AA489">
        <f>IFERROR(ROUND(E489*VLOOKUP(D489,商品!$A$4:$B$58,2,FALSE),0),"")</f>
        <v>480</v>
      </c>
      <c r="AB489">
        <f>IFERROR(ROUND(G489*VLOOKUP(F489,商品!$A$4:$B$58,2,FALSE),0),"")</f>
        <v>940</v>
      </c>
      <c r="AC489" t="str">
        <f>IFERROR(ROUND(I489*VLOOKUP(H489,商品!$A$4:$B$58,2,FALSE),0),"")</f>
        <v/>
      </c>
      <c r="AD489">
        <f>IFERROR(ROUND(M489*VLOOKUP(L489,职业!A:G,4,FALSE),0),"")</f>
        <v>35</v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>
        <f>IFERROR(ROUND(S489*VLOOKUP(R489,商品!$A$4:$B$58,2,FALSE),0),"")</f>
        <v>1770</v>
      </c>
      <c r="AH489" t="str">
        <f>IFERROR(ROUND(U489*VLOOKUP(T489,商品!$A$4:$B$58,2,FALSE),0),"")</f>
        <v/>
      </c>
    </row>
    <row r="490" hidden="1" customHeight="1" spans="1:34">
      <c r="A490" s="23" t="str">
        <f>生产方式演算表!A528</f>
        <v>pmg_道路_高级生产</v>
      </c>
      <c r="B490" s="20" t="e">
        <f>IF(生产方式演算表!#REF!="","",生产方式演算表!#REF!)</f>
        <v>#REF!</v>
      </c>
      <c r="C490" s="25">
        <v>7</v>
      </c>
      <c r="D490" s="24" t="str">
        <f>IF(生产方式演算表!F528="","",生产方式演算表!F528)</f>
        <v/>
      </c>
      <c r="E490" s="24" t="str">
        <f>IF(生产方式演算表!AO528="","",生产方式演算表!AO528)</f>
        <v/>
      </c>
      <c r="F490" s="24" t="str">
        <f>IF(生产方式演算表!H528="","",生产方式演算表!H528)</f>
        <v/>
      </c>
      <c r="G490" s="24" t="str">
        <f>IF(生产方式演算表!AP528="","",生产方式演算表!AP528)</f>
        <v/>
      </c>
      <c r="H490" s="24" t="str">
        <f>IF(生产方式演算表!J528="","",生产方式演算表!J528)</f>
        <v/>
      </c>
      <c r="I490" s="24" t="str">
        <f>IF(生产方式演算表!AQ528="","",生产方式演算表!AQ528)</f>
        <v/>
      </c>
      <c r="J490" s="26" t="str">
        <f>IF(生产方式演算表!AR528=0,"","运力")</f>
        <v/>
      </c>
      <c r="K490" s="26" t="str">
        <f>IF(J490="运力",生产方式演算表!AR528,"")</f>
        <v/>
      </c>
      <c r="L490" s="3" t="str">
        <f>IF(生产方式演算表!O528="","",生产方式演算表!O528)</f>
        <v>法士</v>
      </c>
      <c r="M490" s="3">
        <f>IF(生产方式演算表!AT528="","",ROUND(生产方式演算表!AT528,-1))</f>
        <v>450</v>
      </c>
      <c r="N490" s="3" t="str">
        <f>IF(生产方式演算表!Q528="","",生产方式演算表!Q528)</f>
        <v/>
      </c>
      <c r="O490" s="3" t="str">
        <f>IF(生产方式演算表!AU528="","",ROUND(生产方式演算表!AU528,-1))</f>
        <v/>
      </c>
      <c r="P490" s="3" t="str">
        <f>IF(生产方式演算表!S528="","",生产方式演算表!S528)</f>
        <v/>
      </c>
      <c r="Q490" s="3" t="str">
        <f>IF(生产方式演算表!AV528="","",ROUND(生产方式演算表!AV528,-1))</f>
        <v/>
      </c>
      <c r="R490" s="3" t="str">
        <f>IF(生产方式演算表!V528="","",生产方式演算表!V528)</f>
        <v>运力</v>
      </c>
      <c r="S490" s="3">
        <f>IF(生产方式演算表!AW528="","",ROUND(生产方式演算表!AW528,-LEN(生产方式演算表!AW528)+2))</f>
        <v>190</v>
      </c>
      <c r="T490" s="3" t="str">
        <f>IF(生产方式演算表!X528="","",生产方式演算表!X528)</f>
        <v/>
      </c>
      <c r="U490" s="3" t="str">
        <f>IF(生产方式演算表!AX528="","",ROUND(生产方式演算表!AX528,-LEN(生产方式演算表!AX528)+2))</f>
        <v/>
      </c>
      <c r="V490" s="3">
        <f t="shared" si="28"/>
        <v>0</v>
      </c>
      <c r="W490" s="3">
        <f t="shared" si="29"/>
        <v>40</v>
      </c>
      <c r="X490" s="3">
        <f t="shared" si="30"/>
        <v>5700</v>
      </c>
      <c r="Y490" s="3">
        <f t="shared" si="31"/>
        <v>5660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40</v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>
        <f>IFERROR(ROUND(S490*VLOOKUP(R490,商品!$A$4:$B$58,2,FALSE),0),"")</f>
        <v>5700</v>
      </c>
      <c r="AH490" t="str">
        <f>IFERROR(ROUND(U490*VLOOKUP(T490,商品!$A$4:$B$58,2,FALSE),0),"")</f>
        <v/>
      </c>
    </row>
    <row r="491" hidden="1" customHeight="1" spans="1:34">
      <c r="A491" s="23" t="str">
        <f>生产方式演算表!A529</f>
        <v>pmg_道路_高级生产</v>
      </c>
      <c r="B491" s="20" t="e">
        <f>IF(生产方式演算表!#REF!="","",生产方式演算表!#REF!)</f>
        <v>#REF!</v>
      </c>
      <c r="C491" s="25">
        <v>8</v>
      </c>
      <c r="D491" s="24" t="str">
        <f>IF(生产方式演算表!F529="","",生产方式演算表!F529)</f>
        <v>魔悬浮车</v>
      </c>
      <c r="E491" s="24">
        <f>IF(生产方式演算表!AO529="","",生产方式演算表!AO529)</f>
        <v>14</v>
      </c>
      <c r="F491" s="24" t="str">
        <f>IF(生产方式演算表!H529="","",生产方式演算表!H529)</f>
        <v>灵能水晶</v>
      </c>
      <c r="G491" s="24">
        <f>IF(生产方式演算表!AP529="","",生产方式演算表!AP529)</f>
        <v>48</v>
      </c>
      <c r="H491" s="24" t="str">
        <f>IF(生产方式演算表!J529="","",生产方式演算表!J529)</f>
        <v/>
      </c>
      <c r="I491" s="24" t="str">
        <f>IF(生产方式演算表!AQ529="","",生产方式演算表!AQ529)</f>
        <v/>
      </c>
      <c r="J491" s="26" t="str">
        <f>IF(生产方式演算表!AR529=0,"","运力")</f>
        <v/>
      </c>
      <c r="K491" s="26" t="str">
        <f>IF(J491="运力",生产方式演算表!AR529,"")</f>
        <v/>
      </c>
      <c r="L491" s="3" t="str">
        <f>IF(生产方式演算表!O529="","",生产方式演算表!O529)</f>
        <v>法士</v>
      </c>
      <c r="M491" s="3">
        <f>IF(生产方式演算表!AT529="","",ROUND(生产方式演算表!AT529,-1))</f>
        <v>280</v>
      </c>
      <c r="N491" s="3" t="str">
        <f>IF(生产方式演算表!Q529="","",生产方式演算表!Q529)</f>
        <v>工程师</v>
      </c>
      <c r="O491" s="3">
        <f>IF(生产方式演算表!AU529="","",ROUND(生产方式演算表!AU529,-1))</f>
        <v>310</v>
      </c>
      <c r="P491" s="3" t="str">
        <f>IF(生产方式演算表!S529="","",生产方式演算表!S529)</f>
        <v/>
      </c>
      <c r="Q491" s="3" t="str">
        <f>IF(生产方式演算表!AV529="","",ROUND(生产方式演算表!AV529,-1))</f>
        <v/>
      </c>
      <c r="R491" s="3" t="str">
        <f>IF(生产方式演算表!V529="","",生产方式演算表!V529)</f>
        <v>运力</v>
      </c>
      <c r="S491" s="3">
        <f>IF(生产方式演算表!AW529="","",ROUND(生产方式演算表!AW529,-LEN(生产方式演算表!AW529)+2))</f>
        <v>210</v>
      </c>
      <c r="T491" s="3" t="str">
        <f>IF(生产方式演算表!X529="","",生产方式演算表!X529)</f>
        <v/>
      </c>
      <c r="U491" s="3" t="str">
        <f>IF(生产方式演算表!AX529="","",ROUND(生产方式演算表!AX529,-LEN(生产方式演算表!AX529)+2))</f>
        <v/>
      </c>
      <c r="V491" s="3">
        <f t="shared" si="28"/>
        <v>4280</v>
      </c>
      <c r="W491" s="3">
        <f t="shared" si="29"/>
        <v>52</v>
      </c>
      <c r="X491" s="3">
        <f t="shared" si="30"/>
        <v>6300</v>
      </c>
      <c r="Y491" s="3">
        <f t="shared" si="31"/>
        <v>1968</v>
      </c>
      <c r="AA491">
        <f>IFERROR(ROUND(E491*VLOOKUP(D491,商品!$A$4:$B$58,2,FALSE),0),"")</f>
        <v>1400</v>
      </c>
      <c r="AB491">
        <f>IFERROR(ROUND(G491*VLOOKUP(F491,商品!$A$4:$B$58,2,FALSE),0),"")</f>
        <v>2880</v>
      </c>
      <c r="AC491" t="str">
        <f>IFERROR(ROUND(I491*VLOOKUP(H491,商品!$A$4:$B$58,2,FALSE),0),"")</f>
        <v/>
      </c>
      <c r="AD491">
        <f>IFERROR(ROUND(M491*VLOOKUP(L491,职业!A:G,4,FALSE),0),"")</f>
        <v>25</v>
      </c>
      <c r="AE491">
        <f>IFERROR(ROUND(O491*VLOOKUP(L491,职业!A:G,4,FALSE),0),"")</f>
        <v>27</v>
      </c>
      <c r="AF491" t="str">
        <f>IFERROR(ROUND(Q491*VLOOKUP(L491,职业!A:G,4,FALSE),0),"")</f>
        <v/>
      </c>
      <c r="AG491">
        <f>IFERROR(ROUND(S491*VLOOKUP(R491,商品!$A$4:$B$58,2,FALSE),0),"")</f>
        <v>6300</v>
      </c>
      <c r="AH491" t="str">
        <f>IFERROR(ROUND(U491*VLOOKUP(T491,商品!$A$4:$B$58,2,FALSE),0),"")</f>
        <v/>
      </c>
    </row>
    <row r="492" customHeight="1" spans="1:34">
      <c r="A492" s="23" t="str">
        <f>生产方式演算表!A530</f>
        <v>pmg_道路_所有制</v>
      </c>
      <c r="B492" s="20" t="str">
        <f>IF(生产方式演算表!B530="","",生产方式演算表!B530)</f>
        <v>pm_重_商人行会</v>
      </c>
      <c r="C492" s="23">
        <v>1</v>
      </c>
      <c r="D492" s="24" t="str">
        <f>IF(生产方式演算表!F530="","",生产方式演算表!F530)</f>
        <v/>
      </c>
      <c r="E492" s="24">
        <f>IF(生产方式演算表!AO538="","",IF(LEN(生产方式演算表!AO538)=1,生产方式演算表!AO538,ROUND(生产方式演算表!AO538,-1)))</f>
        <v>20</v>
      </c>
      <c r="F492" s="24" t="str">
        <f>IF(生产方式演算表!H538="","",生产方式演算表!H538)</f>
        <v>煤</v>
      </c>
      <c r="G492" s="24">
        <f>IF(生产方式演算表!AP538="","",IF(LEN(生产方式演算表!AP538)=1,生产方式演算表!AP538,ROUND(生产方式演算表!AP538,-1)))</f>
        <v>40</v>
      </c>
      <c r="H492" s="24" t="str">
        <f>IF(生产方式演算表!J530="","",生产方式演算表!J530)</f>
        <v/>
      </c>
      <c r="I492" s="24" t="str">
        <f>IF(生产方式演算表!AQ538="","",IF(LEN(生产方式演算表!AQ538)=1,生产方式演算表!AQ538,ROUND(生产方式演算表!AQ538,-1)))</f>
        <v/>
      </c>
      <c r="J492" s="26" t="str">
        <f>IF(生产方式演算表!AR530=0,"","运力")</f>
        <v/>
      </c>
      <c r="K492" s="26" t="str">
        <f>IF(J492="","",IF(LEN(生产方式演算表!AR538)=1,生产方式演算表!AR538,ROUND(生产方式演算表!AR538,-1)))</f>
        <v/>
      </c>
      <c r="L492" s="3" t="str">
        <f>IF(生产方式演算表!O530="","",生产方式演算表!O530)</f>
        <v>职员</v>
      </c>
      <c r="M492" s="3">
        <f>IF(生产方式演算表!AT530="","",ROUND(生产方式演算表!AT530,-1))</f>
        <v>420</v>
      </c>
      <c r="N492" s="3" t="str">
        <f>IF(生产方式演算表!Q530="","",生产方式演算表!Q530)</f>
        <v>贵族</v>
      </c>
      <c r="O492" s="3">
        <f>IF(生产方式演算表!AU530="","",ROUND(生产方式演算表!AU530,-1))</f>
        <v>50</v>
      </c>
      <c r="P492" s="3" t="str">
        <f>IF(生产方式演算表!S530="","",生产方式演算表!S530)</f>
        <v/>
      </c>
      <c r="Q492" s="3" t="str">
        <f>IF(生产方式演算表!AV530="","",ROUND(生产方式演算表!AV530,-1))</f>
        <v/>
      </c>
      <c r="R492" s="3" t="str">
        <f>IF(生产方式演算表!V530="","",生产方式演算表!V530)</f>
        <v/>
      </c>
      <c r="S492" s="3">
        <f>IF(生产方式演算表!AW538="","",IF(LEN(生产方式演算表!AW538)=1,生产方式演算表!AW538,ROUND(生产方式演算表!AW538,-1)))</f>
        <v>110</v>
      </c>
      <c r="T492" s="3" t="str">
        <f>IF(生产方式演算表!X530="","",生产方式演算表!X530)</f>
        <v/>
      </c>
      <c r="U492" s="3" t="str">
        <f>IF(生产方式演算表!AX538="","",IF(LEN(生产方式演算表!AX538)=1,生产方式演算表!AX538,ROUND(生产方式演算表!AX538,-1)))</f>
        <v/>
      </c>
      <c r="V492" s="3">
        <f t="shared" si="28"/>
        <v>1200</v>
      </c>
      <c r="W492" s="3">
        <f t="shared" si="29"/>
        <v>21</v>
      </c>
      <c r="X492" s="3">
        <f t="shared" si="30"/>
        <v>0</v>
      </c>
      <c r="Y492" s="3">
        <f t="shared" si="31"/>
        <v>-1221</v>
      </c>
      <c r="AA492" t="str">
        <f>IFERROR(ROUND(E492*VLOOKUP(D492,商品!$A$4:$B$58,2,FALSE),0),"")</f>
        <v/>
      </c>
      <c r="AB492">
        <f>IFERROR(ROUND(G492*VLOOKUP(F492,商品!$A$4:$B$58,2,FALSE),0),"")</f>
        <v>1200</v>
      </c>
      <c r="AC492" t="str">
        <f>IFERROR(ROUND(I492*VLOOKUP(H492,商品!$A$4:$B$58,2,FALSE),0),"")</f>
        <v/>
      </c>
      <c r="AD492">
        <f>IFERROR(ROUND(M492*VLOOKUP(L492,职业!A:G,4,FALSE),0),"")</f>
        <v>19</v>
      </c>
      <c r="AE492">
        <f>IFERROR(ROUND(O492*VLOOKUP(L492,职业!A:G,4,FALSE),0),"")</f>
        <v>2</v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3" t="str">
        <f>生产方式演算表!A531</f>
        <v>pmg_道路_所有制</v>
      </c>
      <c r="B493" s="20" t="str">
        <f>IF(生产方式演算表!B531="","",生产方式演算表!B531)</f>
        <v>pm_重_教会所有</v>
      </c>
      <c r="C493" s="23">
        <v>2</v>
      </c>
      <c r="D493" s="24" t="str">
        <f>IF(生产方式演算表!F531="","",生产方式演算表!F531)</f>
        <v/>
      </c>
      <c r="E493" s="24">
        <f>IF(生产方式演算表!AO539="","",IF(LEN(生产方式演算表!AO539)=1,生产方式演算表!AO539,ROUND(生产方式演算表!AO539,-1)))</f>
        <v>30</v>
      </c>
      <c r="F493" s="24" t="str">
        <f>IF(生产方式演算表!H539="","",生产方式演算表!H539)</f>
        <v>煤</v>
      </c>
      <c r="G493" s="24">
        <f>IF(生产方式演算表!AP539="","",IF(LEN(生产方式演算表!AP539)=1,生产方式演算表!AP539,ROUND(生产方式演算表!AP539,-1)))</f>
        <v>50</v>
      </c>
      <c r="H493" s="24" t="str">
        <f>IF(生产方式演算表!J531="","",生产方式演算表!J531)</f>
        <v/>
      </c>
      <c r="I493" s="24" t="str">
        <f>IF(生产方式演算表!AQ539="","",IF(LEN(生产方式演算表!AQ539)=1,生产方式演算表!AQ539,ROUND(生产方式演算表!AQ539,-1)))</f>
        <v/>
      </c>
      <c r="J493" s="26" t="str">
        <f>IF(生产方式演算表!AR531=0,"","运力")</f>
        <v/>
      </c>
      <c r="K493" s="26" t="str">
        <f>IF(J493="","",IF(LEN(生产方式演算表!AR539)=1,生产方式演算表!AR539,ROUND(生产方式演算表!AR539,-1)))</f>
        <v/>
      </c>
      <c r="L493" s="3" t="str">
        <f>IF(生产方式演算表!O531="","",生产方式演算表!O531)</f>
        <v>教士</v>
      </c>
      <c r="M493" s="3">
        <f>IF(生产方式演算表!AT531="","",ROUND(生产方式演算表!AT531,-1))</f>
        <v>530</v>
      </c>
      <c r="N493" s="3" t="str">
        <f>IF(生产方式演算表!Q531="","",生产方式演算表!Q531)</f>
        <v/>
      </c>
      <c r="O493" s="3" t="str">
        <f>IF(生产方式演算表!AU531="","",ROUND(生产方式演算表!AU531,-1))</f>
        <v/>
      </c>
      <c r="P493" s="3" t="str">
        <f>IF(生产方式演算表!S531="","",生产方式演算表!S531)</f>
        <v/>
      </c>
      <c r="Q493" s="3" t="str">
        <f>IF(生产方式演算表!AV531="","",ROUND(生产方式演算表!AV531,-1))</f>
        <v/>
      </c>
      <c r="R493" s="3" t="str">
        <f>IF(生产方式演算表!V531="","",生产方式演算表!V531)</f>
        <v/>
      </c>
      <c r="S493" s="3">
        <f>IF(生产方式演算表!AW539="","",IF(LEN(生产方式演算表!AW539)=1,生产方式演算表!AW539,ROUND(生产方式演算表!AW539,-1)))</f>
        <v>150</v>
      </c>
      <c r="T493" s="3" t="str">
        <f>IF(生产方式演算表!X531="","",生产方式演算表!X531)</f>
        <v/>
      </c>
      <c r="U493" s="3" t="str">
        <f>IF(生产方式演算表!AX539="","",IF(LEN(生产方式演算表!AX539)=1,生产方式演算表!AX539,ROUND(生产方式演算表!AX539,-1)))</f>
        <v/>
      </c>
      <c r="V493" s="3">
        <f t="shared" si="28"/>
        <v>1500</v>
      </c>
      <c r="W493" s="3">
        <f t="shared" si="29"/>
        <v>35</v>
      </c>
      <c r="X493" s="3">
        <f t="shared" si="30"/>
        <v>0</v>
      </c>
      <c r="Y493" s="3">
        <f t="shared" si="31"/>
        <v>-1535</v>
      </c>
      <c r="AA493" t="str">
        <f>IFERROR(ROUND(E493*VLOOKUP(D493,商品!$A$4:$B$58,2,FALSE),0),"")</f>
        <v/>
      </c>
      <c r="AB493">
        <f>IFERROR(ROUND(G493*VLOOKUP(F493,商品!$A$4:$B$58,2,FALSE),0),"")</f>
        <v>1500</v>
      </c>
      <c r="AC493" t="str">
        <f>IFERROR(ROUND(I493*VLOOKUP(H493,商品!$A$4:$B$58,2,FALSE),0),"")</f>
        <v/>
      </c>
      <c r="AD493">
        <f>IFERROR(ROUND(M493*VLOOKUP(L493,职业!A:G,4,FALSE),0),"")</f>
        <v>35</v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3" t="str">
        <f>生产方式演算表!A532</f>
        <v>pmg_道路_所有制</v>
      </c>
      <c r="B494" s="20" t="str">
        <f>IF(生产方式演算表!B532="","",生产方式演算表!B532)</f>
        <v>pm_重_私人运营</v>
      </c>
      <c r="C494" s="23">
        <v>3</v>
      </c>
      <c r="D494" s="24" t="str">
        <f>IF(生产方式演算表!F532="","",生产方式演算表!F532)</f>
        <v/>
      </c>
      <c r="E494" s="24">
        <f>IF(生产方式演算表!AO540="","",IF(LEN(生产方式演算表!AO540)=1,生产方式演算表!AO540,ROUND(生产方式演算表!AO540,-1)))</f>
        <v>30</v>
      </c>
      <c r="F494" s="24" t="str">
        <f>IF(生产方式演算表!H540="","",生产方式演算表!H540)</f>
        <v>煤</v>
      </c>
      <c r="G494" s="24">
        <f>IF(生产方式演算表!AP540="","",IF(LEN(生产方式演算表!AP540)=1,生产方式演算表!AP540,ROUND(生产方式演算表!AP540,-1)))</f>
        <v>50</v>
      </c>
      <c r="H494" s="24" t="str">
        <f>IF(生产方式演算表!J532="","",生产方式演算表!J532)</f>
        <v/>
      </c>
      <c r="I494" s="24">
        <f>IF(生产方式演算表!AQ540="","",IF(LEN(生产方式演算表!AQ540)=1,生产方式演算表!AQ540,ROUND(生产方式演算表!AQ540,-1)))</f>
        <v>10</v>
      </c>
      <c r="J494" s="26" t="str">
        <f>IF(生产方式演算表!AR532=0,"","运力")</f>
        <v/>
      </c>
      <c r="K494" s="26" t="str">
        <f>IF(J494="","",IF(LEN(生产方式演算表!AR540)=1,生产方式演算表!AR540,ROUND(生产方式演算表!AR540,-1)))</f>
        <v/>
      </c>
      <c r="L494" s="3" t="str">
        <f>IF(生产方式演算表!O532="","",生产方式演算表!O532)</f>
        <v>资本家</v>
      </c>
      <c r="M494" s="3">
        <f>IF(生产方式演算表!AT532="","",ROUND(生产方式演算表!AT532,-1))</f>
        <v>140</v>
      </c>
      <c r="N494" s="3" t="str">
        <f>IF(生产方式演算表!Q532="","",生产方式演算表!Q532)</f>
        <v>职员</v>
      </c>
      <c r="O494" s="3">
        <f>IF(生产方式演算表!AU532="","",ROUND(生产方式演算表!AU532,-1))</f>
        <v>370</v>
      </c>
      <c r="P494" s="3" t="str">
        <f>IF(生产方式演算表!S532="","",生产方式演算表!S532)</f>
        <v/>
      </c>
      <c r="Q494" s="3" t="str">
        <f>IF(生产方式演算表!AV532="","",ROUND(生产方式演算表!AV532,-1))</f>
        <v/>
      </c>
      <c r="R494" s="3" t="str">
        <f>IF(生产方式演算表!V532="","",生产方式演算表!V532)</f>
        <v/>
      </c>
      <c r="S494" s="3">
        <f>IF(生产方式演算表!AW540="","",IF(LEN(生产方式演算表!AW540)=1,生产方式演算表!AW540,ROUND(生产方式演算表!AW540,-1)))</f>
        <v>170</v>
      </c>
      <c r="T494" s="3" t="str">
        <f>IF(生产方式演算表!X532="","",生产方式演算表!X532)</f>
        <v/>
      </c>
      <c r="U494" s="3" t="str">
        <f>IF(生产方式演算表!AX540="","",IF(LEN(生产方式演算表!AX540)=1,生产方式演算表!AX540,ROUND(生产方式演算表!AX540,-1)))</f>
        <v/>
      </c>
      <c r="V494" s="3">
        <f t="shared" si="28"/>
        <v>1500</v>
      </c>
      <c r="W494" s="3">
        <f t="shared" si="29"/>
        <v>203</v>
      </c>
      <c r="X494" s="3">
        <f t="shared" si="30"/>
        <v>0</v>
      </c>
      <c r="Y494" s="3">
        <f t="shared" si="31"/>
        <v>-1703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>
        <f>IFERROR(ROUND(M494*VLOOKUP(L494,职业!A:G,4,FALSE),0),"")</f>
        <v>56</v>
      </c>
      <c r="AE494">
        <f>IFERROR(ROUND(O494*VLOOKUP(L494,职业!A:G,4,FALSE),0),"")</f>
        <v>147</v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3" t="str">
        <f>生产方式演算表!A533</f>
        <v>pmg_道路_所有制</v>
      </c>
      <c r="B495" s="20" t="str">
        <f>IF(生产方式演算表!B533="","",生产方式演算表!B533)</f>
        <v>pm_重_公开交易</v>
      </c>
      <c r="C495" s="23">
        <v>4</v>
      </c>
      <c r="D495" s="24" t="str">
        <f>IF(生产方式演算表!F533="","",生产方式演算表!F533)</f>
        <v/>
      </c>
      <c r="E495" s="24">
        <f>IF(生产方式演算表!AO541="","",IF(LEN(生产方式演算表!AO541)=1,生产方式演算表!AO541,ROUND(生产方式演算表!AO541,-1)))</f>
        <v>40</v>
      </c>
      <c r="F495" s="24" t="str">
        <f>IF(生产方式演算表!H541="","",生产方式演算表!H541)</f>
        <v>煤</v>
      </c>
      <c r="G495" s="24">
        <f>IF(生产方式演算表!AP541="","",IF(LEN(生产方式演算表!AP541)=1,生产方式演算表!AP541,ROUND(生产方式演算表!AP541,-1)))</f>
        <v>70</v>
      </c>
      <c r="H495" s="24" t="str">
        <f>IF(生产方式演算表!J533="","",生产方式演算表!J533)</f>
        <v/>
      </c>
      <c r="I495" s="24" t="str">
        <f>IF(生产方式演算表!AQ541="","",IF(LEN(生产方式演算表!AQ541)=1,生产方式演算表!AQ541,ROUND(生产方式演算表!AQ541,-1)))</f>
        <v/>
      </c>
      <c r="J495" s="26" t="str">
        <f>IF(生产方式演算表!AR533=0,"","运力")</f>
        <v/>
      </c>
      <c r="K495" s="26" t="str">
        <f>IF(J495="","",IF(LEN(生产方式演算表!AR541)=1,生产方式演算表!AR541,ROUND(生产方式演算表!AR541,-1)))</f>
        <v/>
      </c>
      <c r="L495" s="3" t="str">
        <f>IF(生产方式演算表!O533="","",生产方式演算表!O533)</f>
        <v>资本家</v>
      </c>
      <c r="M495" s="3">
        <f>IF(生产方式演算表!AT533="","",ROUND(生产方式演算表!AT533,-1))</f>
        <v>70</v>
      </c>
      <c r="N495" s="3" t="str">
        <f>IF(生产方式演算表!Q533="","",生产方式演算表!Q533)</f>
        <v>职员</v>
      </c>
      <c r="O495" s="3">
        <f>IF(生产方式演算表!AU533="","",ROUND(生产方式演算表!AU533,-1))</f>
        <v>180</v>
      </c>
      <c r="P495" s="3" t="str">
        <f>IF(生产方式演算表!S533="","",生产方式演算表!S533)</f>
        <v/>
      </c>
      <c r="Q495" s="3" t="str">
        <f>IF(生产方式演算表!AV533="","",ROUND(生产方式演算表!AV533,-1))</f>
        <v/>
      </c>
      <c r="R495" s="3" t="str">
        <f>IF(生产方式演算表!V533="","",生产方式演算表!V533)</f>
        <v/>
      </c>
      <c r="S495" s="3">
        <f>IF(生产方式演算表!AW541="","",IF(LEN(生产方式演算表!AW541)=1,生产方式演算表!AW541,ROUND(生产方式演算表!AW541,-1)))</f>
        <v>200</v>
      </c>
      <c r="T495" s="3" t="str">
        <f>IF(生产方式演算表!X533="","",生产方式演算表!X533)</f>
        <v/>
      </c>
      <c r="U495" s="3" t="str">
        <f>IF(生产方式演算表!AX541="","",IF(LEN(生产方式演算表!AX541)=1,生产方式演算表!AX541,ROUND(生产方式演算表!AX541,-1)))</f>
        <v/>
      </c>
      <c r="V495" s="3">
        <f t="shared" si="28"/>
        <v>2100</v>
      </c>
      <c r="W495" s="3">
        <f t="shared" si="29"/>
        <v>100</v>
      </c>
      <c r="X495" s="3">
        <f t="shared" si="30"/>
        <v>0</v>
      </c>
      <c r="Y495" s="3">
        <f t="shared" si="31"/>
        <v>-2200</v>
      </c>
      <c r="AA495" t="str">
        <f>IFERROR(ROUND(E495*VLOOKUP(D495,商品!$A$4:$B$58,2,FALSE),0),"")</f>
        <v/>
      </c>
      <c r="AB495">
        <f>IFERROR(ROUND(G495*VLOOKUP(F495,商品!$A$4:$B$58,2,FALSE),0),"")</f>
        <v>2100</v>
      </c>
      <c r="AC495" t="str">
        <f>IFERROR(ROUND(I495*VLOOKUP(H495,商品!$A$4:$B$58,2,FALSE),0),"")</f>
        <v/>
      </c>
      <c r="AD495">
        <f>IFERROR(ROUND(M495*VLOOKUP(L495,职业!A:G,4,FALSE),0),"")</f>
        <v>28</v>
      </c>
      <c r="AE495">
        <f>IFERROR(ROUND(O495*VLOOKUP(L495,职业!A:G,4,FALSE),0),"")</f>
        <v>72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3" t="str">
        <f>生产方式演算表!A534</f>
        <v>pmg_道路_所有制</v>
      </c>
      <c r="B496" s="20" t="str">
        <f>IF(生产方式演算表!B534="","",生产方式演算表!B534)</f>
        <v>pm_重_政府运营</v>
      </c>
      <c r="C496" s="23">
        <v>5</v>
      </c>
      <c r="D496" s="24" t="str">
        <f>IF(生产方式演算表!F534="","",生产方式演算表!F534)</f>
        <v/>
      </c>
      <c r="E496" s="24">
        <f>IF(生产方式演算表!AO542="","",IF(LEN(生产方式演算表!AO542)=1,生产方式演算表!AO542,ROUND(生产方式演算表!AO542,-1)))</f>
        <v>20</v>
      </c>
      <c r="F496" s="24" t="str">
        <f>IF(生产方式演算表!H542="","",生产方式演算表!H542)</f>
        <v>煤</v>
      </c>
      <c r="G496" s="24">
        <f>IF(生产方式演算表!AP542="","",IF(LEN(生产方式演算表!AP542)=1,生产方式演算表!AP542,ROUND(生产方式演算表!AP542,-1)))</f>
        <v>70</v>
      </c>
      <c r="H496" s="24" t="str">
        <f>IF(生产方式演算表!J534="","",生产方式演算表!J534)</f>
        <v/>
      </c>
      <c r="I496" s="24">
        <f>IF(生产方式演算表!AQ542="","",IF(LEN(生产方式演算表!AQ542)=1,生产方式演算表!AQ542,ROUND(生产方式演算表!AQ542,-1)))</f>
        <v>10</v>
      </c>
      <c r="J496" s="26" t="str">
        <f>IF(生产方式演算表!AR534=0,"","运力")</f>
        <v/>
      </c>
      <c r="K496" s="26" t="str">
        <f>IF(J496="","",IF(LEN(生产方式演算表!AR542)=1,生产方式演算表!AR542,ROUND(生产方式演算表!AR542,-1)))</f>
        <v/>
      </c>
      <c r="L496" s="3" t="str">
        <f>IF(生产方式演算表!O534="","",生产方式演算表!O534)</f>
        <v>官僚</v>
      </c>
      <c r="M496" s="3">
        <f>IF(生产方式演算表!AT534="","",ROUND(生产方式演算表!AT534,-1))</f>
        <v>600</v>
      </c>
      <c r="N496" s="3" t="str">
        <f>IF(生产方式演算表!Q534="","",生产方式演算表!Q534)</f>
        <v/>
      </c>
      <c r="O496" s="3" t="str">
        <f>IF(生产方式演算表!AU534="","",ROUND(生产方式演算表!AU534,-1))</f>
        <v/>
      </c>
      <c r="P496" s="3" t="str">
        <f>IF(生产方式演算表!S534="","",生产方式演算表!S534)</f>
        <v/>
      </c>
      <c r="Q496" s="3" t="str">
        <f>IF(生产方式演算表!AV534="","",ROUND(生产方式演算表!AV534,-1))</f>
        <v/>
      </c>
      <c r="R496" s="3" t="str">
        <f>IF(生产方式演算表!V534="","",生产方式演算表!V534)</f>
        <v/>
      </c>
      <c r="S496" s="3">
        <f>IF(生产方式演算表!AW542="","",IF(LEN(生产方式演算表!AW542)=1,生产方式演算表!AW542,ROUND(生产方式演算表!AW542,-1)))</f>
        <v>220</v>
      </c>
      <c r="T496" s="3" t="str">
        <f>IF(生产方式演算表!X534="","",生产方式演算表!X534)</f>
        <v/>
      </c>
      <c r="U496" s="3" t="str">
        <f>IF(生产方式演算表!AX542="","",IF(LEN(生产方式演算表!AX542)=1,生产方式演算表!AX542,ROUND(生产方式演算表!AX542,-1)))</f>
        <v/>
      </c>
      <c r="V496" s="3">
        <f t="shared" si="28"/>
        <v>2100</v>
      </c>
      <c r="W496" s="3">
        <f t="shared" si="29"/>
        <v>40</v>
      </c>
      <c r="X496" s="3">
        <f t="shared" si="30"/>
        <v>0</v>
      </c>
      <c r="Y496" s="3">
        <f t="shared" si="31"/>
        <v>-2140</v>
      </c>
      <c r="AA496" t="str">
        <f>IFERROR(ROUND(E496*VLOOKUP(D496,商品!$A$4:$B$58,2,FALSE),0),"")</f>
        <v/>
      </c>
      <c r="AB496">
        <f>IFERROR(ROUND(G496*VLOOKUP(F496,商品!$A$4:$B$58,2,FALSE),0),"")</f>
        <v>2100</v>
      </c>
      <c r="AC496" t="str">
        <f>IFERROR(ROUND(I496*VLOOKUP(H496,商品!$A$4:$B$58,2,FALSE),0),"")</f>
        <v/>
      </c>
      <c r="AD496">
        <f>IFERROR(ROUND(M496*VLOOKUP(L496,职业!A:G,4,FALSE),0),"")</f>
        <v>40</v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3" t="str">
        <f>生产方式演算表!A535</f>
        <v>pmg_道路_所有制</v>
      </c>
      <c r="B497" s="20" t="str">
        <f>IF(生产方式演算表!B535="","",生产方式演算表!B535)</f>
        <v>pm_重_初级工人合作社</v>
      </c>
      <c r="C497" s="25">
        <v>1</v>
      </c>
      <c r="D497" s="24" t="str">
        <f>IF(生产方式演算表!F535="","",生产方式演算表!F535)</f>
        <v/>
      </c>
      <c r="E497" s="24" t="str">
        <f>IF(生产方式演算表!AO543="","",IF(LEN(生产方式演算表!AO543)=1,生产方式演算表!AO543,ROUND(生产方式演算表!AO543,-1)))</f>
        <v/>
      </c>
      <c r="F497" s="24" t="str">
        <f>IF(生产方式演算表!H543="","",生产方式演算表!H543)</f>
        <v/>
      </c>
      <c r="G497" s="24" t="str">
        <f>IF(生产方式演算表!AP543="","",IF(LEN(生产方式演算表!AP543)=1,生产方式演算表!AP543,ROUND(生产方式演算表!AP543,-1)))</f>
        <v/>
      </c>
      <c r="H497" s="24" t="str">
        <f>IF(生产方式演算表!J535="","",生产方式演算表!J535)</f>
        <v/>
      </c>
      <c r="I497" s="24" t="str">
        <f>IF(生产方式演算表!AQ543="","",IF(LEN(生产方式演算表!AQ543)=1,生产方式演算表!AQ543,ROUND(生产方式演算表!AQ543,-1)))</f>
        <v/>
      </c>
      <c r="J497" s="26" t="str">
        <f>IF(生产方式演算表!AR535=0,"","运力")</f>
        <v/>
      </c>
      <c r="K497" s="26" t="str">
        <f>IF(J497="","",IF(LEN(生产方式演算表!AR543)=1,生产方式演算表!AR543,ROUND(生产方式演算表!AR543,-1)))</f>
        <v/>
      </c>
      <c r="L497" s="3" t="str">
        <f>IF(生产方式演算表!O535="","",生产方式演算表!O535)</f>
        <v>劳工</v>
      </c>
      <c r="M497" s="3">
        <f>IF(生产方式演算表!AT535="","",ROUND(生产方式演算表!AT535,-1))</f>
        <v>300</v>
      </c>
      <c r="N497" s="3" t="str">
        <f>IF(生产方式演算表!Q535="","",生产方式演算表!Q535)</f>
        <v>工程师</v>
      </c>
      <c r="O497" s="3">
        <f>IF(生产方式演算表!AU535="","",ROUND(生产方式演算表!AU535,-1))</f>
        <v>200</v>
      </c>
      <c r="P497" s="3" t="str">
        <f>IF(生产方式演算表!S535="","",生产方式演算表!S535)</f>
        <v/>
      </c>
      <c r="Q497" s="3" t="str">
        <f>IF(生产方式演算表!AV535="","",ROUND(生产方式演算表!AV535,-1))</f>
        <v/>
      </c>
      <c r="R497" s="3" t="str">
        <f>IF(生产方式演算表!V535="","",生产方式演算表!V535)</f>
        <v/>
      </c>
      <c r="S497" s="3" t="str">
        <f>IF(生产方式演算表!AW543="","",IF(LEN(生产方式演算表!AW543)=1,生产方式演算表!AW543,ROUND(生产方式演算表!AW543,-1)))</f>
        <v/>
      </c>
      <c r="T497" s="3" t="str">
        <f>IF(生产方式演算表!X535="","",生产方式演算表!X535)</f>
        <v/>
      </c>
      <c r="U497" s="3" t="str">
        <f>IF(生产方式演算表!AX543="","",IF(LEN(生产方式演算表!AX543)=1,生产方式演算表!AX543,ROUND(生产方式演算表!AX543,-1)))</f>
        <v/>
      </c>
      <c r="V497" s="3">
        <f t="shared" si="28"/>
        <v>0</v>
      </c>
      <c r="W497" s="3">
        <f t="shared" si="29"/>
        <v>11</v>
      </c>
      <c r="X497" s="3">
        <f t="shared" si="30"/>
        <v>0</v>
      </c>
      <c r="Y497" s="3">
        <f t="shared" si="31"/>
        <v>-11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>
        <f>IFERROR(ROUND(M497*VLOOKUP(L497,职业!A:G,4,FALSE),0),"")</f>
        <v>7</v>
      </c>
      <c r="AE497">
        <f>IFERROR(ROUND(O497*VLOOKUP(L497,职业!A:G,4,FALSE),0),"")</f>
        <v>4</v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3" t="str">
        <f>生产方式演算表!A536</f>
        <v>pmg_道路_所有制</v>
      </c>
      <c r="B498" s="20" t="str">
        <f>IF(生产方式演算表!B536="","",生产方式演算表!B536)</f>
        <v>pm_重_高级工人合作社</v>
      </c>
      <c r="C498" s="25">
        <v>2</v>
      </c>
      <c r="D498" s="24" t="str">
        <f>IF(生产方式演算表!F536="","",生产方式演算表!F536)</f>
        <v/>
      </c>
      <c r="E498" s="24" t="str">
        <f>IF(生产方式演算表!AO544="","",IF(LEN(生产方式演算表!AO544)=1,生产方式演算表!AO544,ROUND(生产方式演算表!AO544,-1)))</f>
        <v/>
      </c>
      <c r="F498" s="24" t="str">
        <f>IF(生产方式演算表!H544="","",生产方式演算表!H544)</f>
        <v/>
      </c>
      <c r="G498" s="24" t="str">
        <f>IF(生产方式演算表!AP544="","",IF(LEN(生产方式演算表!AP544)=1,生产方式演算表!AP544,ROUND(生产方式演算表!AP544,-1)))</f>
        <v/>
      </c>
      <c r="H498" s="24" t="str">
        <f>IF(生产方式演算表!J536="","",生产方式演算表!J536)</f>
        <v/>
      </c>
      <c r="I498" s="24" t="str">
        <f>IF(生产方式演算表!AQ544="","",IF(LEN(生产方式演算表!AQ544)=1,生产方式演算表!AQ544,ROUND(生产方式演算表!AQ544,-1)))</f>
        <v/>
      </c>
      <c r="J498" s="26" t="str">
        <f>IF(生产方式演算表!AR536=0,"","运力")</f>
        <v/>
      </c>
      <c r="K498" s="26" t="str">
        <f>IF(J498="","",IF(LEN(生产方式演算表!AR544)=1,生产方式演算表!AR544,ROUND(生产方式演算表!AR544,-1)))</f>
        <v/>
      </c>
      <c r="L498" s="3" t="str">
        <f>IF(生产方式演算表!O536="","",生产方式演算表!O536)</f>
        <v>劳工</v>
      </c>
      <c r="M498" s="3">
        <f>IF(生产方式演算表!AT536="","",ROUND(生产方式演算表!AT536,-1))</f>
        <v>150</v>
      </c>
      <c r="N498" s="3" t="str">
        <f>IF(生产方式演算表!Q536="","",生产方式演算表!Q536)</f>
        <v>工程师</v>
      </c>
      <c r="O498" s="3">
        <f>IF(生产方式演算表!AU536="","",ROUND(生产方式演算表!AU536,-1))</f>
        <v>130</v>
      </c>
      <c r="P498" s="3" t="str">
        <f>IF(生产方式演算表!S536="","",生产方式演算表!S536)</f>
        <v>法士</v>
      </c>
      <c r="Q498" s="3">
        <f>IF(生产方式演算表!AV536="","",ROUND(生产方式演算表!AV536,-1))</f>
        <v>90</v>
      </c>
      <c r="R498" s="3" t="str">
        <f>IF(生产方式演算表!V536="","",生产方式演算表!V536)</f>
        <v/>
      </c>
      <c r="S498" s="3" t="str">
        <f>IF(生产方式演算表!AW544="","",IF(LEN(生产方式演算表!AW544)=1,生产方式演算表!AW544,ROUND(生产方式演算表!AW544,-1)))</f>
        <v/>
      </c>
      <c r="T498" s="3" t="str">
        <f>IF(生产方式演算表!X536="","",生产方式演算表!X536)</f>
        <v/>
      </c>
      <c r="U498" s="3" t="str">
        <f>IF(生产方式演算表!AX544="","",IF(LEN(生产方式演算表!AX544)=1,生产方式演算表!AX544,ROUND(生产方式演算表!AX544,-1)))</f>
        <v/>
      </c>
      <c r="V498" s="3">
        <f t="shared" si="28"/>
        <v>0</v>
      </c>
      <c r="W498" s="3">
        <f t="shared" si="29"/>
        <v>6</v>
      </c>
      <c r="X498" s="3">
        <f t="shared" si="30"/>
        <v>0</v>
      </c>
      <c r="Y498" s="3">
        <f t="shared" si="31"/>
        <v>-6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>
        <f>IFERROR(ROUND(M498*VLOOKUP(L498,职业!A:G,4,FALSE),0),"")</f>
        <v>3</v>
      </c>
      <c r="AE498">
        <f>IFERROR(ROUND(O498*VLOOKUP(L498,职业!A:G,4,FALSE),0),"")</f>
        <v>3</v>
      </c>
      <c r="AF498">
        <f>IFERROR(ROUND(Q498*VLOOKUP(L498,职业!A:G,4,FALSE),0),"")</f>
        <v>2</v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3" t="str">
        <f>生产方式演算表!A537</f>
        <v>pmg_道路_所有制</v>
      </c>
      <c r="B499" s="20" t="str">
        <f>IF(生产方式演算表!B537="","",生产方式演算表!B537)</f>
        <v>pm_重_法师所有</v>
      </c>
      <c r="C499" s="25">
        <v>3</v>
      </c>
      <c r="D499" s="24" t="str">
        <f>IF(生产方式演算表!F537="","",生产方式演算表!F537)</f>
        <v/>
      </c>
      <c r="E499" s="24" t="str">
        <f>IF(生产方式演算表!AO545="","",IF(LEN(生产方式演算表!AO545)=1,生产方式演算表!AO545,ROUND(生产方式演算表!AO545,-1)))</f>
        <v/>
      </c>
      <c r="F499" s="24" t="str">
        <f>IF(生产方式演算表!H545="","",生产方式演算表!H545)</f>
        <v/>
      </c>
      <c r="G499" s="24" t="str">
        <f>IF(生产方式演算表!AP545="","",IF(LEN(生产方式演算表!AP545)=1,生产方式演算表!AP545,ROUND(生产方式演算表!AP545,-1)))</f>
        <v/>
      </c>
      <c r="H499" s="24" t="str">
        <f>IF(生产方式演算表!J537="","",生产方式演算表!J537)</f>
        <v/>
      </c>
      <c r="I499" s="24" t="str">
        <f>IF(生产方式演算表!AQ545="","",IF(LEN(生产方式演算表!AQ545)=1,生产方式演算表!AQ545,ROUND(生产方式演算表!AQ545,-1)))</f>
        <v/>
      </c>
      <c r="J499" s="26" t="str">
        <f>IF(生产方式演算表!AR537=0,"","运力")</f>
        <v/>
      </c>
      <c r="K499" s="26" t="str">
        <f>IF(J499="","",IF(LEN(生产方式演算表!AR545)=1,生产方式演算表!AR545,ROUND(生产方式演算表!AR545,-1)))</f>
        <v/>
      </c>
      <c r="L499" s="3" t="str">
        <f>IF(生产方式演算表!O537="","",生产方式演算表!O537)</f>
        <v>法师</v>
      </c>
      <c r="M499" s="3">
        <f>IF(生产方式演算表!AT537="","",ROUND(生产方式演算表!AT537,-1))</f>
        <v>50</v>
      </c>
      <c r="N499" s="3" t="str">
        <f>IF(生产方式演算表!Q537="","",生产方式演算表!Q537)</f>
        <v>法士</v>
      </c>
      <c r="O499" s="3">
        <f>IF(生产方式演算表!AU537="","",ROUND(生产方式演算表!AU537,-1))</f>
        <v>310</v>
      </c>
      <c r="P499" s="3" t="str">
        <f>IF(生产方式演算表!S537="","",生产方式演算表!S537)</f>
        <v/>
      </c>
      <c r="Q499" s="3" t="str">
        <f>IF(生产方式演算表!AV537="","",ROUND(生产方式演算表!AV537,-1))</f>
        <v/>
      </c>
      <c r="R499" s="3" t="str">
        <f>IF(生产方式演算表!V537="","",生产方式演算表!V537)</f>
        <v/>
      </c>
      <c r="S499" s="3" t="str">
        <f>IF(生产方式演算表!AW545="","",IF(LEN(生产方式演算表!AW545)=1,生产方式演算表!AW545,ROUND(生产方式演算表!AW545,-1)))</f>
        <v/>
      </c>
      <c r="T499" s="3" t="str">
        <f>IF(生产方式演算表!X537="","",生产方式演算表!X537)</f>
        <v/>
      </c>
      <c r="U499" s="3" t="str">
        <f>IF(生产方式演算表!AX545="","",IF(LEN(生产方式演算表!AX545)=1,生产方式演算表!AX545,ROUND(生产方式演算表!AX545,-1)))</f>
        <v/>
      </c>
      <c r="V499" s="3">
        <f t="shared" si="28"/>
        <v>0</v>
      </c>
      <c r="W499" s="3">
        <f t="shared" si="29"/>
        <v>159</v>
      </c>
      <c r="X499" s="3">
        <f t="shared" si="30"/>
        <v>0</v>
      </c>
      <c r="Y499" s="3">
        <f t="shared" si="31"/>
        <v>-159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>
        <f>IFERROR(ROUND(M499*VLOOKUP(L499,职业!A:G,4,FALSE),0),"")</f>
        <v>22</v>
      </c>
      <c r="AE499">
        <f>IFERROR(ROUND(O499*VLOOKUP(L499,职业!A:G,4,FALSE),0),"")</f>
        <v>137</v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hidden="1" customHeight="1" spans="1:34">
      <c r="A500" s="23" t="str">
        <f>生产方式演算表!A538</f>
        <v>pmg_铁路_基础生产</v>
      </c>
      <c r="B500" s="20" t="e">
        <f>IF(生产方式演算表!#REF!="","",生产方式演算表!#REF!)</f>
        <v>#REF!</v>
      </c>
      <c r="C500" s="25">
        <v>4</v>
      </c>
      <c r="D500" s="24" t="str">
        <f>IF(生产方式演算表!F538="","",生产方式演算表!F538)</f>
        <v>钢铁</v>
      </c>
      <c r="E500" s="24">
        <f>IF(生产方式演算表!AO538="","",生产方式演算表!AO538)</f>
        <v>18</v>
      </c>
      <c r="F500" s="24" t="str">
        <f>IF(生产方式演算表!H538="","",生产方式演算表!H538)</f>
        <v>煤</v>
      </c>
      <c r="G500" s="24">
        <f>IF(生产方式演算表!AP538="","",生产方式演算表!AP538)</f>
        <v>37</v>
      </c>
      <c r="H500" s="24" t="str">
        <f>IF(生产方式演算表!J538="","",生产方式演算表!J538)</f>
        <v/>
      </c>
      <c r="I500" s="24" t="str">
        <f>IF(生产方式演算表!AQ538="","",生产方式演算表!AQ538)</f>
        <v/>
      </c>
      <c r="J500" s="26" t="str">
        <f>IF(生产方式演算表!AR538=0,"","运力")</f>
        <v/>
      </c>
      <c r="K500" s="26" t="str">
        <f>IF(J500="运力",生产方式演算表!AR538,"")</f>
        <v/>
      </c>
      <c r="L500" s="3" t="str">
        <f>IF(生产方式演算表!O538="","",生产方式演算表!O538)</f>
        <v>劳工</v>
      </c>
      <c r="M500" s="3">
        <f>IF(生产方式演算表!AT538="","",ROUND(生产方式演算表!AT538,-1))</f>
        <v>3940</v>
      </c>
      <c r="N500" s="3" t="str">
        <f>IF(生产方式演算表!Q538="","",生产方式演算表!Q538)</f>
        <v>工程师</v>
      </c>
      <c r="O500" s="3">
        <f>IF(生产方式演算表!AU538="","",ROUND(生产方式演算表!AU538,-1))</f>
        <v>200</v>
      </c>
      <c r="P500" s="3" t="str">
        <f>IF(生产方式演算表!S538="","",生产方式演算表!S538)</f>
        <v/>
      </c>
      <c r="Q500" s="3" t="str">
        <f>IF(生产方式演算表!AV538="","",ROUND(生产方式演算表!AV538,-1))</f>
        <v/>
      </c>
      <c r="R500" s="3" t="str">
        <f>IF(生产方式演算表!V538="","",生产方式演算表!V538)</f>
        <v>运力</v>
      </c>
      <c r="S500" s="3">
        <f>IF(生产方式演算表!AW538="","",ROUND(生产方式演算表!AW538,-LEN(生产方式演算表!AW538)+2))</f>
        <v>110</v>
      </c>
      <c r="T500" s="3" t="str">
        <f>IF(生产方式演算表!X538="","",生产方式演算表!X538)</f>
        <v/>
      </c>
      <c r="U500" s="3" t="str">
        <f>IF(生产方式演算表!AX538="","",ROUND(生产方式演算表!AX538,-LEN(生产方式演算表!AX538)+2))</f>
        <v/>
      </c>
      <c r="V500" s="3">
        <f t="shared" si="28"/>
        <v>2010</v>
      </c>
      <c r="W500" s="3">
        <f t="shared" si="29"/>
        <v>91</v>
      </c>
      <c r="X500" s="3">
        <f t="shared" si="30"/>
        <v>3300</v>
      </c>
      <c r="Y500" s="3">
        <f t="shared" si="31"/>
        <v>1199</v>
      </c>
      <c r="AA500">
        <f>IFERROR(ROUND(E500*VLOOKUP(D500,商品!$A$4:$B$58,2,FALSE),0),"")</f>
        <v>900</v>
      </c>
      <c r="AB500">
        <f>IFERROR(ROUND(G500*VLOOKUP(F500,商品!$A$4:$B$58,2,FALSE),0),"")</f>
        <v>1110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>
        <f>IFERROR(ROUND(S500*VLOOKUP(R500,商品!$A$4:$B$58,2,FALSE),0),"")</f>
        <v>3300</v>
      </c>
      <c r="AH500" t="str">
        <f>IFERROR(ROUND(U500*VLOOKUP(T500,商品!$A$4:$B$58,2,FALSE),0),"")</f>
        <v/>
      </c>
    </row>
    <row r="501" hidden="1" customHeight="1" spans="1:34">
      <c r="A501" s="23" t="str">
        <f>生产方式演算表!A539</f>
        <v>pmg_铁路_基础生产</v>
      </c>
      <c r="B501" s="20" t="e">
        <f>IF(生产方式演算表!#REF!="","",生产方式演算表!#REF!)</f>
        <v>#REF!</v>
      </c>
      <c r="C501" s="25">
        <v>5</v>
      </c>
      <c r="D501" s="24" t="str">
        <f>IF(生产方式演算表!F539="","",生产方式演算表!F539)</f>
        <v>钢铁</v>
      </c>
      <c r="E501" s="24">
        <f>IF(生产方式演算表!AO539="","",生产方式演算表!AO539)</f>
        <v>26</v>
      </c>
      <c r="F501" s="24" t="str">
        <f>IF(生产方式演算表!H539="","",生产方式演算表!H539)</f>
        <v>煤</v>
      </c>
      <c r="G501" s="24">
        <f>IF(生产方式演算表!AP539="","",生产方式演算表!AP539)</f>
        <v>54</v>
      </c>
      <c r="H501" s="24" t="str">
        <f>IF(生产方式演算表!J539="","",生产方式演算表!J539)</f>
        <v/>
      </c>
      <c r="I501" s="24" t="str">
        <f>IF(生产方式演算表!AQ539="","",生产方式演算表!AQ539)</f>
        <v/>
      </c>
      <c r="J501" s="26" t="str">
        <f>IF(生产方式演算表!AR539=0,"","运力")</f>
        <v/>
      </c>
      <c r="K501" s="26" t="str">
        <f>IF(J501="运力",生产方式演算表!AR539,"")</f>
        <v/>
      </c>
      <c r="L501" s="3" t="str">
        <f>IF(生产方式演算表!O539="","",生产方式演算表!O539)</f>
        <v>劳工</v>
      </c>
      <c r="M501" s="3">
        <f>IF(生产方式演算表!AT539="","",ROUND(生产方式演算表!AT539,-1))</f>
        <v>3620</v>
      </c>
      <c r="N501" s="3" t="str">
        <f>IF(生产方式演算表!Q539="","",生产方式演算表!Q539)</f>
        <v>工程师</v>
      </c>
      <c r="O501" s="3">
        <f>IF(生产方式演算表!AU539="","",ROUND(生产方式演算表!AU539,-1))</f>
        <v>300</v>
      </c>
      <c r="P501" s="3" t="str">
        <f>IF(生产方式演算表!S539="","",生产方式演算表!S539)</f>
        <v/>
      </c>
      <c r="Q501" s="3" t="str">
        <f>IF(生产方式演算表!AV539="","",ROUND(生产方式演算表!AV539,-1))</f>
        <v/>
      </c>
      <c r="R501" s="3" t="str">
        <f>IF(生产方式演算表!V539="","",生产方式演算表!V539)</f>
        <v>运力</v>
      </c>
      <c r="S501" s="3">
        <f>IF(生产方式演算表!AW539="","",ROUND(生产方式演算表!AW539,-LEN(生产方式演算表!AW539)+2))</f>
        <v>150</v>
      </c>
      <c r="T501" s="3" t="str">
        <f>IF(生产方式演算表!X539="","",生产方式演算表!X539)</f>
        <v/>
      </c>
      <c r="U501" s="3" t="str">
        <f>IF(生产方式演算表!AX539="","",ROUND(生产方式演算表!AX539,-LEN(生产方式演算表!AX539)+2))</f>
        <v/>
      </c>
      <c r="V501" s="3">
        <f t="shared" si="28"/>
        <v>2920</v>
      </c>
      <c r="W501" s="3">
        <f t="shared" si="29"/>
        <v>87</v>
      </c>
      <c r="X501" s="3">
        <f t="shared" si="30"/>
        <v>4500</v>
      </c>
      <c r="Y501" s="3">
        <f t="shared" si="31"/>
        <v>1493</v>
      </c>
      <c r="AA501">
        <f>IFERROR(ROUND(E501*VLOOKUP(D501,商品!$A$4:$B$58,2,FALSE),0),"")</f>
        <v>1300</v>
      </c>
      <c r="AB501">
        <f>IFERROR(ROUND(G501*VLOOKUP(F501,商品!$A$4:$B$58,2,FALSE),0),"")</f>
        <v>1620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>
        <f>IFERROR(ROUND(S501*VLOOKUP(R501,商品!$A$4:$B$58,2,FALSE),0),"")</f>
        <v>4500</v>
      </c>
      <c r="AH501" t="str">
        <f>IFERROR(ROUND(U501*VLOOKUP(T501,商品!$A$4:$B$58,2,FALSE),0),"")</f>
        <v/>
      </c>
    </row>
    <row r="502" hidden="1" customHeight="1" spans="1:34">
      <c r="A502" s="23" t="str">
        <f>生产方式演算表!A540</f>
        <v>pmg_铁路_基础生产</v>
      </c>
      <c r="B502" s="20" t="str">
        <f>IF(生产方式演算表!B538="","",生产方式演算表!B538)</f>
        <v>pm_蒸汽列车</v>
      </c>
      <c r="C502" s="23">
        <v>1</v>
      </c>
      <c r="D502" s="24" t="str">
        <f>IF(生产方式演算表!F540="","",生产方式演算表!F540)</f>
        <v>钢铁</v>
      </c>
      <c r="E502" s="24">
        <f>IF(生产方式演算表!AO540="","",生产方式演算表!AO540)</f>
        <v>25</v>
      </c>
      <c r="F502" s="24" t="str">
        <f>IF(生产方式演算表!H540="","",生产方式演算表!H540)</f>
        <v>煤</v>
      </c>
      <c r="G502" s="24">
        <f>IF(生产方式演算表!AP540="","",生产方式演算表!AP540)</f>
        <v>52</v>
      </c>
      <c r="H502" s="24" t="str">
        <f>IF(生产方式演算表!J540="","",生产方式演算表!J540)</f>
        <v>科学引擎</v>
      </c>
      <c r="I502" s="24">
        <f>IF(生产方式演算表!AQ540="","",生产方式演算表!AQ540)</f>
        <v>10</v>
      </c>
      <c r="J502" s="26" t="str">
        <f>IF(生产方式演算表!AR540=0,"","运力")</f>
        <v/>
      </c>
      <c r="K502" s="26" t="str">
        <f>IF(J502="运力",生产方式演算表!AR540,"")</f>
        <v/>
      </c>
      <c r="L502" s="3" t="str">
        <f>IF(生产方式演算表!O540="","",生产方式演算表!O540)</f>
        <v>劳工</v>
      </c>
      <c r="M502" s="3">
        <f>IF(生产方式演算表!AT540="","",ROUND(生产方式演算表!AT540,-1))</f>
        <v>3350</v>
      </c>
      <c r="N502" s="3" t="str">
        <f>IF(生产方式演算表!Q540="","",生产方式演算表!Q540)</f>
        <v>工程师</v>
      </c>
      <c r="O502" s="3">
        <f>IF(生产方式演算表!AU540="","",ROUND(生产方式演算表!AU540,-1))</f>
        <v>390</v>
      </c>
      <c r="P502" s="3" t="str">
        <f>IF(生产方式演算表!S540="","",生产方式演算表!S540)</f>
        <v/>
      </c>
      <c r="Q502" s="3" t="str">
        <f>IF(生产方式演算表!AV540="","",ROUND(生产方式演算表!AV540,-1))</f>
        <v/>
      </c>
      <c r="R502" s="3" t="str">
        <f>IF(生产方式演算表!V540="","",生产方式演算表!V540)</f>
        <v>运力</v>
      </c>
      <c r="S502" s="3">
        <f>IF(生产方式演算表!AW540="","",ROUND(生产方式演算表!AW540,-LEN(生产方式演算表!AW540)+2))</f>
        <v>170</v>
      </c>
      <c r="T502" s="3" t="str">
        <f>IF(生产方式演算表!X540="","",生产方式演算表!X540)</f>
        <v/>
      </c>
      <c r="U502" s="3" t="str">
        <f>IF(生产方式演算表!AX540="","",ROUND(生产方式演算表!AX540,-LEN(生产方式演算表!AX540)+2))</f>
        <v/>
      </c>
      <c r="V502" s="3">
        <f t="shared" si="28"/>
        <v>3410</v>
      </c>
      <c r="W502" s="3">
        <f t="shared" si="29"/>
        <v>83</v>
      </c>
      <c r="X502" s="3">
        <f t="shared" si="30"/>
        <v>5100</v>
      </c>
      <c r="Y502" s="3">
        <f t="shared" si="31"/>
        <v>1607</v>
      </c>
      <c r="AA502">
        <f>IFERROR(ROUND(E502*VLOOKUP(D502,商品!$A$4:$B$58,2,FALSE),0),"")</f>
        <v>1250</v>
      </c>
      <c r="AB502">
        <f>IFERROR(ROUND(G502*VLOOKUP(F502,商品!$A$4:$B$58,2,FALSE),0),"")</f>
        <v>1560</v>
      </c>
      <c r="AC502">
        <f>IFERROR(ROUND(I502*VLOOKUP(H502,商品!$A$4:$B$58,2,FALSE),0),"")</f>
        <v>600</v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>
        <f>IFERROR(ROUND(S502*VLOOKUP(R502,商品!$A$4:$B$58,2,FALSE),0),"")</f>
        <v>5100</v>
      </c>
      <c r="AH502" t="str">
        <f>IFERROR(ROUND(U502*VLOOKUP(T502,商品!$A$4:$B$58,2,FALSE),0),"")</f>
        <v/>
      </c>
    </row>
    <row r="503" hidden="1" customHeight="1" spans="1:34">
      <c r="A503" s="23" t="str">
        <f>生产方式演算表!A541</f>
        <v>pmg_铁路_基础生产</v>
      </c>
      <c r="B503" s="20" t="str">
        <f>IF(生产方式演算表!B540="","",生产方式演算表!B540)</f>
        <v>pm_高压列车</v>
      </c>
      <c r="C503" s="23">
        <v>2</v>
      </c>
      <c r="D503" s="24" t="str">
        <f>IF(生产方式演算表!F541="","",生产方式演算表!F541)</f>
        <v>钢铁</v>
      </c>
      <c r="E503" s="24">
        <f>IF(生产方式演算表!AO541="","",生产方式演算表!AO541)</f>
        <v>35</v>
      </c>
      <c r="F503" s="24" t="str">
        <f>IF(生产方式演算表!H541="","",生产方式演算表!H541)</f>
        <v>煤</v>
      </c>
      <c r="G503" s="24">
        <f>IF(生产方式演算表!AP541="","",生产方式演算表!AP541)</f>
        <v>73</v>
      </c>
      <c r="H503" s="24" t="str">
        <f>IF(生产方式演算表!J541="","",生产方式演算表!J541)</f>
        <v/>
      </c>
      <c r="I503" s="24" t="str">
        <f>IF(生产方式演算表!AQ541="","",生产方式演算表!AQ541)</f>
        <v/>
      </c>
      <c r="J503" s="26" t="str">
        <f>IF(生产方式演算表!AR541=0,"","运力")</f>
        <v/>
      </c>
      <c r="K503" s="26" t="str">
        <f>IF(J503="运力",生产方式演算表!AR541,"")</f>
        <v/>
      </c>
      <c r="L503" s="3" t="str">
        <f>IF(生产方式演算表!O541="","",生产方式演算表!O541)</f>
        <v>劳工</v>
      </c>
      <c r="M503" s="3">
        <f>IF(生产方式演算表!AT541="","",ROUND(生产方式演算表!AT541,-1))</f>
        <v>3120</v>
      </c>
      <c r="N503" s="3" t="str">
        <f>IF(生产方式演算表!Q541="","",生产方式演算表!Q541)</f>
        <v>工程师</v>
      </c>
      <c r="O503" s="3">
        <f>IF(生产方式演算表!AU541="","",ROUND(生产方式演算表!AU541,-1))</f>
        <v>470</v>
      </c>
      <c r="P503" s="3" t="str">
        <f>IF(生产方式演算表!S541="","",生产方式演算表!S541)</f>
        <v/>
      </c>
      <c r="Q503" s="3" t="str">
        <f>IF(生产方式演算表!AV541="","",ROUND(生产方式演算表!AV541,-1))</f>
        <v/>
      </c>
      <c r="R503" s="3" t="str">
        <f>IF(生产方式演算表!V541="","",生产方式演算表!V541)</f>
        <v>运力</v>
      </c>
      <c r="S503" s="3">
        <f>IF(生产方式演算表!AW541="","",ROUND(生产方式演算表!AW541,-LEN(生产方式演算表!AW541)+2))</f>
        <v>200</v>
      </c>
      <c r="T503" s="3" t="str">
        <f>IF(生产方式演算表!X541="","",生产方式演算表!X541)</f>
        <v/>
      </c>
      <c r="U503" s="3" t="str">
        <f>IF(生产方式演算表!AX541="","",ROUND(生产方式演算表!AX541,-LEN(生产方式演算表!AX541)+2))</f>
        <v/>
      </c>
      <c r="V503" s="3">
        <f t="shared" si="28"/>
        <v>3940</v>
      </c>
      <c r="W503" s="3">
        <f t="shared" si="29"/>
        <v>79</v>
      </c>
      <c r="X503" s="3">
        <f t="shared" si="30"/>
        <v>6000</v>
      </c>
      <c r="Y503" s="3">
        <f t="shared" si="31"/>
        <v>1981</v>
      </c>
      <c r="AA503">
        <f>IFERROR(ROUND(E503*VLOOKUP(D503,商品!$A$4:$B$58,2,FALSE),0),"")</f>
        <v>1750</v>
      </c>
      <c r="AB503">
        <f>IFERROR(ROUND(G503*VLOOKUP(F503,商品!$A$4:$B$58,2,FALSE),0),"")</f>
        <v>2190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>
        <f>IFERROR(ROUND(S503*VLOOKUP(R503,商品!$A$4:$B$58,2,FALSE),0),"")</f>
        <v>6000</v>
      </c>
      <c r="AH503" t="str">
        <f>IFERROR(ROUND(U503*VLOOKUP(T503,商品!$A$4:$B$58,2,FALSE),0),"")</f>
        <v/>
      </c>
    </row>
    <row r="504" hidden="1" customHeight="1" spans="1:34">
      <c r="A504" s="23" t="str">
        <f>生产方式演算表!A542</f>
        <v>pmg_铁路_基础生产</v>
      </c>
      <c r="B504" s="20" t="str">
        <f>IF(生产方式演算表!B542="","",生产方式演算表!B542)</f>
        <v>pm_超流体列车</v>
      </c>
      <c r="C504" s="23">
        <v>3</v>
      </c>
      <c r="D504" s="24" t="str">
        <f>IF(生产方式演算表!F542="","",生产方式演算表!F542)</f>
        <v>秘银</v>
      </c>
      <c r="E504" s="24">
        <f>IF(生产方式演算表!AO542="","",生产方式演算表!AO542)</f>
        <v>20</v>
      </c>
      <c r="F504" s="24" t="str">
        <f>IF(生产方式演算表!H542="","",生产方式演算表!H542)</f>
        <v>煤</v>
      </c>
      <c r="G504" s="24">
        <f>IF(生产方式演算表!AP542="","",生产方式演算表!AP542)</f>
        <v>68</v>
      </c>
      <c r="H504" s="24" t="str">
        <f>IF(生产方式演算表!J542="","",生产方式演算表!J542)</f>
        <v>魔导引擎</v>
      </c>
      <c r="I504" s="24">
        <f>IF(生产方式演算表!AQ542="","",生产方式演算表!AQ542)</f>
        <v>10</v>
      </c>
      <c r="J504" s="26" t="str">
        <f>IF(生产方式演算表!AR542=0,"","运力")</f>
        <v/>
      </c>
      <c r="K504" s="26" t="str">
        <f>IF(J504="运力",生产方式演算表!AR542,"")</f>
        <v/>
      </c>
      <c r="L504" s="3" t="str">
        <f>IF(生产方式演算表!O542="","",生产方式演算表!O542)</f>
        <v>劳工</v>
      </c>
      <c r="M504" s="3">
        <f>IF(生产方式演算表!AT542="","",ROUND(生产方式演算表!AT542,-1))</f>
        <v>2140</v>
      </c>
      <c r="N504" s="3" t="str">
        <f>IF(生产方式演算表!Q542="","",生产方式演算表!Q542)</f>
        <v>工程师</v>
      </c>
      <c r="O504" s="3">
        <f>IF(生产方式演算表!AU542="","",ROUND(生产方式演算表!AU542,-1))</f>
        <v>520</v>
      </c>
      <c r="P504" s="3" t="str">
        <f>IF(生产方式演算表!S542="","",生产方式演算表!S542)</f>
        <v>法士</v>
      </c>
      <c r="Q504" s="3">
        <f>IF(生产方式演算表!AV542="","",ROUND(生产方式演算表!AV542,-1))</f>
        <v>210</v>
      </c>
      <c r="R504" s="3" t="str">
        <f>IF(生产方式演算表!V542="","",生产方式演算表!V542)</f>
        <v>运力</v>
      </c>
      <c r="S504" s="3">
        <f>IF(生产方式演算表!AW542="","",ROUND(生产方式演算表!AW542,-LEN(生产方式演算表!AW542)+2))</f>
        <v>220</v>
      </c>
      <c r="T504" s="3" t="str">
        <f>IF(生产方式演算表!X542="","",生产方式演算表!X542)</f>
        <v/>
      </c>
      <c r="U504" s="3" t="str">
        <f>IF(生产方式演算表!AX542="","",ROUND(生产方式演算表!AX542,-LEN(生产方式演算表!AX542)+2))</f>
        <v/>
      </c>
      <c r="V504" s="3">
        <f t="shared" si="28"/>
        <v>4440</v>
      </c>
      <c r="W504" s="3">
        <f t="shared" si="29"/>
        <v>58</v>
      </c>
      <c r="X504" s="3">
        <f t="shared" si="30"/>
        <v>6600</v>
      </c>
      <c r="Y504" s="3">
        <f t="shared" si="31"/>
        <v>2102</v>
      </c>
      <c r="AA504">
        <f>IFERROR(ROUND(E504*VLOOKUP(D504,商品!$A$4:$B$58,2,FALSE),0),"")</f>
        <v>1600</v>
      </c>
      <c r="AB504">
        <f>IFERROR(ROUND(G504*VLOOKUP(F504,商品!$A$4:$B$58,2,FALSE),0),"")</f>
        <v>2040</v>
      </c>
      <c r="AC504">
        <f>IFERROR(ROUND(I504*VLOOKUP(H504,商品!$A$4:$B$58,2,FALSE),0),"")</f>
        <v>800</v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>
        <f>IFERROR(ROUND(S504*VLOOKUP(R504,商品!$A$4:$B$58,2,FALSE),0),"")</f>
        <v>6600</v>
      </c>
      <c r="AH504" t="str">
        <f>IFERROR(ROUND(U504*VLOOKUP(T504,商品!$A$4:$B$58,2,FALSE),0),"")</f>
        <v/>
      </c>
    </row>
    <row r="505" customHeight="1" spans="1:34">
      <c r="A505" s="23" t="str">
        <f>生产方式演算表!A543</f>
        <v>pmg_铁路_所有制</v>
      </c>
      <c r="B505" s="20" t="str">
        <f>IF(生产方式演算表!B543="","",生产方式演算表!B543)</f>
        <v>pm_重_商人行会</v>
      </c>
      <c r="C505" s="23">
        <v>4</v>
      </c>
      <c r="D505" s="24" t="str">
        <f>IF(生产方式演算表!F543="","",生产方式演算表!F543)</f>
        <v/>
      </c>
      <c r="E505" s="24">
        <f>IF(生产方式演算表!AO551="","",IF(LEN(生产方式演算表!AO551)=1,生产方式演算表!AO551,ROUND(生产方式演算表!AO551,-1)))</f>
        <v>40</v>
      </c>
      <c r="F505" s="24" t="str">
        <f>IF(生产方式演算表!H551="","",生产方式演算表!H551)</f>
        <v/>
      </c>
      <c r="G505" s="24" t="str">
        <f>IF(生产方式演算表!AP551="","",IF(LEN(生产方式演算表!AP551)=1,生产方式演算表!AP551,ROUND(生产方式演算表!AP551,-1)))</f>
        <v/>
      </c>
      <c r="H505" s="24" t="str">
        <f>IF(生产方式演算表!J543="","",生产方式演算表!J543)</f>
        <v/>
      </c>
      <c r="I505" s="24" t="str">
        <f>IF(生产方式演算表!AQ551="","",IF(LEN(生产方式演算表!AQ551)=1,生产方式演算表!AQ551,ROUND(生产方式演算表!AQ551,-1)))</f>
        <v/>
      </c>
      <c r="J505" s="26" t="str">
        <f>IF(生产方式演算表!AR543=0,"","运力")</f>
        <v/>
      </c>
      <c r="K505" s="26" t="str">
        <f>IF(J505="","",IF(LEN(生产方式演算表!AR551)=1,生产方式演算表!AR551,ROUND(生产方式演算表!AR551,-1)))</f>
        <v/>
      </c>
      <c r="L505" s="3" t="str">
        <f>IF(生产方式演算表!O543="","",生产方式演算表!O543)</f>
        <v>职员</v>
      </c>
      <c r="M505" s="3">
        <f>IF(生产方式演算表!AT543="","",ROUND(生产方式演算表!AT543,-1))</f>
        <v>420</v>
      </c>
      <c r="N505" s="3" t="str">
        <f>IF(生产方式演算表!Q543="","",生产方式演算表!Q543)</f>
        <v>贵族</v>
      </c>
      <c r="O505" s="3">
        <f>IF(生产方式演算表!AU543="","",ROUND(生产方式演算表!AU543,-1))</f>
        <v>50</v>
      </c>
      <c r="P505" s="3" t="str">
        <f>IF(生产方式演算表!S543="","",生产方式演算表!S543)</f>
        <v/>
      </c>
      <c r="Q505" s="3" t="str">
        <f>IF(生产方式演算表!AV543="","",ROUND(生产方式演算表!AV543,-1))</f>
        <v/>
      </c>
      <c r="R505" s="3" t="str">
        <f>IF(生产方式演算表!V543="","",生产方式演算表!V543)</f>
        <v/>
      </c>
      <c r="S505" s="3">
        <f>IF(生产方式演算表!AW551="","",IF(LEN(生产方式演算表!AW551)=1,生产方式演算表!AW551,ROUND(生产方式演算表!AW551,-1)))</f>
        <v>110</v>
      </c>
      <c r="T505" s="3" t="str">
        <f>IF(生产方式演算表!X543="","",生产方式演算表!X543)</f>
        <v/>
      </c>
      <c r="U505" s="3" t="str">
        <f>IF(生产方式演算表!AX551="","",IF(LEN(生产方式演算表!AX551)=1,生产方式演算表!AX551,ROUND(生产方式演算表!AX551,-1)))</f>
        <v/>
      </c>
      <c r="V505" s="3">
        <f t="shared" si="28"/>
        <v>0</v>
      </c>
      <c r="W505" s="3">
        <f t="shared" si="29"/>
        <v>21</v>
      </c>
      <c r="X505" s="3">
        <f t="shared" si="30"/>
        <v>0</v>
      </c>
      <c r="Y505" s="3">
        <f t="shared" si="31"/>
        <v>-21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>
        <f>IFERROR(ROUND(M505*VLOOKUP(L505,职业!A:G,4,FALSE),0),"")</f>
        <v>19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3" t="str">
        <f>生产方式演算表!A544</f>
        <v>pmg_铁路_所有制</v>
      </c>
      <c r="B506" s="20" t="str">
        <f>IF(生产方式演算表!B544="","",生产方式演算表!B544)</f>
        <v>pm_重_教会所有</v>
      </c>
      <c r="C506" s="23">
        <v>5</v>
      </c>
      <c r="D506" s="24" t="str">
        <f>IF(生产方式演算表!F544="","",生产方式演算表!F544)</f>
        <v/>
      </c>
      <c r="E506" s="24" t="str">
        <f>IF(生产方式演算表!AO552="","",IF(LEN(生产方式演算表!AO552)=1,生产方式演算表!AO552,ROUND(生产方式演算表!AO552,-1)))</f>
        <v/>
      </c>
      <c r="F506" s="24" t="str">
        <f>IF(生产方式演算表!H552="","",生产方式演算表!H552)</f>
        <v/>
      </c>
      <c r="G506" s="24" t="str">
        <f>IF(生产方式演算表!AP552="","",IF(LEN(生产方式演算表!AP552)=1,生产方式演算表!AP552,ROUND(生产方式演算表!AP552,-1)))</f>
        <v/>
      </c>
      <c r="H506" s="24" t="str">
        <f>IF(生产方式演算表!J544="","",生产方式演算表!J544)</f>
        <v/>
      </c>
      <c r="I506" s="24" t="str">
        <f>IF(生产方式演算表!AQ552="","",IF(LEN(生产方式演算表!AQ552)=1,生产方式演算表!AQ552,ROUND(生产方式演算表!AQ552,-1)))</f>
        <v/>
      </c>
      <c r="J506" s="26" t="str">
        <f>IF(生产方式演算表!AR544=0,"","运力")</f>
        <v/>
      </c>
      <c r="K506" s="26" t="str">
        <f>IF(J506="","",IF(LEN(生产方式演算表!AR552)=1,生产方式演算表!AR552,ROUND(生产方式演算表!AR552,-1)))</f>
        <v/>
      </c>
      <c r="L506" s="3" t="str">
        <f>IF(生产方式演算表!O544="","",生产方式演算表!O544)</f>
        <v>教士</v>
      </c>
      <c r="M506" s="3">
        <f>IF(生产方式演算表!AT544="","",ROUND(生产方式演算表!AT544,-1))</f>
        <v>530</v>
      </c>
      <c r="N506" s="3" t="str">
        <f>IF(生产方式演算表!Q544="","",生产方式演算表!Q544)</f>
        <v/>
      </c>
      <c r="O506" s="3" t="str">
        <f>IF(生产方式演算表!AU544="","",ROUND(生产方式演算表!AU544,-1))</f>
        <v/>
      </c>
      <c r="P506" s="3" t="str">
        <f>IF(生产方式演算表!S544="","",生产方式演算表!S544)</f>
        <v/>
      </c>
      <c r="Q506" s="3" t="str">
        <f>IF(生产方式演算表!AV544="","",ROUND(生产方式演算表!AV544,-1))</f>
        <v/>
      </c>
      <c r="R506" s="3" t="str">
        <f>IF(生产方式演算表!V544="","",生产方式演算表!V544)</f>
        <v/>
      </c>
      <c r="S506" s="3">
        <f>IF(生产方式演算表!AW552="","",IF(LEN(生产方式演算表!AW552)=1,生产方式演算表!AW552,ROUND(生产方式演算表!AW552,-1)))</f>
        <v>150</v>
      </c>
      <c r="T506" s="3" t="str">
        <f>IF(生产方式演算表!X544="","",生产方式演算表!X544)</f>
        <v/>
      </c>
      <c r="U506" s="3" t="str">
        <f>IF(生产方式演算表!AX552="","",IF(LEN(生产方式演算表!AX552)=1,生产方式演算表!AX552,ROUND(生产方式演算表!AX552,-1)))</f>
        <v/>
      </c>
      <c r="V506" s="3">
        <f t="shared" si="28"/>
        <v>0</v>
      </c>
      <c r="W506" s="3">
        <f t="shared" si="29"/>
        <v>35</v>
      </c>
      <c r="X506" s="3">
        <f t="shared" si="30"/>
        <v>0</v>
      </c>
      <c r="Y506" s="3">
        <f t="shared" si="31"/>
        <v>-35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>
        <f>IFERROR(ROUND(M506*VLOOKUP(L506,职业!A:G,4,FALSE),0),"")</f>
        <v>35</v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3" t="str">
        <f>生产方式演算表!A545</f>
        <v>pmg_铁路_所有制</v>
      </c>
      <c r="B507" s="20" t="str">
        <f>IF(生产方式演算表!B545="","",生产方式演算表!B545)</f>
        <v>pm_重_私人运营</v>
      </c>
      <c r="C507" s="25">
        <v>1</v>
      </c>
      <c r="D507" s="24" t="str">
        <f>IF(生产方式演算表!F545="","",生产方式演算表!F545)</f>
        <v/>
      </c>
      <c r="E507" s="24" t="str">
        <f>IF(生产方式演算表!AO553="","",IF(LEN(生产方式演算表!AO553)=1,生产方式演算表!AO553,ROUND(生产方式演算表!AO553,-1)))</f>
        <v/>
      </c>
      <c r="F507" s="24" t="str">
        <f>IF(生产方式演算表!H553="","",生产方式演算表!H553)</f>
        <v/>
      </c>
      <c r="G507" s="24" t="str">
        <f>IF(生产方式演算表!AP553="","",IF(LEN(生产方式演算表!AP553)=1,生产方式演算表!AP553,ROUND(生产方式演算表!AP553,-1)))</f>
        <v/>
      </c>
      <c r="H507" s="24" t="str">
        <f>IF(生产方式演算表!J545="","",生产方式演算表!J545)</f>
        <v/>
      </c>
      <c r="I507" s="24" t="str">
        <f>IF(生产方式演算表!AQ553="","",IF(LEN(生产方式演算表!AQ553)=1,生产方式演算表!AQ553,ROUND(生产方式演算表!AQ553,-1)))</f>
        <v/>
      </c>
      <c r="J507" s="26" t="str">
        <f>IF(生产方式演算表!AR545=0,"","运力")</f>
        <v/>
      </c>
      <c r="K507" s="26" t="str">
        <f>IF(J507="","",IF(LEN(生产方式演算表!AR553)=1,生产方式演算表!AR553,ROUND(生产方式演算表!AR553,-1)))</f>
        <v/>
      </c>
      <c r="L507" s="3" t="str">
        <f>IF(生产方式演算表!O545="","",生产方式演算表!O545)</f>
        <v>资本家</v>
      </c>
      <c r="M507" s="3">
        <f>IF(生产方式演算表!AT545="","",ROUND(生产方式演算表!AT545,-1))</f>
        <v>140</v>
      </c>
      <c r="N507" s="3" t="str">
        <f>IF(生产方式演算表!Q545="","",生产方式演算表!Q545)</f>
        <v>职员</v>
      </c>
      <c r="O507" s="3">
        <f>IF(生产方式演算表!AU545="","",ROUND(生产方式演算表!AU545,-1))</f>
        <v>370</v>
      </c>
      <c r="P507" s="3" t="str">
        <f>IF(生产方式演算表!S545="","",生产方式演算表!S545)</f>
        <v/>
      </c>
      <c r="Q507" s="3" t="str">
        <f>IF(生产方式演算表!AV545="","",ROUND(生产方式演算表!AV545,-1))</f>
        <v/>
      </c>
      <c r="R507" s="3" t="str">
        <f>IF(生产方式演算表!V545="","",生产方式演算表!V545)</f>
        <v/>
      </c>
      <c r="S507" s="3">
        <f>IF(生产方式演算表!AW553="","",IF(LEN(生产方式演算表!AW553)=1,生产方式演算表!AW553,ROUND(生产方式演算表!AW553,-1)))</f>
        <v>170</v>
      </c>
      <c r="T507" s="3" t="str">
        <f>IF(生产方式演算表!X545="","",生产方式演算表!X545)</f>
        <v/>
      </c>
      <c r="U507" s="3" t="str">
        <f>IF(生产方式演算表!AX553="","",IF(LEN(生产方式演算表!AX553)=1,生产方式演算表!AX553,ROUND(生产方式演算表!AX553,-1)))</f>
        <v/>
      </c>
      <c r="V507" s="3">
        <f t="shared" si="28"/>
        <v>0</v>
      </c>
      <c r="W507" s="3">
        <f t="shared" si="29"/>
        <v>203</v>
      </c>
      <c r="X507" s="3">
        <f t="shared" si="30"/>
        <v>0</v>
      </c>
      <c r="Y507" s="3">
        <f t="shared" si="31"/>
        <v>-203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>
        <f>IFERROR(ROUND(M507*VLOOKUP(L507,职业!A:G,4,FALSE),0),"")</f>
        <v>56</v>
      </c>
      <c r="AE507">
        <f>IFERROR(ROUND(O507*VLOOKUP(L507,职业!A:G,4,FALSE),0),"")</f>
        <v>147</v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3" t="str">
        <f>生产方式演算表!A546</f>
        <v>pmg_铁路_所有制</v>
      </c>
      <c r="B508" s="20" t="str">
        <f>IF(生产方式演算表!B546="","",生产方式演算表!B546)</f>
        <v>pm_重_公开交易</v>
      </c>
      <c r="C508" s="25">
        <v>2</v>
      </c>
      <c r="D508" s="24" t="str">
        <f>IF(生产方式演算表!F546="","",生产方式演算表!F546)</f>
        <v/>
      </c>
      <c r="E508" s="24">
        <f>IF(生产方式演算表!AO554="","",IF(LEN(生产方式演算表!AO554)=1,生产方式演算表!AO554,ROUND(生产方式演算表!AO554,-1)))</f>
        <v>90</v>
      </c>
      <c r="F508" s="24" t="str">
        <f>IF(生产方式演算表!H554="","",生产方式演算表!H554)</f>
        <v/>
      </c>
      <c r="G508" s="24" t="str">
        <f>IF(生产方式演算表!AP554="","",IF(LEN(生产方式演算表!AP554)=1,生产方式演算表!AP554,ROUND(生产方式演算表!AP554,-1)))</f>
        <v/>
      </c>
      <c r="H508" s="24" t="str">
        <f>IF(生产方式演算表!J546="","",生产方式演算表!J546)</f>
        <v/>
      </c>
      <c r="I508" s="24" t="str">
        <f>IF(生产方式演算表!AQ554="","",IF(LEN(生产方式演算表!AQ554)=1,生产方式演算表!AQ554,ROUND(生产方式演算表!AQ554,-1)))</f>
        <v/>
      </c>
      <c r="J508" s="26" t="str">
        <f>IF(生产方式演算表!AR546=0,"","运力")</f>
        <v/>
      </c>
      <c r="K508" s="26" t="str">
        <f>IF(J508="","",IF(LEN(生产方式演算表!AR554)=1,生产方式演算表!AR554,ROUND(生产方式演算表!AR554,-1)))</f>
        <v/>
      </c>
      <c r="L508" s="3" t="str">
        <f>IF(生产方式演算表!O546="","",生产方式演算表!O546)</f>
        <v>资本家</v>
      </c>
      <c r="M508" s="3">
        <f>IF(生产方式演算表!AT546="","",ROUND(生产方式演算表!AT546,-1))</f>
        <v>70</v>
      </c>
      <c r="N508" s="3" t="str">
        <f>IF(生产方式演算表!Q546="","",生产方式演算表!Q546)</f>
        <v>职员</v>
      </c>
      <c r="O508" s="3">
        <f>IF(生产方式演算表!AU546="","",ROUND(生产方式演算表!AU546,-1))</f>
        <v>180</v>
      </c>
      <c r="P508" s="3" t="str">
        <f>IF(生产方式演算表!S546="","",生产方式演算表!S546)</f>
        <v/>
      </c>
      <c r="Q508" s="3" t="str">
        <f>IF(生产方式演算表!AV546="","",ROUND(生产方式演算表!AV546,-1))</f>
        <v/>
      </c>
      <c r="R508" s="3" t="str">
        <f>IF(生产方式演算表!V546="","",生产方式演算表!V546)</f>
        <v/>
      </c>
      <c r="S508" s="3">
        <f>IF(生产方式演算表!AW554="","",IF(LEN(生产方式演算表!AW554)=1,生产方式演算表!AW554,ROUND(生产方式演算表!AW554,-1)))</f>
        <v>200</v>
      </c>
      <c r="T508" s="3" t="str">
        <f>IF(生产方式演算表!X546="","",生产方式演算表!X546)</f>
        <v/>
      </c>
      <c r="U508" s="3" t="str">
        <f>IF(生产方式演算表!AX554="","",IF(LEN(生产方式演算表!AX554)=1,生产方式演算表!AX554,ROUND(生产方式演算表!AX554,-1)))</f>
        <v/>
      </c>
      <c r="V508" s="3">
        <f t="shared" si="28"/>
        <v>0</v>
      </c>
      <c r="W508" s="3">
        <f t="shared" si="29"/>
        <v>100</v>
      </c>
      <c r="X508" s="3">
        <f t="shared" si="30"/>
        <v>0</v>
      </c>
      <c r="Y508" s="3">
        <f t="shared" si="31"/>
        <v>-100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>
        <f>IFERROR(ROUND(M508*VLOOKUP(L508,职业!A:G,4,FALSE),0),"")</f>
        <v>28</v>
      </c>
      <c r="AE508">
        <f>IFERROR(ROUND(O508*VLOOKUP(L508,职业!A:G,4,FALSE),0),"")</f>
        <v>72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3" t="str">
        <f>生产方式演算表!A547</f>
        <v>pmg_铁路_所有制</v>
      </c>
      <c r="B509" s="20" t="str">
        <f>IF(生产方式演算表!B547="","",生产方式演算表!B547)</f>
        <v>pm_重_政府运营</v>
      </c>
      <c r="C509" s="25">
        <v>3</v>
      </c>
      <c r="D509" s="24" t="str">
        <f>IF(生产方式演算表!F547="","",生产方式演算表!F547)</f>
        <v/>
      </c>
      <c r="E509" s="24">
        <f>IF(生产方式演算表!AO555="","",IF(LEN(生产方式演算表!AO555)=1,生产方式演算表!AO555,ROUND(生产方式演算表!AO555,-1)))</f>
        <v>80</v>
      </c>
      <c r="F509" s="24" t="str">
        <f>IF(生产方式演算表!H555="","",生产方式演算表!H555)</f>
        <v/>
      </c>
      <c r="G509" s="24" t="str">
        <f>IF(生产方式演算表!AP555="","",IF(LEN(生产方式演算表!AP555)=1,生产方式演算表!AP555,ROUND(生产方式演算表!AP555,-1)))</f>
        <v/>
      </c>
      <c r="H509" s="24" t="str">
        <f>IF(生产方式演算表!J547="","",生产方式演算表!J547)</f>
        <v/>
      </c>
      <c r="I509" s="24" t="str">
        <f>IF(生产方式演算表!AQ555="","",IF(LEN(生产方式演算表!AQ555)=1,生产方式演算表!AQ555,ROUND(生产方式演算表!AQ555,-1)))</f>
        <v/>
      </c>
      <c r="J509" s="26" t="str">
        <f>IF(生产方式演算表!AR547=0,"","运力")</f>
        <v/>
      </c>
      <c r="K509" s="26" t="str">
        <f>IF(J509="","",IF(LEN(生产方式演算表!AR555)=1,生产方式演算表!AR555,ROUND(生产方式演算表!AR555,-1)))</f>
        <v/>
      </c>
      <c r="L509" s="3" t="str">
        <f>IF(生产方式演算表!O547="","",生产方式演算表!O547)</f>
        <v>官僚</v>
      </c>
      <c r="M509" s="3">
        <f>IF(生产方式演算表!AT547="","",ROUND(生产方式演算表!AT547,-1))</f>
        <v>600</v>
      </c>
      <c r="N509" s="3" t="str">
        <f>IF(生产方式演算表!Q547="","",生产方式演算表!Q547)</f>
        <v/>
      </c>
      <c r="O509" s="3" t="str">
        <f>IF(生产方式演算表!AU547="","",ROUND(生产方式演算表!AU547,-1))</f>
        <v/>
      </c>
      <c r="P509" s="3" t="str">
        <f>IF(生产方式演算表!S547="","",生产方式演算表!S547)</f>
        <v/>
      </c>
      <c r="Q509" s="3" t="str">
        <f>IF(生产方式演算表!AV547="","",ROUND(生产方式演算表!AV547,-1))</f>
        <v/>
      </c>
      <c r="R509" s="3" t="str">
        <f>IF(生产方式演算表!V547="","",生产方式演算表!V547)</f>
        <v/>
      </c>
      <c r="S509" s="3">
        <f>IF(生产方式演算表!AW555="","",IF(LEN(生产方式演算表!AW555)=1,生产方式演算表!AW555,ROUND(生产方式演算表!AW555,-1)))</f>
        <v>220</v>
      </c>
      <c r="T509" s="3" t="str">
        <f>IF(生产方式演算表!X547="","",生产方式演算表!X547)</f>
        <v/>
      </c>
      <c r="U509" s="3" t="str">
        <f>IF(生产方式演算表!AX555="","",IF(LEN(生产方式演算表!AX555)=1,生产方式演算表!AX555,ROUND(生产方式演算表!AX555,-1)))</f>
        <v/>
      </c>
      <c r="V509" s="3">
        <f t="shared" si="28"/>
        <v>0</v>
      </c>
      <c r="W509" s="3">
        <f t="shared" si="29"/>
        <v>40</v>
      </c>
      <c r="X509" s="3">
        <f t="shared" si="30"/>
        <v>0</v>
      </c>
      <c r="Y509" s="3">
        <f t="shared" si="31"/>
        <v>-40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>
        <f>IFERROR(ROUND(M509*VLOOKUP(L509,职业!A:G,4,FALSE),0),"")</f>
        <v>40</v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3" t="str">
        <f>生产方式演算表!A548</f>
        <v>pmg_铁路_所有制</v>
      </c>
      <c r="B510" s="20" t="str">
        <f>IF(生产方式演算表!B548="","",生产方式演算表!B548)</f>
        <v>pm_重_初级工人合作社</v>
      </c>
      <c r="C510" s="25">
        <v>4</v>
      </c>
      <c r="D510" s="24" t="str">
        <f>IF(生产方式演算表!F548="","",生产方式演算表!F548)</f>
        <v/>
      </c>
      <c r="E510" s="24" t="str">
        <f>IF(生产方式演算表!AO556="","",IF(LEN(生产方式演算表!AO556)=1,生产方式演算表!AO556,ROUND(生产方式演算表!AO556,-1)))</f>
        <v/>
      </c>
      <c r="F510" s="24" t="str">
        <f>IF(生产方式演算表!H556="","",生产方式演算表!H556)</f>
        <v/>
      </c>
      <c r="G510" s="24" t="str">
        <f>IF(生产方式演算表!AP556="","",IF(LEN(生产方式演算表!AP556)=1,生产方式演算表!AP556,ROUND(生产方式演算表!AP556,-1)))</f>
        <v/>
      </c>
      <c r="H510" s="24" t="str">
        <f>IF(生产方式演算表!J548="","",生产方式演算表!J548)</f>
        <v/>
      </c>
      <c r="I510" s="24" t="str">
        <f>IF(生产方式演算表!AQ556="","",IF(LEN(生产方式演算表!AQ556)=1,生产方式演算表!AQ556,ROUND(生产方式演算表!AQ556,-1)))</f>
        <v/>
      </c>
      <c r="J510" s="26" t="str">
        <f>IF(生产方式演算表!AR548=0,"","运力")</f>
        <v/>
      </c>
      <c r="K510" s="26" t="str">
        <f>IF(J510="","",IF(LEN(生产方式演算表!AR556)=1,生产方式演算表!AR556,ROUND(生产方式演算表!AR556,-1)))</f>
        <v/>
      </c>
      <c r="L510" s="3" t="str">
        <f>IF(生产方式演算表!O548="","",生产方式演算表!O548)</f>
        <v>劳工</v>
      </c>
      <c r="M510" s="3">
        <f>IF(生产方式演算表!AT548="","",ROUND(生产方式演算表!AT548,-1))</f>
        <v>300</v>
      </c>
      <c r="N510" s="3" t="str">
        <f>IF(生产方式演算表!Q548="","",生产方式演算表!Q548)</f>
        <v>工程师</v>
      </c>
      <c r="O510" s="3">
        <f>IF(生产方式演算表!AU548="","",ROUND(生产方式演算表!AU548,-1))</f>
        <v>200</v>
      </c>
      <c r="P510" s="3" t="str">
        <f>IF(生产方式演算表!S548="","",生产方式演算表!S548)</f>
        <v/>
      </c>
      <c r="Q510" s="3" t="str">
        <f>IF(生产方式演算表!AV548="","",ROUND(生产方式演算表!AV548,-1))</f>
        <v/>
      </c>
      <c r="R510" s="3" t="str">
        <f>IF(生产方式演算表!V548="","",生产方式演算表!V548)</f>
        <v/>
      </c>
      <c r="S510" s="3" t="str">
        <f>IF(生产方式演算表!AW556="","",IF(LEN(生产方式演算表!AW556)=1,生产方式演算表!AW556,ROUND(生产方式演算表!AW556,-1)))</f>
        <v/>
      </c>
      <c r="T510" s="3" t="str">
        <f>IF(生产方式演算表!X548="","",生产方式演算表!X548)</f>
        <v/>
      </c>
      <c r="U510" s="3" t="str">
        <f>IF(生产方式演算表!AX556="","",IF(LEN(生产方式演算表!AX556)=1,生产方式演算表!AX556,ROUND(生产方式演算表!AX556,-1)))</f>
        <v/>
      </c>
      <c r="V510" s="3">
        <f t="shared" si="28"/>
        <v>0</v>
      </c>
      <c r="W510" s="3">
        <f t="shared" si="29"/>
        <v>11</v>
      </c>
      <c r="X510" s="3">
        <f t="shared" si="30"/>
        <v>0</v>
      </c>
      <c r="Y510" s="3">
        <f t="shared" si="31"/>
        <v>-11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>
        <f>IFERROR(ROUND(M510*VLOOKUP(L510,职业!A:G,4,FALSE),0),"")</f>
        <v>7</v>
      </c>
      <c r="AE510">
        <f>IFERROR(ROUND(O510*VLOOKUP(L510,职业!A:G,4,FALSE),0),"")</f>
        <v>4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3" t="str">
        <f>生产方式演算表!A549</f>
        <v>pmg_铁路_所有制</v>
      </c>
      <c r="B511" s="20" t="str">
        <f>IF(生产方式演算表!B549="","",生产方式演算表!B549)</f>
        <v>pm_重_高级工人合作社</v>
      </c>
      <c r="C511" s="25">
        <v>5</v>
      </c>
      <c r="D511" s="24" t="str">
        <f>IF(生产方式演算表!F549="","",生产方式演算表!F549)</f>
        <v/>
      </c>
      <c r="E511" s="24" t="str">
        <f>IF(生产方式演算表!AO557="","",IF(LEN(生产方式演算表!AO557)=1,生产方式演算表!AO557,ROUND(生产方式演算表!AO557,-1)))</f>
        <v/>
      </c>
      <c r="F511" s="24" t="str">
        <f>IF(生产方式演算表!H557="","",生产方式演算表!H557)</f>
        <v/>
      </c>
      <c r="G511" s="24" t="str">
        <f>IF(生产方式演算表!AP557="","",IF(LEN(生产方式演算表!AP557)=1,生产方式演算表!AP557,ROUND(生产方式演算表!AP557,-1)))</f>
        <v/>
      </c>
      <c r="H511" s="24" t="str">
        <f>IF(生产方式演算表!J549="","",生产方式演算表!J549)</f>
        <v/>
      </c>
      <c r="I511" s="24" t="str">
        <f>IF(生产方式演算表!AQ557="","",IF(LEN(生产方式演算表!AQ557)=1,生产方式演算表!AQ557,ROUND(生产方式演算表!AQ557,-1)))</f>
        <v/>
      </c>
      <c r="J511" s="26" t="str">
        <f>IF(生产方式演算表!AR549=0,"","运力")</f>
        <v/>
      </c>
      <c r="K511" s="26" t="str">
        <f>IF(J511="","",IF(LEN(生产方式演算表!AR557)=1,生产方式演算表!AR557,ROUND(生产方式演算表!AR557,-1)))</f>
        <v/>
      </c>
      <c r="L511" s="3" t="str">
        <f>IF(生产方式演算表!O549="","",生产方式演算表!O549)</f>
        <v>劳工</v>
      </c>
      <c r="M511" s="3">
        <f>IF(生产方式演算表!AT549="","",ROUND(生产方式演算表!AT549,-1))</f>
        <v>150</v>
      </c>
      <c r="N511" s="3" t="str">
        <f>IF(生产方式演算表!Q549="","",生产方式演算表!Q549)</f>
        <v>工程师</v>
      </c>
      <c r="O511" s="3">
        <f>IF(生产方式演算表!AU549="","",ROUND(生产方式演算表!AU549,-1))</f>
        <v>130</v>
      </c>
      <c r="P511" s="3" t="str">
        <f>IF(生产方式演算表!S549="","",生产方式演算表!S549)</f>
        <v>法士</v>
      </c>
      <c r="Q511" s="3">
        <f>IF(生产方式演算表!AV549="","",ROUND(生产方式演算表!AV549,-1))</f>
        <v>90</v>
      </c>
      <c r="R511" s="3" t="str">
        <f>IF(生产方式演算表!V549="","",生产方式演算表!V549)</f>
        <v/>
      </c>
      <c r="S511" s="3" t="str">
        <f>IF(生产方式演算表!AW557="","",IF(LEN(生产方式演算表!AW557)=1,生产方式演算表!AW557,ROUND(生产方式演算表!AW557,-1)))</f>
        <v/>
      </c>
      <c r="T511" s="3" t="str">
        <f>IF(生产方式演算表!X549="","",生产方式演算表!X549)</f>
        <v/>
      </c>
      <c r="U511" s="3" t="str">
        <f>IF(生产方式演算表!AX557="","",IF(LEN(生产方式演算表!AX557)=1,生产方式演算表!AX557,ROUND(生产方式演算表!AX557,-1)))</f>
        <v/>
      </c>
      <c r="V511" s="3">
        <f t="shared" si="28"/>
        <v>0</v>
      </c>
      <c r="W511" s="3">
        <f t="shared" si="29"/>
        <v>6</v>
      </c>
      <c r="X511" s="3">
        <f t="shared" si="30"/>
        <v>0</v>
      </c>
      <c r="Y511" s="3">
        <f t="shared" si="31"/>
        <v>-6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>
        <f>IFERROR(ROUND(M511*VLOOKUP(L511,职业!A:G,4,FALSE),0),"")</f>
        <v>3</v>
      </c>
      <c r="AE511">
        <f>IFERROR(ROUND(O511*VLOOKUP(L511,职业!A:G,4,FALSE),0),"")</f>
        <v>3</v>
      </c>
      <c r="AF511">
        <f>IFERROR(ROUND(Q511*VLOOKUP(L511,职业!A:G,4,FALSE),0),"")</f>
        <v>2</v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3" t="str">
        <f>生产方式演算表!A550</f>
        <v>pmg_铁路_所有制</v>
      </c>
      <c r="B512" s="20" t="str">
        <f>IF(生产方式演算表!B550="","",生产方式演算表!B550)</f>
        <v>pm_重_法师所有</v>
      </c>
      <c r="C512" s="23">
        <v>1</v>
      </c>
      <c r="D512" s="24" t="str">
        <f>IF(生产方式演算表!F550="","",生产方式演算表!F550)</f>
        <v/>
      </c>
      <c r="E512" s="24" t="str">
        <f>IF(生产方式演算表!AO558="","",IF(LEN(生产方式演算表!AO558)=1,生产方式演算表!AO558,ROUND(生产方式演算表!AO558,-1)))</f>
        <v/>
      </c>
      <c r="F512" s="24" t="str">
        <f>IF(生产方式演算表!H558="","",生产方式演算表!H558)</f>
        <v/>
      </c>
      <c r="G512" s="24" t="str">
        <f>IF(生产方式演算表!AP558="","",IF(LEN(生产方式演算表!AP558)=1,生产方式演算表!AP558,ROUND(生产方式演算表!AP558,-1)))</f>
        <v/>
      </c>
      <c r="H512" s="24" t="str">
        <f>IF(生产方式演算表!J550="","",生产方式演算表!J550)</f>
        <v/>
      </c>
      <c r="I512" s="24" t="str">
        <f>IF(生产方式演算表!AQ558="","",IF(LEN(生产方式演算表!AQ558)=1,生产方式演算表!AQ558,ROUND(生产方式演算表!AQ558,-1)))</f>
        <v/>
      </c>
      <c r="J512" s="26" t="str">
        <f>IF(生产方式演算表!AR550=0,"","运力")</f>
        <v/>
      </c>
      <c r="K512" s="26" t="str">
        <f>IF(J512="","",IF(LEN(生产方式演算表!AR558)=1,生产方式演算表!AR558,ROUND(生产方式演算表!AR558,-1)))</f>
        <v/>
      </c>
      <c r="L512" s="3" t="str">
        <f>IF(生产方式演算表!O550="","",生产方式演算表!O550)</f>
        <v>法师</v>
      </c>
      <c r="M512" s="3">
        <f>IF(生产方式演算表!AT550="","",ROUND(生产方式演算表!AT550,-1))</f>
        <v>50</v>
      </c>
      <c r="N512" s="3" t="str">
        <f>IF(生产方式演算表!Q550="","",生产方式演算表!Q550)</f>
        <v>法士</v>
      </c>
      <c r="O512" s="3">
        <f>IF(生产方式演算表!AU550="","",ROUND(生产方式演算表!AU550,-1))</f>
        <v>310</v>
      </c>
      <c r="P512" s="3" t="str">
        <f>IF(生产方式演算表!S550="","",生产方式演算表!S550)</f>
        <v/>
      </c>
      <c r="Q512" s="3" t="str">
        <f>IF(生产方式演算表!AV550="","",ROUND(生产方式演算表!AV550,-1))</f>
        <v/>
      </c>
      <c r="R512" s="3" t="str">
        <f>IF(生产方式演算表!V550="","",生产方式演算表!V550)</f>
        <v/>
      </c>
      <c r="S512" s="3" t="str">
        <f>IF(生产方式演算表!AW558="","",IF(LEN(生产方式演算表!AW558)=1,生产方式演算表!AW558,ROUND(生产方式演算表!AW558,-1)))</f>
        <v/>
      </c>
      <c r="T512" s="3" t="str">
        <f>IF(生产方式演算表!X550="","",生产方式演算表!X550)</f>
        <v/>
      </c>
      <c r="U512" s="3" t="str">
        <f>IF(生产方式演算表!AX558="","",IF(LEN(生产方式演算表!AX558)=1,生产方式演算表!AX558,ROUND(生产方式演算表!AX558,-1)))</f>
        <v/>
      </c>
      <c r="V512" s="3">
        <f t="shared" si="28"/>
        <v>0</v>
      </c>
      <c r="W512" s="3">
        <f t="shared" si="29"/>
        <v>159</v>
      </c>
      <c r="X512" s="3">
        <f t="shared" si="30"/>
        <v>0</v>
      </c>
      <c r="Y512" s="3">
        <f t="shared" si="31"/>
        <v>-159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22</v>
      </c>
      <c r="AE512">
        <f>IFERROR(ROUND(O512*VLOOKUP(L512,职业!A:G,4,FALSE),0),"")</f>
        <v>137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hidden="1" customHeight="1" spans="1:34">
      <c r="A513" s="23" t="str">
        <f>生产方式演算表!A551</f>
        <v>pmg_传送阵_基础生产</v>
      </c>
      <c r="B513" s="20" t="e">
        <f>IF(生产方式演算表!#REF!="","",生产方式演算表!#REF!)</f>
        <v>#REF!</v>
      </c>
      <c r="C513" s="23">
        <v>2</v>
      </c>
      <c r="D513" s="24" t="str">
        <f>IF(生产方式演算表!F551="","",生产方式演算表!F551)</f>
        <v>泽洛</v>
      </c>
      <c r="E513" s="24">
        <f>IF(生产方式演算表!AO551="","",生产方式演算表!AO551)</f>
        <v>44</v>
      </c>
      <c r="F513" s="24" t="str">
        <f>IF(生产方式演算表!H551="","",生产方式演算表!H551)</f>
        <v/>
      </c>
      <c r="G513" s="24" t="str">
        <f>IF(生产方式演算表!AP551="","",生产方式演算表!AP551)</f>
        <v/>
      </c>
      <c r="H513" s="24" t="str">
        <f>IF(生产方式演算表!J551="","",生产方式演算表!J551)</f>
        <v/>
      </c>
      <c r="I513" s="24" t="str">
        <f>IF(生产方式演算表!AQ551="","",生产方式演算表!AQ551)</f>
        <v/>
      </c>
      <c r="J513" s="26" t="str">
        <f>IF(生产方式演算表!AR551=0,"","运力")</f>
        <v/>
      </c>
      <c r="K513" s="26" t="str">
        <f>IF(J513="运力",生产方式演算表!AR551,"")</f>
        <v/>
      </c>
      <c r="L513" s="3" t="str">
        <f>IF(生产方式演算表!O551="","",生产方式演算表!O551)</f>
        <v>劳工</v>
      </c>
      <c r="M513" s="3">
        <f>IF(生产方式演算表!AT551="","",ROUND(生产方式演算表!AT551,-1))</f>
        <v>1460</v>
      </c>
      <c r="N513" s="3" t="str">
        <f>IF(生产方式演算表!Q551="","",生产方式演算表!Q551)</f>
        <v>法士</v>
      </c>
      <c r="O513" s="3">
        <f>IF(生产方式演算表!AU551="","",ROUND(生产方式演算表!AU551,-1))</f>
        <v>730</v>
      </c>
      <c r="P513" s="3" t="str">
        <f>IF(生产方式演算表!S551="","",生产方式演算表!S551)</f>
        <v>法师</v>
      </c>
      <c r="Q513" s="3">
        <f>IF(生产方式演算表!AV551="","",ROUND(生产方式演算表!AV551,-1))</f>
        <v>10</v>
      </c>
      <c r="R513" s="3" t="str">
        <f>IF(生产方式演算表!V551="","",生产方式演算表!V551)</f>
        <v>运力</v>
      </c>
      <c r="S513" s="3">
        <f>IF(生产方式演算表!AW551="","",ROUND(生产方式演算表!AW551,-LEN(生产方式演算表!AW551)+2))</f>
        <v>110</v>
      </c>
      <c r="T513" s="3" t="str">
        <f>IF(生产方式演算表!X551="","",生产方式演算表!X551)</f>
        <v/>
      </c>
      <c r="U513" s="3" t="str">
        <f>IF(生产方式演算表!AX551="","",ROUND(生产方式演算表!AX551,-LEN(生产方式演算表!AX551)+2))</f>
        <v/>
      </c>
      <c r="V513" s="3">
        <f t="shared" si="28"/>
        <v>1980</v>
      </c>
      <c r="W513" s="3">
        <f t="shared" si="29"/>
        <v>48</v>
      </c>
      <c r="X513" s="3">
        <f t="shared" si="30"/>
        <v>3300</v>
      </c>
      <c r="Y513" s="3">
        <f t="shared" si="31"/>
        <v>1272</v>
      </c>
      <c r="AA513">
        <f>IFERROR(ROUND(E513*VLOOKUP(D513,商品!$A$4:$B$58,2,FALSE),0),"")</f>
        <v>1980</v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32</v>
      </c>
      <c r="AE513">
        <f>IFERROR(ROUND(O513*VLOOKUP(L513,职业!A:G,4,FALSE),0),"")</f>
        <v>16</v>
      </c>
      <c r="AF513">
        <f>IFERROR(ROUND(Q513*VLOOKUP(L513,职业!A:G,4,FALSE),0),"")</f>
        <v>0</v>
      </c>
      <c r="AG513">
        <f>IFERROR(ROUND(S513*VLOOKUP(R513,商品!$A$4:$B$58,2,FALSE),0),"")</f>
        <v>3300</v>
      </c>
      <c r="AH513" t="str">
        <f>IFERROR(ROUND(U513*VLOOKUP(T513,商品!$A$4:$B$58,2,FALSE),0),"")</f>
        <v/>
      </c>
    </row>
    <row r="514" hidden="1" customHeight="1" spans="1:34">
      <c r="A514" s="23" t="str">
        <f>生产方式演算表!A552</f>
        <v>pmg_传送阵_基础生产</v>
      </c>
      <c r="B514" s="20" t="e">
        <f>IF(生产方式演算表!#REF!="","",生产方式演算表!#REF!)</f>
        <v>#REF!</v>
      </c>
      <c r="C514" s="23">
        <v>3</v>
      </c>
      <c r="D514" s="24" t="str">
        <f>IF(生产方式演算表!F552="","",生产方式演算表!F552)</f>
        <v/>
      </c>
      <c r="E514" s="24" t="str">
        <f>IF(生产方式演算表!AO552="","",生产方式演算表!AO552)</f>
        <v/>
      </c>
      <c r="F514" s="24" t="str">
        <f>IF(生产方式演算表!H552="","",生产方式演算表!H552)</f>
        <v/>
      </c>
      <c r="G514" s="24" t="str">
        <f>IF(生产方式演算表!AP552="","",生产方式演算表!AP552)</f>
        <v/>
      </c>
      <c r="H514" s="24" t="str">
        <f>IF(生产方式演算表!J552="","",生产方式演算表!J552)</f>
        <v/>
      </c>
      <c r="I514" s="24" t="str">
        <f>IF(生产方式演算表!AQ552="","",生产方式演算表!AQ552)</f>
        <v/>
      </c>
      <c r="J514" s="26" t="str">
        <f>IF(生产方式演算表!AR552=0,"","运力")</f>
        <v/>
      </c>
      <c r="K514" s="26" t="str">
        <f>IF(J514="运力",生产方式演算表!AR552,"")</f>
        <v/>
      </c>
      <c r="L514" s="3" t="str">
        <f>IF(生产方式演算表!O552="","",生产方式演算表!O552)</f>
        <v>劳工</v>
      </c>
      <c r="M514" s="3">
        <f>IF(生产方式演算表!AT552="","",ROUND(生产方式演算表!AT552,-1))</f>
        <v>1510</v>
      </c>
      <c r="N514" s="3" t="str">
        <f>IF(生产方式演算表!Q552="","",生产方式演算表!Q552)</f>
        <v>法士</v>
      </c>
      <c r="O514" s="3">
        <f>IF(生产方式演算表!AU552="","",ROUND(生产方式演算表!AU552,-1))</f>
        <v>750</v>
      </c>
      <c r="P514" s="3" t="str">
        <f>IF(生产方式演算表!S552="","",生产方式演算表!S552)</f>
        <v/>
      </c>
      <c r="Q514" s="3" t="str">
        <f>IF(生产方式演算表!AV552="","",ROUND(生产方式演算表!AV552,-1))</f>
        <v/>
      </c>
      <c r="R514" s="3" t="str">
        <f>IF(生产方式演算表!V552="","",生产方式演算表!V552)</f>
        <v>运力</v>
      </c>
      <c r="S514" s="3">
        <f>IF(生产方式演算表!AW552="","",ROUND(生产方式演算表!AW552,-LEN(生产方式演算表!AW552)+2))</f>
        <v>150</v>
      </c>
      <c r="T514" s="3" t="str">
        <f>IF(生产方式演算表!X552="","",生产方式演算表!X552)</f>
        <v/>
      </c>
      <c r="U514" s="3" t="str">
        <f>IF(生产方式演算表!AX552="","",ROUND(生产方式演算表!AX552,-LEN(生产方式演算表!AX552)+2))</f>
        <v/>
      </c>
      <c r="V514" s="3">
        <f t="shared" si="28"/>
        <v>0</v>
      </c>
      <c r="W514" s="3">
        <f t="shared" si="29"/>
        <v>50</v>
      </c>
      <c r="X514" s="3">
        <f t="shared" si="30"/>
        <v>4500</v>
      </c>
      <c r="Y514" s="3">
        <f t="shared" si="31"/>
        <v>4450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33</v>
      </c>
      <c r="AE514">
        <f>IFERROR(ROUND(O514*VLOOKUP(L514,职业!A:G,4,FALSE),0),"")</f>
        <v>17</v>
      </c>
      <c r="AF514" t="str">
        <f>IFERROR(ROUND(Q514*VLOOKUP(L514,职业!A:G,4,FALSE),0),"")</f>
        <v/>
      </c>
      <c r="AG514">
        <f>IFERROR(ROUND(S514*VLOOKUP(R514,商品!$A$4:$B$58,2,FALSE),0),"")</f>
        <v>4500</v>
      </c>
      <c r="AH514" t="str">
        <f>IFERROR(ROUND(U514*VLOOKUP(T514,商品!$A$4:$B$58,2,FALSE),0),"")</f>
        <v/>
      </c>
    </row>
    <row r="515" hidden="1" customHeight="1" spans="1:34">
      <c r="A515" s="23" t="str">
        <f>生产方式演算表!A553</f>
        <v>pmg_传送阵_基础生产</v>
      </c>
      <c r="B515" s="20" t="str">
        <f>IF(生产方式演算表!B551="","",生产方式演算表!B551)</f>
        <v>pm_小规模传送</v>
      </c>
      <c r="C515" s="23">
        <v>4</v>
      </c>
      <c r="D515" s="24" t="str">
        <f>IF(生产方式演算表!F553="","",生产方式演算表!F553)</f>
        <v/>
      </c>
      <c r="E515" s="24" t="str">
        <f>IF(生产方式演算表!AO553="","",生产方式演算表!AO553)</f>
        <v/>
      </c>
      <c r="F515" s="24" t="str">
        <f>IF(生产方式演算表!H553="","",生产方式演算表!H553)</f>
        <v/>
      </c>
      <c r="G515" s="24" t="str">
        <f>IF(生产方式演算表!AP553="","",生产方式演算表!AP553)</f>
        <v/>
      </c>
      <c r="H515" s="24" t="str">
        <f>IF(生产方式演算表!J553="","",生产方式演算表!J553)</f>
        <v/>
      </c>
      <c r="I515" s="24" t="str">
        <f>IF(生产方式演算表!AQ553="","",生产方式演算表!AQ553)</f>
        <v/>
      </c>
      <c r="J515" s="26" t="str">
        <f>IF(生产方式演算表!AR553=0,"","运力")</f>
        <v/>
      </c>
      <c r="K515" s="26" t="str">
        <f>IF(J515="运力",生产方式演算表!AR553,"")</f>
        <v/>
      </c>
      <c r="L515" s="3" t="str">
        <f>IF(生产方式演算表!O553="","",生产方式演算表!O553)</f>
        <v>劳工</v>
      </c>
      <c r="M515" s="3">
        <f>IF(生产方式演算表!AT553="","",ROUND(生产方式演算表!AT553,-1))</f>
        <v>1510</v>
      </c>
      <c r="N515" s="3" t="str">
        <f>IF(生产方式演算表!Q553="","",生产方式演算表!Q553)</f>
        <v>法士</v>
      </c>
      <c r="O515" s="3">
        <f>IF(生产方式演算表!AU553="","",ROUND(生产方式演算表!AU553,-1))</f>
        <v>750</v>
      </c>
      <c r="P515" s="3" t="str">
        <f>IF(生产方式演算表!S553="","",生产方式演算表!S553)</f>
        <v/>
      </c>
      <c r="Q515" s="3" t="str">
        <f>IF(生产方式演算表!AV553="","",ROUND(生产方式演算表!AV553,-1))</f>
        <v/>
      </c>
      <c r="R515" s="3" t="str">
        <f>IF(生产方式演算表!V553="","",生产方式演算表!V553)</f>
        <v>运力</v>
      </c>
      <c r="S515" s="3">
        <f>IF(生产方式演算表!AW553="","",ROUND(生产方式演算表!AW553,-LEN(生产方式演算表!AW553)+2))</f>
        <v>170</v>
      </c>
      <c r="T515" s="3" t="str">
        <f>IF(生产方式演算表!X553="","",生产方式演算表!X553)</f>
        <v/>
      </c>
      <c r="U515" s="3" t="str">
        <f>IF(生产方式演算表!AX553="","",ROUND(生产方式演算表!AX553,-LEN(生产方式演算表!AX553)+2))</f>
        <v/>
      </c>
      <c r="V515" s="3">
        <f t="shared" si="28"/>
        <v>0</v>
      </c>
      <c r="W515" s="3">
        <f t="shared" si="29"/>
        <v>50</v>
      </c>
      <c r="X515" s="3">
        <f t="shared" si="30"/>
        <v>5100</v>
      </c>
      <c r="Y515" s="3">
        <f t="shared" si="31"/>
        <v>5050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33</v>
      </c>
      <c r="AE515">
        <f>IFERROR(ROUND(O515*VLOOKUP(L515,职业!A:G,4,FALSE),0),"")</f>
        <v>17</v>
      </c>
      <c r="AF515" t="str">
        <f>IFERROR(ROUND(Q515*VLOOKUP(L515,职业!A:G,4,FALSE),0),"")</f>
        <v/>
      </c>
      <c r="AG515">
        <f>IFERROR(ROUND(S515*VLOOKUP(R515,商品!$A$4:$B$58,2,FALSE),0),"")</f>
        <v>5100</v>
      </c>
      <c r="AH515" t="str">
        <f>IFERROR(ROUND(U515*VLOOKUP(T515,商品!$A$4:$B$58,2,FALSE),0),"")</f>
        <v/>
      </c>
    </row>
    <row r="516" hidden="1" customHeight="1" spans="1:34">
      <c r="A516" s="23" t="str">
        <f>生产方式演算表!A554</f>
        <v>pmg_传送阵_基础生产</v>
      </c>
      <c r="B516" s="20" t="str">
        <f>IF(生产方式演算表!B554="","",生产方式演算表!B554)</f>
        <v>pm_规模化传送</v>
      </c>
      <c r="C516" s="23">
        <v>5</v>
      </c>
      <c r="D516" s="24" t="str">
        <f>IF(生产方式演算表!F554="","",生产方式演算表!F554)</f>
        <v>泽洛</v>
      </c>
      <c r="E516" s="24">
        <f>IF(生产方式演算表!AO554="","",生产方式演算表!AO554)</f>
        <v>88</v>
      </c>
      <c r="F516" s="24" t="str">
        <f>IF(生产方式演算表!H554="","",生产方式演算表!H554)</f>
        <v/>
      </c>
      <c r="G516" s="24" t="str">
        <f>IF(生产方式演算表!AP554="","",生产方式演算表!AP554)</f>
        <v/>
      </c>
      <c r="H516" s="24" t="str">
        <f>IF(生产方式演算表!J554="","",生产方式演算表!J554)</f>
        <v/>
      </c>
      <c r="I516" s="24" t="str">
        <f>IF(生产方式演算表!AQ554="","",生产方式演算表!AQ554)</f>
        <v/>
      </c>
      <c r="J516" s="26" t="str">
        <f>IF(生产方式演算表!AR554=0,"","运力")</f>
        <v/>
      </c>
      <c r="K516" s="26" t="str">
        <f>IF(J516="运力",生产方式演算表!AR554,"")</f>
        <v/>
      </c>
      <c r="L516" s="3" t="str">
        <f>IF(生产方式演算表!O554="","",生产方式演算表!O554)</f>
        <v>劳工</v>
      </c>
      <c r="M516" s="3">
        <f>IF(生产方式演算表!AT554="","",ROUND(生产方式演算表!AT554,-1))</f>
        <v>1080</v>
      </c>
      <c r="N516" s="3" t="str">
        <f>IF(生产方式演算表!Q554="","",生产方式演算表!Q554)</f>
        <v>法士</v>
      </c>
      <c r="O516" s="3">
        <f>IF(生产方式演算表!AU554="","",ROUND(生产方式演算表!AU554,-1))</f>
        <v>810</v>
      </c>
      <c r="P516" s="3" t="str">
        <f>IF(生产方式演算表!S554="","",生产方式演算表!S554)</f>
        <v>法师</v>
      </c>
      <c r="Q516" s="3">
        <f>IF(生产方式演算表!AV554="","",ROUND(生产方式演算表!AV554,-1))</f>
        <v>10</v>
      </c>
      <c r="R516" s="3" t="str">
        <f>IF(生产方式演算表!V554="","",生产方式演算表!V554)</f>
        <v>运力</v>
      </c>
      <c r="S516" s="3">
        <f>IF(生产方式演算表!AW554="","",ROUND(生产方式演算表!AW554,-LEN(生产方式演算表!AW554)+2))</f>
        <v>200</v>
      </c>
      <c r="T516" s="3" t="str">
        <f>IF(生产方式演算表!X554="","",生产方式演算表!X554)</f>
        <v/>
      </c>
      <c r="U516" s="3" t="str">
        <f>IF(生产方式演算表!AX554="","",ROUND(生产方式演算表!AX554,-LEN(生产方式演算表!AX554)+2))</f>
        <v/>
      </c>
      <c r="V516" s="3">
        <f t="shared" si="28"/>
        <v>3960</v>
      </c>
      <c r="W516" s="3">
        <f t="shared" si="29"/>
        <v>42</v>
      </c>
      <c r="X516" s="3">
        <f t="shared" si="30"/>
        <v>6000</v>
      </c>
      <c r="Y516" s="3">
        <f t="shared" si="31"/>
        <v>1998</v>
      </c>
      <c r="AA516">
        <f>IFERROR(ROUND(E516*VLOOKUP(D516,商品!$A$4:$B$58,2,FALSE),0),"")</f>
        <v>3960</v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24</v>
      </c>
      <c r="AE516">
        <f>IFERROR(ROUND(O516*VLOOKUP(L516,职业!A:G,4,FALSE),0),"")</f>
        <v>18</v>
      </c>
      <c r="AF516">
        <f>IFERROR(ROUND(Q516*VLOOKUP(L516,职业!A:G,4,FALSE),0),"")</f>
        <v>0</v>
      </c>
      <c r="AG516">
        <f>IFERROR(ROUND(S516*VLOOKUP(R516,商品!$A$4:$B$58,2,FALSE),0),"")</f>
        <v>6000</v>
      </c>
      <c r="AH516" t="str">
        <f>IFERROR(ROUND(U516*VLOOKUP(T516,商品!$A$4:$B$58,2,FALSE),0),"")</f>
        <v/>
      </c>
    </row>
    <row r="517" hidden="1" customHeight="1" spans="1:34">
      <c r="A517" s="23" t="str">
        <f>生产方式演算表!A555</f>
        <v>pmg_传送阵_基础生产</v>
      </c>
      <c r="B517" s="20" t="str">
        <f>IF(生产方式演算表!B555="","",生产方式演算表!B555)</f>
        <v>pm_恒定传送阵</v>
      </c>
      <c r="C517" s="25">
        <v>1</v>
      </c>
      <c r="D517" s="24" t="str">
        <f>IF(生产方式演算表!F555="","",生产方式演算表!F555)</f>
        <v>灵能水晶</v>
      </c>
      <c r="E517" s="24">
        <f>IF(生产方式演算表!AO555="","",生产方式演算表!AO555)</f>
        <v>75</v>
      </c>
      <c r="F517" s="24" t="str">
        <f>IF(生产方式演算表!H555="","",生产方式演算表!H555)</f>
        <v/>
      </c>
      <c r="G517" s="24" t="str">
        <f>IF(生产方式演算表!AP555="","",生产方式演算表!AP555)</f>
        <v/>
      </c>
      <c r="H517" s="24" t="str">
        <f>IF(生产方式演算表!J555="","",生产方式演算表!J555)</f>
        <v/>
      </c>
      <c r="I517" s="24" t="str">
        <f>IF(生产方式演算表!AQ555="","",生产方式演算表!AQ555)</f>
        <v/>
      </c>
      <c r="J517" s="26" t="str">
        <f>IF(生产方式演算表!AR555=0,"","运力")</f>
        <v/>
      </c>
      <c r="K517" s="26" t="str">
        <f>IF(J517="运力",生产方式演算表!AR555,"")</f>
        <v/>
      </c>
      <c r="L517" s="3" t="str">
        <f>IF(生产方式演算表!O555="","",生产方式演算表!O555)</f>
        <v>劳工</v>
      </c>
      <c r="M517" s="3">
        <f>IF(生产方式演算表!AT555="","",ROUND(生产方式演算表!AT555,-1))</f>
        <v>820</v>
      </c>
      <c r="N517" s="3" t="str">
        <f>IF(生产方式演算表!Q555="","",生产方式演算表!Q555)</f>
        <v>法士</v>
      </c>
      <c r="O517" s="3">
        <f>IF(生产方式演算表!AU555="","",ROUND(生产方式演算表!AU555,-1))</f>
        <v>820</v>
      </c>
      <c r="P517" s="3" t="str">
        <f>IF(生产方式演算表!S555="","",生产方式演算表!S555)</f>
        <v>法师</v>
      </c>
      <c r="Q517" s="3">
        <f>IF(生产方式演算表!AV555="","",ROUND(生产方式演算表!AV555,-1))</f>
        <v>20</v>
      </c>
      <c r="R517" s="3" t="str">
        <f>IF(生产方式演算表!V555="","",生产方式演算表!V555)</f>
        <v>运力</v>
      </c>
      <c r="S517" s="3">
        <f>IF(生产方式演算表!AW555="","",ROUND(生产方式演算表!AW555,-LEN(生产方式演算表!AW555)+2))</f>
        <v>220</v>
      </c>
      <c r="T517" s="3" t="str">
        <f>IF(生产方式演算表!X555="","",生产方式演算表!X555)</f>
        <v/>
      </c>
      <c r="U517" s="3" t="str">
        <f>IF(生产方式演算表!AX555="","",ROUND(生产方式演算表!AX555,-LEN(生产方式演算表!AX555)+2))</f>
        <v/>
      </c>
      <c r="V517" s="3">
        <f t="shared" si="28"/>
        <v>4500</v>
      </c>
      <c r="W517" s="3">
        <f t="shared" si="29"/>
        <v>36</v>
      </c>
      <c r="X517" s="3">
        <f t="shared" si="30"/>
        <v>6600</v>
      </c>
      <c r="Y517" s="3">
        <f t="shared" si="31"/>
        <v>2064</v>
      </c>
      <c r="AA517">
        <f>IFERROR(ROUND(E517*VLOOKUP(D517,商品!$A$4:$B$58,2,FALSE),0),"")</f>
        <v>4500</v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18</v>
      </c>
      <c r="AE517">
        <f>IFERROR(ROUND(O517*VLOOKUP(L517,职业!A:G,4,FALSE),0),"")</f>
        <v>18</v>
      </c>
      <c r="AF517">
        <f>IFERROR(ROUND(Q517*VLOOKUP(L517,职业!A:G,4,FALSE),0),"")</f>
        <v>0</v>
      </c>
      <c r="AG517">
        <f>IFERROR(ROUND(S517*VLOOKUP(R517,商品!$A$4:$B$58,2,FALSE),0),"")</f>
        <v>6600</v>
      </c>
      <c r="AH517" t="str">
        <f>IFERROR(ROUND(U517*VLOOKUP(T517,商品!$A$4:$B$58,2,FALSE),0),"")</f>
        <v/>
      </c>
    </row>
    <row r="518" customHeight="1" spans="1:34">
      <c r="A518" s="23" t="str">
        <f>生产方式演算表!A556</f>
        <v>pmg_传送阵_所有制</v>
      </c>
      <c r="B518" s="20" t="str">
        <f>IF(生产方式演算表!B556="","",生产方式演算表!B556)</f>
        <v>pm_重_商人行会</v>
      </c>
      <c r="C518" s="25">
        <v>2</v>
      </c>
      <c r="D518" s="24" t="str">
        <f>IF(生产方式演算表!F556="","",生产方式演算表!F556)</f>
        <v/>
      </c>
      <c r="E518" s="24" t="str">
        <f>IF(生产方式演算表!AO564="","",IF(LEN(生产方式演算表!AO564)=1,生产方式演算表!AO564,ROUND(生产方式演算表!AO564,-1)))</f>
        <v/>
      </c>
      <c r="F518" s="24" t="str">
        <f>IF(生产方式演算表!H564="","",生产方式演算表!H564)</f>
        <v/>
      </c>
      <c r="G518" s="24" t="str">
        <f>IF(生产方式演算表!AP564="","",IF(LEN(生产方式演算表!AP564)=1,生产方式演算表!AP564,ROUND(生产方式演算表!AP564,-1)))</f>
        <v/>
      </c>
      <c r="H518" s="24" t="str">
        <f>IF(生产方式演算表!J556="","",生产方式演算表!J556)</f>
        <v/>
      </c>
      <c r="I518" s="24" t="str">
        <f>IF(生产方式演算表!AQ564="","",IF(LEN(生产方式演算表!AQ564)=1,生产方式演算表!AQ564,ROUND(生产方式演算表!AQ564,-1)))</f>
        <v/>
      </c>
      <c r="J518" s="26" t="str">
        <f>IF(生产方式演算表!AR556=0,"","运力")</f>
        <v/>
      </c>
      <c r="K518" s="26" t="str">
        <f>IF(J518="","",IF(LEN(生产方式演算表!AR564)=1,生产方式演算表!AR564,ROUND(生产方式演算表!AR564,-1)))</f>
        <v/>
      </c>
      <c r="L518" s="3" t="str">
        <f>IF(生产方式演算表!O556="","",生产方式演算表!O556)</f>
        <v>职员</v>
      </c>
      <c r="M518" s="3">
        <f>IF(生产方式演算表!AT556="","",ROUND(生产方式演算表!AT556,-1))</f>
        <v>420</v>
      </c>
      <c r="N518" s="3" t="str">
        <f>IF(生产方式演算表!Q556="","",生产方式演算表!Q556)</f>
        <v>贵族</v>
      </c>
      <c r="O518" s="3">
        <f>IF(生产方式演算表!AU556="","",ROUND(生产方式演算表!AU556,-1))</f>
        <v>50</v>
      </c>
      <c r="P518" s="3" t="str">
        <f>IF(生产方式演算表!S556="","",生产方式演算表!S556)</f>
        <v/>
      </c>
      <c r="Q518" s="3" t="str">
        <f>IF(生产方式演算表!AV556="","",ROUND(生产方式演算表!AV556,-1))</f>
        <v/>
      </c>
      <c r="R518" s="3" t="str">
        <f>IF(生产方式演算表!V556="","",生产方式演算表!V556)</f>
        <v/>
      </c>
      <c r="S518" s="3" t="str">
        <f>IF(生产方式演算表!AW564="","",IF(LEN(生产方式演算表!AW564)=1,生产方式演算表!AW564,ROUND(生产方式演算表!AW564,-1)))</f>
        <v/>
      </c>
      <c r="T518" s="3" t="str">
        <f>IF(生产方式演算表!X556="","",生产方式演算表!X556)</f>
        <v/>
      </c>
      <c r="U518" s="3" t="str">
        <f>IF(生产方式演算表!AX564="","",IF(LEN(生产方式演算表!AX564)=1,生产方式演算表!AX564,ROUND(生产方式演算表!AX564,-1)))</f>
        <v/>
      </c>
      <c r="V518" s="3">
        <f t="shared" ref="V518:V581" si="32">SUM(AA518:AC518)</f>
        <v>0</v>
      </c>
      <c r="W518" s="3">
        <f t="shared" ref="W518:W581" si="33">SUM(AD518:AE518)</f>
        <v>21</v>
      </c>
      <c r="X518" s="3">
        <f t="shared" ref="X518:X581" si="34">SUM(AG518:AH518)</f>
        <v>0</v>
      </c>
      <c r="Y518" s="3">
        <f t="shared" ref="Y518:Y581" si="35">X518-V518-W518</f>
        <v>-21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19</v>
      </c>
      <c r="AE518">
        <f>IFERROR(ROUND(O518*VLOOKUP(L518,职业!A:G,4,FALSE),0),"")</f>
        <v>2</v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3" t="str">
        <f>生产方式演算表!A557</f>
        <v>pmg_传送阵_所有制</v>
      </c>
      <c r="B519" s="20" t="str">
        <f>IF(生产方式演算表!B557="","",生产方式演算表!B557)</f>
        <v>pm_重_教会所有</v>
      </c>
      <c r="C519" s="25">
        <v>3</v>
      </c>
      <c r="D519" s="24" t="str">
        <f>IF(生产方式演算表!F557="","",生产方式演算表!F557)</f>
        <v/>
      </c>
      <c r="E519" s="24" t="str">
        <f>IF(生产方式演算表!AO565="","",IF(LEN(生产方式演算表!AO565)=1,生产方式演算表!AO565,ROUND(生产方式演算表!AO565,-1)))</f>
        <v/>
      </c>
      <c r="F519" s="24" t="str">
        <f>IF(生产方式演算表!H565="","",生产方式演算表!H565)</f>
        <v/>
      </c>
      <c r="G519" s="24" t="str">
        <f>IF(生产方式演算表!AP565="","",IF(LEN(生产方式演算表!AP565)=1,生产方式演算表!AP565,ROUND(生产方式演算表!AP565,-1)))</f>
        <v/>
      </c>
      <c r="H519" s="24" t="str">
        <f>IF(生产方式演算表!J557="","",生产方式演算表!J557)</f>
        <v/>
      </c>
      <c r="I519" s="24" t="str">
        <f>IF(生产方式演算表!AQ565="","",IF(LEN(生产方式演算表!AQ565)=1,生产方式演算表!AQ565,ROUND(生产方式演算表!AQ565,-1)))</f>
        <v/>
      </c>
      <c r="J519" s="26" t="str">
        <f>IF(生产方式演算表!AR557=0,"","运力")</f>
        <v/>
      </c>
      <c r="K519" s="26" t="str">
        <f>IF(J519="","",IF(LEN(生产方式演算表!AR565)=1,生产方式演算表!AR565,ROUND(生产方式演算表!AR565,-1)))</f>
        <v/>
      </c>
      <c r="L519" s="3" t="str">
        <f>IF(生产方式演算表!O557="","",生产方式演算表!O557)</f>
        <v>教士</v>
      </c>
      <c r="M519" s="3">
        <f>IF(生产方式演算表!AT557="","",ROUND(生产方式演算表!AT557,-1))</f>
        <v>530</v>
      </c>
      <c r="N519" s="3" t="str">
        <f>IF(生产方式演算表!Q557="","",生产方式演算表!Q557)</f>
        <v/>
      </c>
      <c r="O519" s="3" t="str">
        <f>IF(生产方式演算表!AU557="","",ROUND(生产方式演算表!AU557,-1))</f>
        <v/>
      </c>
      <c r="P519" s="3" t="str">
        <f>IF(生产方式演算表!S557="","",生产方式演算表!S557)</f>
        <v/>
      </c>
      <c r="Q519" s="3" t="str">
        <f>IF(生产方式演算表!AV557="","",ROUND(生产方式演算表!AV557,-1))</f>
        <v/>
      </c>
      <c r="R519" s="3" t="str">
        <f>IF(生产方式演算表!V557="","",生产方式演算表!V557)</f>
        <v/>
      </c>
      <c r="S519" s="3" t="str">
        <f>IF(生产方式演算表!AW565="","",IF(LEN(生产方式演算表!AW565)=1,生产方式演算表!AW565,ROUND(生产方式演算表!AW565,-1)))</f>
        <v/>
      </c>
      <c r="T519" s="3" t="str">
        <f>IF(生产方式演算表!X557="","",生产方式演算表!X557)</f>
        <v/>
      </c>
      <c r="U519" s="3" t="str">
        <f>IF(生产方式演算表!AX565="","",IF(LEN(生产方式演算表!AX565)=1,生产方式演算表!AX565,ROUND(生产方式演算表!AX565,-1)))</f>
        <v/>
      </c>
      <c r="V519" s="3">
        <f t="shared" si="32"/>
        <v>0</v>
      </c>
      <c r="W519" s="3">
        <f t="shared" si="33"/>
        <v>35</v>
      </c>
      <c r="X519" s="3">
        <f t="shared" si="34"/>
        <v>0</v>
      </c>
      <c r="Y519" s="3">
        <f t="shared" si="35"/>
        <v>-35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35</v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3" t="str">
        <f>生产方式演算表!A558</f>
        <v>pmg_传送阵_所有制</v>
      </c>
      <c r="B520" s="20" t="str">
        <f>IF(生产方式演算表!B558="","",生产方式演算表!B558)</f>
        <v>pm_重_私人运营</v>
      </c>
      <c r="C520" s="25">
        <v>4</v>
      </c>
      <c r="D520" s="24" t="str">
        <f>IF(生产方式演算表!F558="","",生产方式演算表!F558)</f>
        <v/>
      </c>
      <c r="E520" s="24" t="str">
        <f>IF(生产方式演算表!AO566="","",IF(LEN(生产方式演算表!AO566)=1,生产方式演算表!AO566,ROUND(生产方式演算表!AO566,-1)))</f>
        <v/>
      </c>
      <c r="F520" s="24" t="str">
        <f>IF(生产方式演算表!H566="","",生产方式演算表!H566)</f>
        <v/>
      </c>
      <c r="G520" s="24" t="str">
        <f>IF(生产方式演算表!AP566="","",IF(LEN(生产方式演算表!AP566)=1,生产方式演算表!AP566,ROUND(生产方式演算表!AP566,-1)))</f>
        <v/>
      </c>
      <c r="H520" s="24" t="str">
        <f>IF(生产方式演算表!J558="","",生产方式演算表!J558)</f>
        <v/>
      </c>
      <c r="I520" s="24" t="str">
        <f>IF(生产方式演算表!AQ566="","",IF(LEN(生产方式演算表!AQ566)=1,生产方式演算表!AQ566,ROUND(生产方式演算表!AQ566,-1)))</f>
        <v/>
      </c>
      <c r="J520" s="26" t="str">
        <f>IF(生产方式演算表!AR558=0,"","运力")</f>
        <v/>
      </c>
      <c r="K520" s="26" t="str">
        <f>IF(J520="","",IF(LEN(生产方式演算表!AR566)=1,生产方式演算表!AR566,ROUND(生产方式演算表!AR566,-1)))</f>
        <v/>
      </c>
      <c r="L520" s="3" t="str">
        <f>IF(生产方式演算表!O558="","",生产方式演算表!O558)</f>
        <v>资本家</v>
      </c>
      <c r="M520" s="3">
        <f>IF(生产方式演算表!AT558="","",ROUND(生产方式演算表!AT558,-1))</f>
        <v>140</v>
      </c>
      <c r="N520" s="3" t="str">
        <f>IF(生产方式演算表!Q558="","",生产方式演算表!Q558)</f>
        <v>职员</v>
      </c>
      <c r="O520" s="3">
        <f>IF(生产方式演算表!AU558="","",ROUND(生产方式演算表!AU558,-1))</f>
        <v>370</v>
      </c>
      <c r="P520" s="3" t="str">
        <f>IF(生产方式演算表!S558="","",生产方式演算表!S558)</f>
        <v/>
      </c>
      <c r="Q520" s="3" t="str">
        <f>IF(生产方式演算表!AV558="","",ROUND(生产方式演算表!AV558,-1))</f>
        <v/>
      </c>
      <c r="R520" s="3" t="str">
        <f>IF(生产方式演算表!V558="","",生产方式演算表!V558)</f>
        <v/>
      </c>
      <c r="S520" s="3" t="str">
        <f>IF(生产方式演算表!AW566="","",IF(LEN(生产方式演算表!AW566)=1,生产方式演算表!AW566,ROUND(生产方式演算表!AW566,-1)))</f>
        <v/>
      </c>
      <c r="T520" s="3" t="str">
        <f>IF(生产方式演算表!X558="","",生产方式演算表!X558)</f>
        <v/>
      </c>
      <c r="U520" s="3" t="str">
        <f>IF(生产方式演算表!AX566="","",IF(LEN(生产方式演算表!AX566)=1,生产方式演算表!AX566,ROUND(生产方式演算表!AX566,-1)))</f>
        <v/>
      </c>
      <c r="V520" s="3">
        <f t="shared" si="32"/>
        <v>0</v>
      </c>
      <c r="W520" s="3">
        <f t="shared" si="33"/>
        <v>203</v>
      </c>
      <c r="X520" s="3">
        <f t="shared" si="34"/>
        <v>0</v>
      </c>
      <c r="Y520" s="3">
        <f t="shared" si="35"/>
        <v>-203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56</v>
      </c>
      <c r="AE520">
        <f>IFERROR(ROUND(O520*VLOOKUP(L520,职业!A:G,4,FALSE),0),"")</f>
        <v>147</v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customHeight="1" spans="1:34">
      <c r="A521" s="23" t="str">
        <f>生产方式演算表!A559</f>
        <v>pmg_传送阵_所有制</v>
      </c>
      <c r="B521" s="20" t="str">
        <f>IF(生产方式演算表!B559="","",生产方式演算表!B559)</f>
        <v>pm_重_公开交易</v>
      </c>
      <c r="C521" s="25">
        <v>5</v>
      </c>
      <c r="D521" s="24" t="str">
        <f>IF(生产方式演算表!F559="","",生产方式演算表!F559)</f>
        <v/>
      </c>
      <c r="E521" s="24" t="str">
        <f>IF(生产方式演算表!AO567="","",IF(LEN(生产方式演算表!AO567)=1,生产方式演算表!AO567,ROUND(生产方式演算表!AO567,-1)))</f>
        <v/>
      </c>
      <c r="F521" s="24" t="str">
        <f>IF(生产方式演算表!H567="","",生产方式演算表!H567)</f>
        <v/>
      </c>
      <c r="G521" s="24" t="str">
        <f>IF(生产方式演算表!AP567="","",IF(LEN(生产方式演算表!AP567)=1,生产方式演算表!AP567,ROUND(生产方式演算表!AP567,-1)))</f>
        <v/>
      </c>
      <c r="H521" s="24" t="str">
        <f>IF(生产方式演算表!J559="","",生产方式演算表!J559)</f>
        <v/>
      </c>
      <c r="I521" s="24" t="str">
        <f>IF(生产方式演算表!AQ567="","",IF(LEN(生产方式演算表!AQ567)=1,生产方式演算表!AQ567,ROUND(生产方式演算表!AQ567,-1)))</f>
        <v/>
      </c>
      <c r="J521" s="26" t="str">
        <f>IF(生产方式演算表!AR559=0,"","运力")</f>
        <v/>
      </c>
      <c r="K521" s="26" t="str">
        <f>IF(J521="","",IF(LEN(生产方式演算表!AR567)=1,生产方式演算表!AR567,ROUND(生产方式演算表!AR567,-1)))</f>
        <v/>
      </c>
      <c r="L521" s="3" t="str">
        <f>IF(生产方式演算表!O559="","",生产方式演算表!O559)</f>
        <v>资本家</v>
      </c>
      <c r="M521" s="3">
        <f>IF(生产方式演算表!AT559="","",ROUND(生产方式演算表!AT559,-1))</f>
        <v>70</v>
      </c>
      <c r="N521" s="3" t="str">
        <f>IF(生产方式演算表!Q559="","",生产方式演算表!Q559)</f>
        <v>职员</v>
      </c>
      <c r="O521" s="3">
        <f>IF(生产方式演算表!AU559="","",ROUND(生产方式演算表!AU559,-1))</f>
        <v>180</v>
      </c>
      <c r="P521" s="3" t="str">
        <f>IF(生产方式演算表!S559="","",生产方式演算表!S559)</f>
        <v/>
      </c>
      <c r="Q521" s="3" t="str">
        <f>IF(生产方式演算表!AV559="","",ROUND(生产方式演算表!AV559,-1))</f>
        <v/>
      </c>
      <c r="R521" s="3" t="str">
        <f>IF(生产方式演算表!V559="","",生产方式演算表!V559)</f>
        <v/>
      </c>
      <c r="S521" s="3" t="str">
        <f>IF(生产方式演算表!AW567="","",IF(LEN(生产方式演算表!AW567)=1,生产方式演算表!AW567,ROUND(生产方式演算表!AW567,-1)))</f>
        <v/>
      </c>
      <c r="T521" s="3" t="str">
        <f>IF(生产方式演算表!X559="","",生产方式演算表!X559)</f>
        <v/>
      </c>
      <c r="U521" s="3" t="str">
        <f>IF(生产方式演算表!AX567="","",IF(LEN(生产方式演算表!AX567)=1,生产方式演算表!AX567,ROUND(生产方式演算表!AX567,-1)))</f>
        <v/>
      </c>
      <c r="V521" s="3">
        <f t="shared" si="32"/>
        <v>0</v>
      </c>
      <c r="W521" s="3">
        <f t="shared" si="33"/>
        <v>100</v>
      </c>
      <c r="X521" s="3">
        <f t="shared" si="34"/>
        <v>0</v>
      </c>
      <c r="Y521" s="3">
        <f t="shared" si="35"/>
        <v>-100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28</v>
      </c>
      <c r="AE521">
        <f>IFERROR(ROUND(O521*VLOOKUP(L521,职业!A:G,4,FALSE),0),"")</f>
        <v>72</v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customHeight="1" spans="1:34">
      <c r="A522" s="23" t="str">
        <f>生产方式演算表!A560</f>
        <v>pmg_传送阵_所有制</v>
      </c>
      <c r="B522" s="20" t="str">
        <f>IF(生产方式演算表!B560="","",生产方式演算表!B560)</f>
        <v>pm_重_政府运营</v>
      </c>
      <c r="C522" s="23">
        <v>1</v>
      </c>
      <c r="D522" s="24" t="str">
        <f>IF(生产方式演算表!F560="","",生产方式演算表!F560)</f>
        <v/>
      </c>
      <c r="E522" s="24" t="str">
        <f>IF(生产方式演算表!AO568="","",IF(LEN(生产方式演算表!AO568)=1,生产方式演算表!AO568,ROUND(生产方式演算表!AO568,-1)))</f>
        <v/>
      </c>
      <c r="F522" s="24" t="str">
        <f>IF(生产方式演算表!H568="","",生产方式演算表!H568)</f>
        <v/>
      </c>
      <c r="G522" s="24" t="str">
        <f>IF(生产方式演算表!AP568="","",IF(LEN(生产方式演算表!AP568)=1,生产方式演算表!AP568,ROUND(生产方式演算表!AP568,-1)))</f>
        <v/>
      </c>
      <c r="H522" s="24" t="str">
        <f>IF(生产方式演算表!J560="","",生产方式演算表!J560)</f>
        <v/>
      </c>
      <c r="I522" s="24" t="str">
        <f>IF(生产方式演算表!AQ568="","",IF(LEN(生产方式演算表!AQ568)=1,生产方式演算表!AQ568,ROUND(生产方式演算表!AQ568,-1)))</f>
        <v/>
      </c>
      <c r="J522" s="26" t="str">
        <f>IF(生产方式演算表!AR560=0,"","运力")</f>
        <v/>
      </c>
      <c r="K522" s="26" t="str">
        <f>IF(J522="","",IF(LEN(生产方式演算表!AR568)=1,生产方式演算表!AR568,ROUND(生产方式演算表!AR568,-1)))</f>
        <v/>
      </c>
      <c r="L522" s="3" t="str">
        <f>IF(生产方式演算表!O560="","",生产方式演算表!O560)</f>
        <v>官僚</v>
      </c>
      <c r="M522" s="3">
        <f>IF(生产方式演算表!AT560="","",ROUND(生产方式演算表!AT560,-1))</f>
        <v>600</v>
      </c>
      <c r="N522" s="3" t="str">
        <f>IF(生产方式演算表!Q560="","",生产方式演算表!Q560)</f>
        <v/>
      </c>
      <c r="O522" s="3" t="str">
        <f>IF(生产方式演算表!AU560="","",ROUND(生产方式演算表!AU560,-1))</f>
        <v/>
      </c>
      <c r="P522" s="3" t="str">
        <f>IF(生产方式演算表!S560="","",生产方式演算表!S560)</f>
        <v/>
      </c>
      <c r="Q522" s="3" t="str">
        <f>IF(生产方式演算表!AV560="","",ROUND(生产方式演算表!AV560,-1))</f>
        <v/>
      </c>
      <c r="R522" s="3" t="str">
        <f>IF(生产方式演算表!V560="","",生产方式演算表!V560)</f>
        <v/>
      </c>
      <c r="S522" s="3" t="str">
        <f>IF(生产方式演算表!AW568="","",IF(LEN(生产方式演算表!AW568)=1,生产方式演算表!AW568,ROUND(生产方式演算表!AW568,-1)))</f>
        <v/>
      </c>
      <c r="T522" s="3" t="str">
        <f>IF(生产方式演算表!X560="","",生产方式演算表!X560)</f>
        <v/>
      </c>
      <c r="U522" s="3" t="str">
        <f>IF(生产方式演算表!AX568="","",IF(LEN(生产方式演算表!AX568)=1,生产方式演算表!AX568,ROUND(生产方式演算表!AX568,-1)))</f>
        <v/>
      </c>
      <c r="V522" s="3">
        <f t="shared" si="32"/>
        <v>0</v>
      </c>
      <c r="W522" s="3">
        <f t="shared" si="33"/>
        <v>40</v>
      </c>
      <c r="X522" s="3">
        <f t="shared" si="34"/>
        <v>0</v>
      </c>
      <c r="Y522" s="3">
        <f t="shared" si="35"/>
        <v>-40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>
        <f>IFERROR(ROUND(M522*VLOOKUP(L522,职业!A:G,4,FALSE),0),"")</f>
        <v>40</v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customHeight="1" spans="1:34">
      <c r="A523" s="23" t="str">
        <f>生产方式演算表!A561</f>
        <v>pmg_传送阵_所有制</v>
      </c>
      <c r="B523" s="20" t="str">
        <f>IF(生产方式演算表!B561="","",生产方式演算表!B561)</f>
        <v>pm_重_初级工人合作社</v>
      </c>
      <c r="C523" s="23">
        <v>2</v>
      </c>
      <c r="D523" s="24" t="str">
        <f>IF(生产方式演算表!F561="","",生产方式演算表!F561)</f>
        <v/>
      </c>
      <c r="E523" s="24" t="str">
        <f>IF(生产方式演算表!AO569="","",IF(LEN(生产方式演算表!AO569)=1,生产方式演算表!AO569,ROUND(生产方式演算表!AO569,-1)))</f>
        <v/>
      </c>
      <c r="F523" s="24" t="str">
        <f>IF(生产方式演算表!H569="","",生产方式演算表!H569)</f>
        <v/>
      </c>
      <c r="G523" s="24" t="str">
        <f>IF(生产方式演算表!AP569="","",IF(LEN(生产方式演算表!AP569)=1,生产方式演算表!AP569,ROUND(生产方式演算表!AP569,-1)))</f>
        <v/>
      </c>
      <c r="H523" s="24" t="str">
        <f>IF(生产方式演算表!J561="","",生产方式演算表!J561)</f>
        <v/>
      </c>
      <c r="I523" s="24" t="str">
        <f>IF(生产方式演算表!AQ569="","",IF(LEN(生产方式演算表!AQ569)=1,生产方式演算表!AQ569,ROUND(生产方式演算表!AQ569,-1)))</f>
        <v/>
      </c>
      <c r="J523" s="26" t="str">
        <f>IF(生产方式演算表!AR561=0,"","运力")</f>
        <v/>
      </c>
      <c r="K523" s="26" t="str">
        <f>IF(J523="","",IF(LEN(生产方式演算表!AR569)=1,生产方式演算表!AR569,ROUND(生产方式演算表!AR569,-1)))</f>
        <v/>
      </c>
      <c r="L523" s="3" t="str">
        <f>IF(生产方式演算表!O561="","",生产方式演算表!O561)</f>
        <v>劳工</v>
      </c>
      <c r="M523" s="3">
        <f>IF(生产方式演算表!AT561="","",ROUND(生产方式演算表!AT561,-1))</f>
        <v>300</v>
      </c>
      <c r="N523" s="3" t="str">
        <f>IF(生产方式演算表!Q561="","",生产方式演算表!Q561)</f>
        <v>工程师</v>
      </c>
      <c r="O523" s="3">
        <f>IF(生产方式演算表!AU561="","",ROUND(生产方式演算表!AU561,-1))</f>
        <v>200</v>
      </c>
      <c r="P523" s="3" t="str">
        <f>IF(生产方式演算表!S561="","",生产方式演算表!S561)</f>
        <v/>
      </c>
      <c r="Q523" s="3" t="str">
        <f>IF(生产方式演算表!AV561="","",ROUND(生产方式演算表!AV561,-1))</f>
        <v/>
      </c>
      <c r="R523" s="3" t="str">
        <f>IF(生产方式演算表!V561="","",生产方式演算表!V561)</f>
        <v/>
      </c>
      <c r="S523" s="3" t="str">
        <f>IF(生产方式演算表!AW569="","",IF(LEN(生产方式演算表!AW569)=1,生产方式演算表!AW569,ROUND(生产方式演算表!AW569,-1)))</f>
        <v/>
      </c>
      <c r="T523" s="3" t="str">
        <f>IF(生产方式演算表!X561="","",生产方式演算表!X561)</f>
        <v/>
      </c>
      <c r="U523" s="3" t="str">
        <f>IF(生产方式演算表!AX569="","",IF(LEN(生产方式演算表!AX569)=1,生产方式演算表!AX569,ROUND(生产方式演算表!AX569,-1)))</f>
        <v/>
      </c>
      <c r="V523" s="3">
        <f t="shared" si="32"/>
        <v>0</v>
      </c>
      <c r="W523" s="3">
        <f t="shared" si="33"/>
        <v>11</v>
      </c>
      <c r="X523" s="3">
        <f t="shared" si="34"/>
        <v>0</v>
      </c>
      <c r="Y523" s="3">
        <f t="shared" si="35"/>
        <v>-11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>
        <f>IFERROR(ROUND(M523*VLOOKUP(L523,职业!A:G,4,FALSE),0),"")</f>
        <v>7</v>
      </c>
      <c r="AE523">
        <f>IFERROR(ROUND(O523*VLOOKUP(L523,职业!A:G,4,FALSE),0),"")</f>
        <v>4</v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customHeight="1" spans="1:34">
      <c r="A524" s="23" t="str">
        <f>生产方式演算表!A562</f>
        <v>pmg_传送阵_所有制</v>
      </c>
      <c r="B524" s="20" t="str">
        <f>IF(生产方式演算表!B562="","",生产方式演算表!B562)</f>
        <v>pm_重_高级工人合作社</v>
      </c>
      <c r="C524" s="23">
        <v>3</v>
      </c>
      <c r="D524" s="24" t="str">
        <f>IF(生产方式演算表!F562="","",生产方式演算表!F562)</f>
        <v/>
      </c>
      <c r="E524" s="24" t="str">
        <f>IF(生产方式演算表!AO570="","",IF(LEN(生产方式演算表!AO570)=1,生产方式演算表!AO570,ROUND(生产方式演算表!AO570,-1)))</f>
        <v/>
      </c>
      <c r="F524" s="24" t="str">
        <f>IF(生产方式演算表!H570="","",生产方式演算表!H570)</f>
        <v/>
      </c>
      <c r="G524" s="24" t="str">
        <f>IF(生产方式演算表!AP570="","",IF(LEN(生产方式演算表!AP570)=1,生产方式演算表!AP570,ROUND(生产方式演算表!AP570,-1)))</f>
        <v/>
      </c>
      <c r="H524" s="24" t="str">
        <f>IF(生产方式演算表!J562="","",生产方式演算表!J562)</f>
        <v/>
      </c>
      <c r="I524" s="24" t="str">
        <f>IF(生产方式演算表!AQ570="","",IF(LEN(生产方式演算表!AQ570)=1,生产方式演算表!AQ570,ROUND(生产方式演算表!AQ570,-1)))</f>
        <v/>
      </c>
      <c r="J524" s="26" t="str">
        <f>IF(生产方式演算表!AR562=0,"","运力")</f>
        <v/>
      </c>
      <c r="K524" s="26" t="str">
        <f>IF(J524="","",IF(LEN(生产方式演算表!AR570)=1,生产方式演算表!AR570,ROUND(生产方式演算表!AR570,-1)))</f>
        <v/>
      </c>
      <c r="L524" s="3" t="str">
        <f>IF(生产方式演算表!O562="","",生产方式演算表!O562)</f>
        <v>劳工</v>
      </c>
      <c r="M524" s="3">
        <f>IF(生产方式演算表!AT562="","",ROUND(生产方式演算表!AT562,-1))</f>
        <v>150</v>
      </c>
      <c r="N524" s="3" t="str">
        <f>IF(生产方式演算表!Q562="","",生产方式演算表!Q562)</f>
        <v>工程师</v>
      </c>
      <c r="O524" s="3">
        <f>IF(生产方式演算表!AU562="","",ROUND(生产方式演算表!AU562,-1))</f>
        <v>130</v>
      </c>
      <c r="P524" s="3" t="str">
        <f>IF(生产方式演算表!S562="","",生产方式演算表!S562)</f>
        <v>法士</v>
      </c>
      <c r="Q524" s="3">
        <f>IF(生产方式演算表!AV562="","",ROUND(生产方式演算表!AV562,-1))</f>
        <v>90</v>
      </c>
      <c r="R524" s="3" t="str">
        <f>IF(生产方式演算表!V562="","",生产方式演算表!V562)</f>
        <v/>
      </c>
      <c r="S524" s="3" t="str">
        <f>IF(生产方式演算表!AW570="","",IF(LEN(生产方式演算表!AW570)=1,生产方式演算表!AW570,ROUND(生产方式演算表!AW570,-1)))</f>
        <v/>
      </c>
      <c r="T524" s="3" t="str">
        <f>IF(生产方式演算表!X562="","",生产方式演算表!X562)</f>
        <v/>
      </c>
      <c r="U524" s="3" t="str">
        <f>IF(生产方式演算表!AX570="","",IF(LEN(生产方式演算表!AX570)=1,生产方式演算表!AX570,ROUND(生产方式演算表!AX570,-1)))</f>
        <v/>
      </c>
      <c r="V524" s="3">
        <f t="shared" si="32"/>
        <v>0</v>
      </c>
      <c r="W524" s="3">
        <f t="shared" si="33"/>
        <v>6</v>
      </c>
      <c r="X524" s="3">
        <f t="shared" si="34"/>
        <v>0</v>
      </c>
      <c r="Y524" s="3">
        <f t="shared" si="35"/>
        <v>-6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>
        <f>IFERROR(ROUND(M524*VLOOKUP(L524,职业!A:G,4,FALSE),0),"")</f>
        <v>3</v>
      </c>
      <c r="AE524">
        <f>IFERROR(ROUND(O524*VLOOKUP(L524,职业!A:G,4,FALSE),0),"")</f>
        <v>3</v>
      </c>
      <c r="AF524">
        <f>IFERROR(ROUND(Q524*VLOOKUP(L524,职业!A:G,4,FALSE),0),"")</f>
        <v>2</v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customHeight="1" spans="1:34">
      <c r="A525" s="23" t="str">
        <f>生产方式演算表!A563</f>
        <v>pmg_传送阵_所有制</v>
      </c>
      <c r="B525" s="20" t="str">
        <f>IF(生产方式演算表!B563="","",生产方式演算表!B563)</f>
        <v>pm_重_法师所有</v>
      </c>
      <c r="C525" s="23">
        <v>4</v>
      </c>
      <c r="D525" s="24" t="str">
        <f>IF(生产方式演算表!F563="","",生产方式演算表!F563)</f>
        <v/>
      </c>
      <c r="E525" s="24" t="str">
        <f>IF(生产方式演算表!AO571="","",IF(LEN(生产方式演算表!AO571)=1,生产方式演算表!AO571,ROUND(生产方式演算表!AO571,-1)))</f>
        <v/>
      </c>
      <c r="F525" s="24" t="str">
        <f>IF(生产方式演算表!H571="","",生产方式演算表!H571)</f>
        <v/>
      </c>
      <c r="G525" s="24" t="str">
        <f>IF(生产方式演算表!AP571="","",IF(LEN(生产方式演算表!AP571)=1,生产方式演算表!AP571,ROUND(生产方式演算表!AP571,-1)))</f>
        <v/>
      </c>
      <c r="H525" s="24" t="str">
        <f>IF(生产方式演算表!J563="","",生产方式演算表!J563)</f>
        <v/>
      </c>
      <c r="I525" s="24" t="str">
        <f>IF(生产方式演算表!AQ571="","",IF(LEN(生产方式演算表!AQ571)=1,生产方式演算表!AQ571,ROUND(生产方式演算表!AQ571,-1)))</f>
        <v/>
      </c>
      <c r="J525" s="26" t="str">
        <f>IF(生产方式演算表!AR563=0,"","运力")</f>
        <v/>
      </c>
      <c r="K525" s="26" t="str">
        <f>IF(J525="","",IF(LEN(生产方式演算表!AR571)=1,生产方式演算表!AR571,ROUND(生产方式演算表!AR571,-1)))</f>
        <v/>
      </c>
      <c r="L525" s="3" t="str">
        <f>IF(生产方式演算表!O563="","",生产方式演算表!O563)</f>
        <v>法师</v>
      </c>
      <c r="M525" s="3">
        <f>IF(生产方式演算表!AT563="","",ROUND(生产方式演算表!AT563,-1))</f>
        <v>50</v>
      </c>
      <c r="N525" s="3" t="str">
        <f>IF(生产方式演算表!Q563="","",生产方式演算表!Q563)</f>
        <v>法士</v>
      </c>
      <c r="O525" s="3">
        <f>IF(生产方式演算表!AU563="","",ROUND(生产方式演算表!AU563,-1))</f>
        <v>310</v>
      </c>
      <c r="P525" s="3" t="str">
        <f>IF(生产方式演算表!S563="","",生产方式演算表!S563)</f>
        <v/>
      </c>
      <c r="Q525" s="3" t="str">
        <f>IF(生产方式演算表!AV563="","",ROUND(生产方式演算表!AV563,-1))</f>
        <v/>
      </c>
      <c r="R525" s="3" t="str">
        <f>IF(生产方式演算表!V563="","",生产方式演算表!V563)</f>
        <v/>
      </c>
      <c r="S525" s="3" t="str">
        <f>IF(生产方式演算表!AW571="","",IF(LEN(生产方式演算表!AW571)=1,生产方式演算表!AW571,ROUND(生产方式演算表!AW571,-1)))</f>
        <v/>
      </c>
      <c r="T525" s="3" t="str">
        <f>IF(生产方式演算表!X563="","",生产方式演算表!X563)</f>
        <v/>
      </c>
      <c r="U525" s="3" t="str">
        <f>IF(生产方式演算表!AX571="","",IF(LEN(生产方式演算表!AX571)=1,生产方式演算表!AX571,ROUND(生产方式演算表!AX571,-1)))</f>
        <v/>
      </c>
      <c r="V525" s="3">
        <f t="shared" si="32"/>
        <v>0</v>
      </c>
      <c r="W525" s="3">
        <f t="shared" si="33"/>
        <v>159</v>
      </c>
      <c r="X525" s="3">
        <f t="shared" si="34"/>
        <v>0</v>
      </c>
      <c r="Y525" s="3">
        <f t="shared" si="35"/>
        <v>-159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22</v>
      </c>
      <c r="AE525">
        <f>IFERROR(ROUND(O525*VLOOKUP(L525,职业!A:G,4,FALSE),0),"")</f>
        <v>137</v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hidden="1" customHeight="1" spans="1:34">
      <c r="A526" s="23" t="str">
        <f>生产方式演算表!A564</f>
        <v>pmg_艺术学院_基础生产</v>
      </c>
      <c r="B526" s="20" t="str">
        <f>IF(生产方式演算表!B564="","",生产方式演算表!B564)</f>
        <v/>
      </c>
      <c r="C526" s="23">
        <v>5</v>
      </c>
      <c r="D526" s="24" t="str">
        <f>IF(生产方式演算表!F564="","",生产方式演算表!F564)</f>
        <v/>
      </c>
      <c r="E526" s="24" t="str">
        <f>IF(生产方式演算表!AO564="","",生产方式演算表!AO564)</f>
        <v/>
      </c>
      <c r="F526" s="24" t="str">
        <f>IF(生产方式演算表!H564="","",生产方式演算表!H564)</f>
        <v/>
      </c>
      <c r="G526" s="24" t="str">
        <f>IF(生产方式演算表!AP564="","",生产方式演算表!AP564)</f>
        <v/>
      </c>
      <c r="H526" s="24" t="str">
        <f>IF(生产方式演算表!J564="","",生产方式演算表!J564)</f>
        <v/>
      </c>
      <c r="I526" s="24" t="str">
        <f>IF(生产方式演算表!AQ564="","",生产方式演算表!AQ564)</f>
        <v/>
      </c>
      <c r="J526" s="26" t="str">
        <f>IF(生产方式演算表!AR564=0,"","运力")</f>
        <v/>
      </c>
      <c r="K526" s="26" t="str">
        <f>IF(J526="运力",生产方式演算表!AR564,"")</f>
        <v/>
      </c>
      <c r="L526" s="3" t="str">
        <f>IF(生产方式演算表!O564="","",生产方式演算表!O564)</f>
        <v/>
      </c>
      <c r="M526" s="3" t="str">
        <f>IF(生产方式演算表!AT564="","",ROUND(生产方式演算表!AT564,-1))</f>
        <v/>
      </c>
      <c r="N526" s="3" t="str">
        <f>IF(生产方式演算表!Q564="","",生产方式演算表!Q564)</f>
        <v/>
      </c>
      <c r="O526" s="3" t="str">
        <f>IF(生产方式演算表!AU564="","",ROUND(生产方式演算表!AU564,-1))</f>
        <v/>
      </c>
      <c r="P526" s="3" t="str">
        <f>IF(生产方式演算表!S564="","",生产方式演算表!S564)</f>
        <v/>
      </c>
      <c r="Q526" s="3" t="str">
        <f>IF(生产方式演算表!AV564="","",ROUND(生产方式演算表!AV564,-1))</f>
        <v/>
      </c>
      <c r="R526" s="3" t="str">
        <f>IF(生产方式演算表!V564="","",生产方式演算表!V564)</f>
        <v/>
      </c>
      <c r="S526" s="3" t="str">
        <f>IF(生产方式演算表!AW564="","",ROUND(生产方式演算表!AW564,-LEN(生产方式演算表!AW564)+2))</f>
        <v/>
      </c>
      <c r="T526" s="3" t="str">
        <f>IF(生产方式演算表!X564="","",生产方式演算表!X564)</f>
        <v/>
      </c>
      <c r="U526" s="3" t="str">
        <f>IF(生产方式演算表!AX564="","",ROUND(生产方式演算表!AX564,-LEN(生产方式演算表!AX564)+2))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hidden="1" customHeight="1" spans="1:34">
      <c r="A527" s="23" t="str">
        <f>生产方式演算表!A565</f>
        <v>pmg_艺术学院_基础生产</v>
      </c>
      <c r="B527" s="20" t="str">
        <f>IF(生产方式演算表!B565="","",生产方式演算表!B565)</f>
        <v/>
      </c>
      <c r="C527" s="25">
        <v>1</v>
      </c>
      <c r="D527" s="24" t="str">
        <f>IF(生产方式演算表!F565="","",生产方式演算表!F565)</f>
        <v/>
      </c>
      <c r="E527" s="24" t="str">
        <f>IF(生产方式演算表!AO565="","",生产方式演算表!AO565)</f>
        <v/>
      </c>
      <c r="F527" s="24" t="str">
        <f>IF(生产方式演算表!H565="","",生产方式演算表!H565)</f>
        <v/>
      </c>
      <c r="G527" s="24" t="str">
        <f>IF(生产方式演算表!AP565="","",生产方式演算表!AP565)</f>
        <v/>
      </c>
      <c r="H527" s="24" t="str">
        <f>IF(生产方式演算表!J565="","",生产方式演算表!J565)</f>
        <v/>
      </c>
      <c r="I527" s="24" t="str">
        <f>IF(生产方式演算表!AQ565="","",生产方式演算表!AQ565)</f>
        <v/>
      </c>
      <c r="J527" s="26" t="str">
        <f>IF(生产方式演算表!AR565=0,"","运力")</f>
        <v/>
      </c>
      <c r="K527" s="26" t="str">
        <f>IF(J527="运力",生产方式演算表!AR565,"")</f>
        <v/>
      </c>
      <c r="L527" s="3" t="str">
        <f>IF(生产方式演算表!O565="","",生产方式演算表!O565)</f>
        <v/>
      </c>
      <c r="M527" s="3" t="str">
        <f>IF(生产方式演算表!AT565="","",ROUND(生产方式演算表!AT565,-1))</f>
        <v/>
      </c>
      <c r="N527" s="3" t="str">
        <f>IF(生产方式演算表!Q565="","",生产方式演算表!Q565)</f>
        <v/>
      </c>
      <c r="O527" s="3" t="str">
        <f>IF(生产方式演算表!AU565="","",ROUND(生产方式演算表!AU565,-1))</f>
        <v/>
      </c>
      <c r="P527" s="3" t="str">
        <f>IF(生产方式演算表!S565="","",生产方式演算表!S565)</f>
        <v/>
      </c>
      <c r="Q527" s="3" t="str">
        <f>IF(生产方式演算表!AV565="","",ROUND(生产方式演算表!AV565,-1))</f>
        <v/>
      </c>
      <c r="R527" s="3" t="str">
        <f>IF(生产方式演算表!V565="","",生产方式演算表!V565)</f>
        <v/>
      </c>
      <c r="S527" s="3" t="str">
        <f>IF(生产方式演算表!AW565="","",ROUND(生产方式演算表!AW565,-LEN(生产方式演算表!AW565)+2))</f>
        <v/>
      </c>
      <c r="T527" s="3" t="str">
        <f>IF(生产方式演算表!X565="","",生产方式演算表!X565)</f>
        <v/>
      </c>
      <c r="U527" s="3" t="str">
        <f>IF(生产方式演算表!AX565="","",ROUND(生产方式演算表!AX565,-LEN(生产方式演算表!AX565)+2))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hidden="1" customHeight="1" spans="1:34">
      <c r="A528" s="23" t="str">
        <f>生产方式演算表!A566</f>
        <v>pmg_艺术学院_基础生产</v>
      </c>
      <c r="B528" s="20" t="str">
        <f>IF(生产方式演算表!B566="","",生产方式演算表!B566)</f>
        <v/>
      </c>
      <c r="C528" s="25">
        <v>2</v>
      </c>
      <c r="D528" s="24" t="str">
        <f>IF(生产方式演算表!F566="","",生产方式演算表!F566)</f>
        <v/>
      </c>
      <c r="E528" s="24" t="str">
        <f>IF(生产方式演算表!AO566="","",生产方式演算表!AO566)</f>
        <v/>
      </c>
      <c r="F528" s="24" t="str">
        <f>IF(生产方式演算表!H566="","",生产方式演算表!H566)</f>
        <v/>
      </c>
      <c r="G528" s="24" t="str">
        <f>IF(生产方式演算表!AP566="","",生产方式演算表!AP566)</f>
        <v/>
      </c>
      <c r="H528" s="24" t="str">
        <f>IF(生产方式演算表!J566="","",生产方式演算表!J566)</f>
        <v/>
      </c>
      <c r="I528" s="24" t="str">
        <f>IF(生产方式演算表!AQ566="","",生产方式演算表!AQ566)</f>
        <v/>
      </c>
      <c r="J528" s="26" t="str">
        <f>IF(生产方式演算表!AR566=0,"","运力")</f>
        <v/>
      </c>
      <c r="K528" s="26" t="str">
        <f>IF(J528="运力",生产方式演算表!AR566,"")</f>
        <v/>
      </c>
      <c r="L528" s="3" t="str">
        <f>IF(生产方式演算表!O566="","",生产方式演算表!O566)</f>
        <v/>
      </c>
      <c r="M528" s="3" t="str">
        <f>IF(生产方式演算表!AT566="","",ROUND(生产方式演算表!AT566,-1))</f>
        <v/>
      </c>
      <c r="N528" s="3" t="str">
        <f>IF(生产方式演算表!Q566="","",生产方式演算表!Q566)</f>
        <v/>
      </c>
      <c r="O528" s="3" t="str">
        <f>IF(生产方式演算表!AU566="","",ROUND(生产方式演算表!AU566,-1))</f>
        <v/>
      </c>
      <c r="P528" s="3" t="str">
        <f>IF(生产方式演算表!S566="","",生产方式演算表!S566)</f>
        <v/>
      </c>
      <c r="Q528" s="3" t="str">
        <f>IF(生产方式演算表!AV566="","",ROUND(生产方式演算表!AV566,-1))</f>
        <v/>
      </c>
      <c r="R528" s="3" t="str">
        <f>IF(生产方式演算表!V566="","",生产方式演算表!V566)</f>
        <v/>
      </c>
      <c r="S528" s="3" t="str">
        <f>IF(生产方式演算表!AW566="","",ROUND(生产方式演算表!AW566,-LEN(生产方式演算表!AW566)+2))</f>
        <v/>
      </c>
      <c r="T528" s="3" t="str">
        <f>IF(生产方式演算表!X566="","",生产方式演算表!X566)</f>
        <v/>
      </c>
      <c r="U528" s="3" t="str">
        <f>IF(生产方式演算表!AX566="","",ROUND(生产方式演算表!AX566,-LEN(生产方式演算表!AX566)+2))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hidden="1" customHeight="1" spans="1:34">
      <c r="A529" s="23" t="str">
        <f>生产方式演算表!A567</f>
        <v>pmg_艺术学院_基础生产</v>
      </c>
      <c r="B529" s="20" t="str">
        <f>IF(生产方式演算表!B567="","",生产方式演算表!B567)</f>
        <v/>
      </c>
      <c r="C529" s="25">
        <v>3</v>
      </c>
      <c r="D529" s="24" t="str">
        <f>IF(生产方式演算表!F567="","",生产方式演算表!F567)</f>
        <v/>
      </c>
      <c r="E529" s="24" t="str">
        <f>IF(生产方式演算表!AO567="","",生产方式演算表!AO567)</f>
        <v/>
      </c>
      <c r="F529" s="24" t="str">
        <f>IF(生产方式演算表!H567="","",生产方式演算表!H567)</f>
        <v/>
      </c>
      <c r="G529" s="24" t="str">
        <f>IF(生产方式演算表!AP567="","",生产方式演算表!AP567)</f>
        <v/>
      </c>
      <c r="H529" s="24" t="str">
        <f>IF(生产方式演算表!J567="","",生产方式演算表!J567)</f>
        <v/>
      </c>
      <c r="I529" s="24" t="str">
        <f>IF(生产方式演算表!AQ567="","",生产方式演算表!AQ567)</f>
        <v/>
      </c>
      <c r="J529" s="26" t="str">
        <f>IF(生产方式演算表!AR567=0,"","运力")</f>
        <v/>
      </c>
      <c r="K529" s="26" t="str">
        <f>IF(J529="运力",生产方式演算表!AR567,"")</f>
        <v/>
      </c>
      <c r="L529" s="3" t="str">
        <f>IF(生产方式演算表!O567="","",生产方式演算表!O567)</f>
        <v/>
      </c>
      <c r="M529" s="3" t="str">
        <f>IF(生产方式演算表!AT567="","",ROUND(生产方式演算表!AT567,-1))</f>
        <v/>
      </c>
      <c r="N529" s="3" t="str">
        <f>IF(生产方式演算表!Q567="","",生产方式演算表!Q567)</f>
        <v/>
      </c>
      <c r="O529" s="3" t="str">
        <f>IF(生产方式演算表!AU567="","",ROUND(生产方式演算表!AU567,-1))</f>
        <v/>
      </c>
      <c r="P529" s="3" t="str">
        <f>IF(生产方式演算表!S567="","",生产方式演算表!S567)</f>
        <v/>
      </c>
      <c r="Q529" s="3" t="str">
        <f>IF(生产方式演算表!AV567="","",ROUND(生产方式演算表!AV567,-1))</f>
        <v/>
      </c>
      <c r="R529" s="3" t="str">
        <f>IF(生产方式演算表!V567="","",生产方式演算表!V567)</f>
        <v/>
      </c>
      <c r="S529" s="3" t="str">
        <f>IF(生产方式演算表!AW567="","",ROUND(生产方式演算表!AW567,-LEN(生产方式演算表!AW567)+2))</f>
        <v/>
      </c>
      <c r="T529" s="3" t="str">
        <f>IF(生产方式演算表!X567="","",生产方式演算表!X567)</f>
        <v/>
      </c>
      <c r="U529" s="3" t="str">
        <f>IF(生产方式演算表!AX567="","",ROUND(生产方式演算表!AX567,-LEN(生产方式演算表!AX567)+2))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hidden="1" customHeight="1" spans="1:34">
      <c r="A530" s="23" t="str">
        <f>生产方式演算表!A568</f>
        <v>pmg_艺术学院_基础生产</v>
      </c>
      <c r="B530" s="20" t="str">
        <f>IF(生产方式演算表!B568="","",生产方式演算表!B568)</f>
        <v/>
      </c>
      <c r="C530" s="25">
        <v>4</v>
      </c>
      <c r="D530" s="24" t="str">
        <f>IF(生产方式演算表!F568="","",生产方式演算表!F568)</f>
        <v/>
      </c>
      <c r="E530" s="24" t="str">
        <f>IF(生产方式演算表!AO568="","",生产方式演算表!AO568)</f>
        <v/>
      </c>
      <c r="F530" s="24" t="str">
        <f>IF(生产方式演算表!H568="","",生产方式演算表!H568)</f>
        <v/>
      </c>
      <c r="G530" s="24" t="str">
        <f>IF(生产方式演算表!AP568="","",生产方式演算表!AP568)</f>
        <v/>
      </c>
      <c r="H530" s="24" t="str">
        <f>IF(生产方式演算表!J568="","",生产方式演算表!J568)</f>
        <v/>
      </c>
      <c r="I530" s="24" t="str">
        <f>IF(生产方式演算表!AQ568="","",生产方式演算表!AQ568)</f>
        <v/>
      </c>
      <c r="J530" s="26" t="str">
        <f>IF(生产方式演算表!AR568=0,"","运力")</f>
        <v/>
      </c>
      <c r="K530" s="26" t="str">
        <f>IF(J530="运力",生产方式演算表!AR568,"")</f>
        <v/>
      </c>
      <c r="L530" s="3" t="str">
        <f>IF(生产方式演算表!O568="","",生产方式演算表!O568)</f>
        <v/>
      </c>
      <c r="M530" s="3" t="str">
        <f>IF(生产方式演算表!AT568="","",ROUND(生产方式演算表!AT568,-1))</f>
        <v/>
      </c>
      <c r="N530" s="3" t="str">
        <f>IF(生产方式演算表!Q568="","",生产方式演算表!Q568)</f>
        <v/>
      </c>
      <c r="O530" s="3" t="str">
        <f>IF(生产方式演算表!AU568="","",ROUND(生产方式演算表!AU568,-1))</f>
        <v/>
      </c>
      <c r="P530" s="3" t="str">
        <f>IF(生产方式演算表!S568="","",生产方式演算表!S568)</f>
        <v/>
      </c>
      <c r="Q530" s="3" t="str">
        <f>IF(生产方式演算表!AV568="","",ROUND(生产方式演算表!AV568,-1))</f>
        <v/>
      </c>
      <c r="R530" s="3" t="str">
        <f>IF(生产方式演算表!V568="","",生产方式演算表!V568)</f>
        <v/>
      </c>
      <c r="S530" s="3" t="str">
        <f>IF(生产方式演算表!AW568="","",ROUND(生产方式演算表!AW568,-LEN(生产方式演算表!AW568)+2))</f>
        <v/>
      </c>
      <c r="T530" s="3" t="str">
        <f>IF(生产方式演算表!X568="","",生产方式演算表!X568)</f>
        <v/>
      </c>
      <c r="U530" s="3" t="str">
        <f>IF(生产方式演算表!AX568="","",ROUND(生产方式演算表!AX568,-LEN(生产方式演算表!AX568)+2))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hidden="1" customHeight="1" spans="1:34">
      <c r="A531" s="23" t="str">
        <f>生产方式演算表!A569</f>
        <v>pmg_艺术学院_所有制</v>
      </c>
      <c r="B531" s="20" t="str">
        <f>IF(生产方式演算表!B569="","",生产方式演算表!B569)</f>
        <v/>
      </c>
      <c r="C531" s="25">
        <v>5</v>
      </c>
      <c r="D531" s="24" t="str">
        <f>IF(生产方式演算表!F569="","",生产方式演算表!F569)</f>
        <v/>
      </c>
      <c r="E531" s="24" t="str">
        <f>IF(生产方式演算表!AO569="","",生产方式演算表!AO569)</f>
        <v/>
      </c>
      <c r="F531" s="24" t="str">
        <f>IF(生产方式演算表!H569="","",生产方式演算表!H569)</f>
        <v/>
      </c>
      <c r="G531" s="24" t="str">
        <f>IF(生产方式演算表!AP569="","",生产方式演算表!AP569)</f>
        <v/>
      </c>
      <c r="H531" s="24" t="str">
        <f>IF(生产方式演算表!J569="","",生产方式演算表!J569)</f>
        <v/>
      </c>
      <c r="I531" s="24" t="str">
        <f>IF(生产方式演算表!AQ569="","",生产方式演算表!AQ569)</f>
        <v/>
      </c>
      <c r="J531" s="26" t="str">
        <f>IF(生产方式演算表!AR569=0,"","运力")</f>
        <v/>
      </c>
      <c r="K531" s="26" t="str">
        <f>IF(J531="运力",生产方式演算表!AR569,"")</f>
        <v/>
      </c>
      <c r="L531" s="3" t="str">
        <f>IF(生产方式演算表!O569="","",生产方式演算表!O569)</f>
        <v/>
      </c>
      <c r="M531" s="3" t="str">
        <f>IF(生产方式演算表!AT569="","",ROUND(生产方式演算表!AT569,-1))</f>
        <v/>
      </c>
      <c r="N531" s="3" t="str">
        <f>IF(生产方式演算表!Q569="","",生产方式演算表!Q569)</f>
        <v/>
      </c>
      <c r="O531" s="3" t="str">
        <f>IF(生产方式演算表!AU569="","",ROUND(生产方式演算表!AU569,-1))</f>
        <v/>
      </c>
      <c r="P531" s="3" t="str">
        <f>IF(生产方式演算表!S569="","",生产方式演算表!S569)</f>
        <v/>
      </c>
      <c r="Q531" s="3" t="str">
        <f>IF(生产方式演算表!AV569="","",ROUND(生产方式演算表!AV569,-1))</f>
        <v/>
      </c>
      <c r="R531" s="3" t="str">
        <f>IF(生产方式演算表!V569="","",生产方式演算表!V569)</f>
        <v/>
      </c>
      <c r="S531" s="3" t="str">
        <f>IF(生产方式演算表!AW569="","",ROUND(生产方式演算表!AW569,-LEN(生产方式演算表!AW569)+2))</f>
        <v/>
      </c>
      <c r="T531" s="3" t="str">
        <f>IF(生产方式演算表!X569="","",生产方式演算表!X569)</f>
        <v/>
      </c>
      <c r="U531" s="3" t="str">
        <f>IF(生产方式演算表!AX569="","",ROUND(生产方式演算表!AX569,-LEN(生产方式演算表!AX569)+2))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hidden="1" customHeight="1" spans="1:34">
      <c r="A532" s="23" t="str">
        <f>生产方式演算表!A570</f>
        <v>pmg_艺术学院_所有制</v>
      </c>
      <c r="B532" s="20" t="str">
        <f>IF(生产方式演算表!B570="","",生产方式演算表!B570)</f>
        <v/>
      </c>
      <c r="C532" s="25">
        <v>6</v>
      </c>
      <c r="D532" s="24" t="str">
        <f>IF(生产方式演算表!F570="","",生产方式演算表!F570)</f>
        <v/>
      </c>
      <c r="E532" s="24" t="str">
        <f>IF(生产方式演算表!AO570="","",生产方式演算表!AO570)</f>
        <v/>
      </c>
      <c r="F532" s="24" t="str">
        <f>IF(生产方式演算表!H570="","",生产方式演算表!H570)</f>
        <v/>
      </c>
      <c r="G532" s="24" t="str">
        <f>IF(生产方式演算表!AP570="","",生产方式演算表!AP570)</f>
        <v/>
      </c>
      <c r="H532" s="24" t="str">
        <f>IF(生产方式演算表!J570="","",生产方式演算表!J570)</f>
        <v/>
      </c>
      <c r="I532" s="24" t="str">
        <f>IF(生产方式演算表!AQ570="","",生产方式演算表!AQ570)</f>
        <v/>
      </c>
      <c r="J532" s="26" t="str">
        <f>IF(生产方式演算表!AR570=0,"","运力")</f>
        <v/>
      </c>
      <c r="K532" s="26" t="str">
        <f>IF(J532="运力",生产方式演算表!AR570,"")</f>
        <v/>
      </c>
      <c r="L532" s="3" t="str">
        <f>IF(生产方式演算表!O570="","",生产方式演算表!O570)</f>
        <v/>
      </c>
      <c r="M532" s="3" t="str">
        <f>IF(生产方式演算表!AT570="","",ROUND(生产方式演算表!AT570,-1))</f>
        <v/>
      </c>
      <c r="N532" s="3" t="str">
        <f>IF(生产方式演算表!Q570="","",生产方式演算表!Q570)</f>
        <v/>
      </c>
      <c r="O532" s="3" t="str">
        <f>IF(生产方式演算表!AU570="","",ROUND(生产方式演算表!AU570,-1))</f>
        <v/>
      </c>
      <c r="P532" s="3" t="str">
        <f>IF(生产方式演算表!S570="","",生产方式演算表!S570)</f>
        <v/>
      </c>
      <c r="Q532" s="3" t="str">
        <f>IF(生产方式演算表!AV570="","",ROUND(生产方式演算表!AV570,-1))</f>
        <v/>
      </c>
      <c r="R532" s="3" t="str">
        <f>IF(生产方式演算表!V570="","",生产方式演算表!V570)</f>
        <v/>
      </c>
      <c r="S532" s="3" t="str">
        <f>IF(生产方式演算表!AW570="","",ROUND(生产方式演算表!AW570,-LEN(生产方式演算表!AW570)+2))</f>
        <v/>
      </c>
      <c r="T532" s="3" t="str">
        <f>IF(生产方式演算表!X570="","",生产方式演算表!X570)</f>
        <v/>
      </c>
      <c r="U532" s="3" t="str">
        <f>IF(生产方式演算表!AX570="","",ROUND(生产方式演算表!AX570,-LEN(生产方式演算表!AX570)+2))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hidden="1" customHeight="1" spans="1:34">
      <c r="A533" s="23" t="str">
        <f>生产方式演算表!A571</f>
        <v>pmg_艺术学院_所有制</v>
      </c>
      <c r="B533" s="20" t="str">
        <f>IF(生产方式演算表!B571="","",生产方式演算表!B571)</f>
        <v/>
      </c>
      <c r="C533" s="25">
        <v>7</v>
      </c>
      <c r="D533" s="24" t="str">
        <f>IF(生产方式演算表!F571="","",生产方式演算表!F571)</f>
        <v/>
      </c>
      <c r="E533" s="24" t="str">
        <f>IF(生产方式演算表!AO571="","",生产方式演算表!AO571)</f>
        <v/>
      </c>
      <c r="F533" s="24" t="str">
        <f>IF(生产方式演算表!H571="","",生产方式演算表!H571)</f>
        <v/>
      </c>
      <c r="G533" s="24" t="str">
        <f>IF(生产方式演算表!AP571="","",生产方式演算表!AP571)</f>
        <v/>
      </c>
      <c r="H533" s="24" t="str">
        <f>IF(生产方式演算表!J571="","",生产方式演算表!J571)</f>
        <v/>
      </c>
      <c r="I533" s="24" t="str">
        <f>IF(生产方式演算表!AQ571="","",生产方式演算表!AQ571)</f>
        <v/>
      </c>
      <c r="J533" s="26" t="str">
        <f>IF(生产方式演算表!AR571=0,"","运力")</f>
        <v/>
      </c>
      <c r="K533" s="26" t="str">
        <f>IF(J533="运力",生产方式演算表!AR571,"")</f>
        <v/>
      </c>
      <c r="L533" s="3" t="str">
        <f>IF(生产方式演算表!O571="","",生产方式演算表!O571)</f>
        <v/>
      </c>
      <c r="M533" s="3" t="str">
        <f>IF(生产方式演算表!AT571="","",ROUND(生产方式演算表!AT571,-1))</f>
        <v/>
      </c>
      <c r="N533" s="3" t="str">
        <f>IF(生产方式演算表!Q571="","",生产方式演算表!Q571)</f>
        <v/>
      </c>
      <c r="O533" s="3" t="str">
        <f>IF(生产方式演算表!AU571="","",ROUND(生产方式演算表!AU571,-1))</f>
        <v/>
      </c>
      <c r="P533" s="3" t="str">
        <f>IF(生产方式演算表!S571="","",生产方式演算表!S571)</f>
        <v/>
      </c>
      <c r="Q533" s="3" t="str">
        <f>IF(生产方式演算表!AV571="","",ROUND(生产方式演算表!AV571,-1))</f>
        <v/>
      </c>
      <c r="R533" s="3" t="str">
        <f>IF(生产方式演算表!V571="","",生产方式演算表!V571)</f>
        <v/>
      </c>
      <c r="S533" s="3" t="str">
        <f>IF(生产方式演算表!AW571="","",ROUND(生产方式演算表!AW571,-LEN(生产方式演算表!AW571)+2))</f>
        <v/>
      </c>
      <c r="T533" s="3" t="str">
        <f>IF(生产方式演算表!X571="","",生产方式演算表!X571)</f>
        <v/>
      </c>
      <c r="U533" s="3" t="str">
        <f>IF(生产方式演算表!AX571="","",ROUND(生产方式演算表!AX571,-LEN(生产方式演算表!AX571)+2))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hidden="1" customHeight="1" spans="1:34">
      <c r="A534" s="23" t="str">
        <f>生产方式演算表!A572</f>
        <v>pmg_艺术学院_所有制</v>
      </c>
      <c r="B534" s="20" t="str">
        <f>IF(生产方式演算表!B572="","",生产方式演算表!B572)</f>
        <v/>
      </c>
      <c r="C534" s="25">
        <v>8</v>
      </c>
      <c r="D534" s="24" t="str">
        <f>IF(生产方式演算表!F572="","",生产方式演算表!F572)</f>
        <v/>
      </c>
      <c r="E534" s="24" t="str">
        <f>IF(生产方式演算表!AO572="","",生产方式演算表!AO572)</f>
        <v/>
      </c>
      <c r="F534" s="24" t="str">
        <f>IF(生产方式演算表!H572="","",生产方式演算表!H572)</f>
        <v/>
      </c>
      <c r="G534" s="24" t="str">
        <f>IF(生产方式演算表!AP572="","",生产方式演算表!AP572)</f>
        <v/>
      </c>
      <c r="H534" s="24" t="str">
        <f>IF(生产方式演算表!J572="","",生产方式演算表!J572)</f>
        <v/>
      </c>
      <c r="I534" s="24" t="str">
        <f>IF(生产方式演算表!AQ572="","",生产方式演算表!AQ572)</f>
        <v/>
      </c>
      <c r="J534" s="26" t="str">
        <f>IF(生产方式演算表!AR572=0,"","运力")</f>
        <v/>
      </c>
      <c r="K534" s="26" t="str">
        <f>IF(J534="运力",生产方式演算表!AR572,"")</f>
        <v/>
      </c>
      <c r="L534" s="3" t="str">
        <f>IF(生产方式演算表!O572="","",生产方式演算表!O572)</f>
        <v/>
      </c>
      <c r="M534" s="3" t="str">
        <f>IF(生产方式演算表!AT572="","",ROUND(生产方式演算表!AT572,-1))</f>
        <v/>
      </c>
      <c r="N534" s="3" t="str">
        <f>IF(生产方式演算表!Q572="","",生产方式演算表!Q572)</f>
        <v/>
      </c>
      <c r="O534" s="3" t="str">
        <f>IF(生产方式演算表!AU572="","",ROUND(生产方式演算表!AU572,-1))</f>
        <v/>
      </c>
      <c r="P534" s="3" t="str">
        <f>IF(生产方式演算表!S572="","",生产方式演算表!S572)</f>
        <v/>
      </c>
      <c r="Q534" s="3" t="str">
        <f>IF(生产方式演算表!AV572="","",ROUND(生产方式演算表!AV572,-1))</f>
        <v/>
      </c>
      <c r="R534" s="3" t="str">
        <f>IF(生产方式演算表!V572="","",生产方式演算表!V572)</f>
        <v/>
      </c>
      <c r="S534" s="3" t="str">
        <f>IF(生产方式演算表!AW572="","",ROUND(生产方式演算表!AW572,-LEN(生产方式演算表!AW572)+2))</f>
        <v/>
      </c>
      <c r="T534" s="3" t="str">
        <f>IF(生产方式演算表!X572="","",生产方式演算表!X572)</f>
        <v/>
      </c>
      <c r="U534" s="3" t="str">
        <f>IF(生产方式演算表!AX572="","",ROUND(生产方式演算表!AX572,-LEN(生产方式演算表!AX572)+2))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hidden="1" customHeight="1" spans="1:34">
      <c r="A535" s="23" t="str">
        <f>生产方式演算表!A573</f>
        <v>pmg_艺术学院_所有制</v>
      </c>
      <c r="B535" s="20" t="str">
        <f>IF(生产方式演算表!B573="","",生产方式演算表!B573)</f>
        <v/>
      </c>
      <c r="C535" s="23">
        <v>1</v>
      </c>
      <c r="D535" s="24" t="str">
        <f>IF(生产方式演算表!F573="","",生产方式演算表!F573)</f>
        <v/>
      </c>
      <c r="E535" s="24" t="str">
        <f>IF(生产方式演算表!AO573="","",生产方式演算表!AO573)</f>
        <v/>
      </c>
      <c r="F535" s="24" t="str">
        <f>IF(生产方式演算表!H573="","",生产方式演算表!H573)</f>
        <v/>
      </c>
      <c r="G535" s="24" t="str">
        <f>IF(生产方式演算表!AP573="","",生产方式演算表!AP573)</f>
        <v/>
      </c>
      <c r="H535" s="24" t="str">
        <f>IF(生产方式演算表!J573="","",生产方式演算表!J573)</f>
        <v/>
      </c>
      <c r="I535" s="24" t="str">
        <f>IF(生产方式演算表!AQ573="","",生产方式演算表!AQ573)</f>
        <v/>
      </c>
      <c r="J535" s="26" t="str">
        <f>IF(生产方式演算表!AR573=0,"","运力")</f>
        <v/>
      </c>
      <c r="K535" s="26" t="str">
        <f>IF(J535="运力",生产方式演算表!AR573,"")</f>
        <v/>
      </c>
      <c r="L535" s="3" t="str">
        <f>IF(生产方式演算表!O573="","",生产方式演算表!O573)</f>
        <v/>
      </c>
      <c r="M535" s="3" t="str">
        <f>IF(生产方式演算表!AT573="","",ROUND(生产方式演算表!AT573,-1))</f>
        <v/>
      </c>
      <c r="N535" s="3" t="str">
        <f>IF(生产方式演算表!Q573="","",生产方式演算表!Q573)</f>
        <v/>
      </c>
      <c r="O535" s="3" t="str">
        <f>IF(生产方式演算表!AU573="","",ROUND(生产方式演算表!AU573,-1))</f>
        <v/>
      </c>
      <c r="P535" s="3" t="str">
        <f>IF(生产方式演算表!S573="","",生产方式演算表!S573)</f>
        <v/>
      </c>
      <c r="Q535" s="3" t="str">
        <f>IF(生产方式演算表!AV573="","",ROUND(生产方式演算表!AV573,-1))</f>
        <v/>
      </c>
      <c r="R535" s="3" t="str">
        <f>IF(生产方式演算表!V573="","",生产方式演算表!V573)</f>
        <v/>
      </c>
      <c r="S535" s="3" t="str">
        <f>IF(生产方式演算表!AW573="","",ROUND(生产方式演算表!AW573,-LEN(生产方式演算表!AW573)+2))</f>
        <v/>
      </c>
      <c r="T535" s="3" t="str">
        <f>IF(生产方式演算表!X573="","",生产方式演算表!X573)</f>
        <v/>
      </c>
      <c r="U535" s="3" t="str">
        <f>IF(生产方式演算表!AX573="","",ROUND(生产方式演算表!AX573,-LEN(生产方式演算表!AX573)+2))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hidden="1" customHeight="1" spans="1:34">
      <c r="A536" s="23" t="str">
        <f>生产方式演算表!A574</f>
        <v>pmg_艺术学院_所有制</v>
      </c>
      <c r="B536" s="20" t="str">
        <f>IF(生产方式演算表!B574="","",生产方式演算表!B574)</f>
        <v/>
      </c>
      <c r="C536" s="23">
        <v>2</v>
      </c>
      <c r="D536" s="24" t="str">
        <f>IF(生产方式演算表!F574="","",生产方式演算表!F574)</f>
        <v/>
      </c>
      <c r="E536" s="24" t="str">
        <f>IF(生产方式演算表!AO574="","",生产方式演算表!AO574)</f>
        <v/>
      </c>
      <c r="F536" s="24" t="str">
        <f>IF(生产方式演算表!H574="","",生产方式演算表!H574)</f>
        <v/>
      </c>
      <c r="G536" s="24" t="str">
        <f>IF(生产方式演算表!AP574="","",生产方式演算表!AP574)</f>
        <v/>
      </c>
      <c r="H536" s="24" t="str">
        <f>IF(生产方式演算表!J574="","",生产方式演算表!J574)</f>
        <v/>
      </c>
      <c r="I536" s="24" t="str">
        <f>IF(生产方式演算表!AQ574="","",生产方式演算表!AQ574)</f>
        <v/>
      </c>
      <c r="J536" s="26" t="str">
        <f>IF(生产方式演算表!AR574=0,"","运力")</f>
        <v/>
      </c>
      <c r="K536" s="26" t="str">
        <f>IF(J536="运力",生产方式演算表!AR574,"")</f>
        <v/>
      </c>
      <c r="L536" s="3" t="str">
        <f>IF(生产方式演算表!O574="","",生产方式演算表!O574)</f>
        <v/>
      </c>
      <c r="M536" s="3" t="str">
        <f>IF(生产方式演算表!AT574="","",ROUND(生产方式演算表!AT574,-1))</f>
        <v/>
      </c>
      <c r="N536" s="3" t="str">
        <f>IF(生产方式演算表!Q574="","",生产方式演算表!Q574)</f>
        <v/>
      </c>
      <c r="O536" s="3" t="str">
        <f>IF(生产方式演算表!AU574="","",ROUND(生产方式演算表!AU574,-1))</f>
        <v/>
      </c>
      <c r="P536" s="3" t="str">
        <f>IF(生产方式演算表!S574="","",生产方式演算表!S574)</f>
        <v/>
      </c>
      <c r="Q536" s="3" t="str">
        <f>IF(生产方式演算表!AV574="","",ROUND(生产方式演算表!AV574,-1))</f>
        <v/>
      </c>
      <c r="R536" s="3" t="str">
        <f>IF(生产方式演算表!V574="","",生产方式演算表!V574)</f>
        <v/>
      </c>
      <c r="S536" s="3" t="str">
        <f>IF(生产方式演算表!AW574="","",ROUND(生产方式演算表!AW574,-LEN(生产方式演算表!AW574)+2))</f>
        <v/>
      </c>
      <c r="T536" s="3" t="str">
        <f>IF(生产方式演算表!X574="","",生产方式演算表!X574)</f>
        <v/>
      </c>
      <c r="U536" s="3" t="str">
        <f>IF(生产方式演算表!AX574="","",ROUND(生产方式演算表!AX574,-LEN(生产方式演算表!AX574)+2))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hidden="1" customHeight="1" spans="1:34">
      <c r="A537" s="23" t="str">
        <f>生产方式演算表!A575</f>
        <v>pmg_艺术学院_所有制</v>
      </c>
      <c r="B537" s="20" t="str">
        <f>IF(生产方式演算表!B575="","",生产方式演算表!B575)</f>
        <v/>
      </c>
      <c r="C537" s="23">
        <v>3</v>
      </c>
      <c r="D537" s="24" t="str">
        <f>IF(生产方式演算表!F575="","",生产方式演算表!F575)</f>
        <v/>
      </c>
      <c r="E537" s="24" t="str">
        <f>IF(生产方式演算表!AO575="","",生产方式演算表!AO575)</f>
        <v/>
      </c>
      <c r="F537" s="24" t="str">
        <f>IF(生产方式演算表!H575="","",生产方式演算表!H575)</f>
        <v/>
      </c>
      <c r="G537" s="24" t="str">
        <f>IF(生产方式演算表!AP575="","",生产方式演算表!AP575)</f>
        <v/>
      </c>
      <c r="H537" s="24" t="str">
        <f>IF(生产方式演算表!J575="","",生产方式演算表!J575)</f>
        <v/>
      </c>
      <c r="I537" s="24" t="str">
        <f>IF(生产方式演算表!AQ575="","",生产方式演算表!AQ575)</f>
        <v/>
      </c>
      <c r="J537" s="26" t="str">
        <f>IF(生产方式演算表!AR575=0,"","运力")</f>
        <v/>
      </c>
      <c r="K537" s="26" t="str">
        <f>IF(J537="运力",生产方式演算表!AR575,"")</f>
        <v/>
      </c>
      <c r="L537" s="3" t="str">
        <f>IF(生产方式演算表!O575="","",生产方式演算表!O575)</f>
        <v/>
      </c>
      <c r="M537" s="3" t="str">
        <f>IF(生产方式演算表!AT575="","",ROUND(生产方式演算表!AT575,-1))</f>
        <v/>
      </c>
      <c r="N537" s="3" t="str">
        <f>IF(生产方式演算表!Q575="","",生产方式演算表!Q575)</f>
        <v/>
      </c>
      <c r="O537" s="3" t="str">
        <f>IF(生产方式演算表!AU575="","",ROUND(生产方式演算表!AU575,-1))</f>
        <v/>
      </c>
      <c r="P537" s="3" t="str">
        <f>IF(生产方式演算表!S575="","",生产方式演算表!S575)</f>
        <v/>
      </c>
      <c r="Q537" s="3" t="str">
        <f>IF(生产方式演算表!AV575="","",ROUND(生产方式演算表!AV575,-1))</f>
        <v/>
      </c>
      <c r="R537" s="3" t="str">
        <f>IF(生产方式演算表!V575="","",生产方式演算表!V575)</f>
        <v/>
      </c>
      <c r="S537" s="3" t="str">
        <f>IF(生产方式演算表!AW575="","",ROUND(生产方式演算表!AW575,-LEN(生产方式演算表!AW575)+2))</f>
        <v/>
      </c>
      <c r="T537" s="3" t="str">
        <f>IF(生产方式演算表!X575="","",生产方式演算表!X575)</f>
        <v/>
      </c>
      <c r="U537" s="3" t="str">
        <f>IF(生产方式演算表!AX575="","",ROUND(生产方式演算表!AX575,-LEN(生产方式演算表!AX575)+2))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hidden="1" customHeight="1" spans="1:34">
      <c r="A538" s="23" t="str">
        <f>生产方式演算表!A576</f>
        <v>pmg_艺术学院_所有制</v>
      </c>
      <c r="B538" s="20" t="str">
        <f>IF(生产方式演算表!B576="","",生产方式演算表!B576)</f>
        <v/>
      </c>
      <c r="C538" s="23">
        <v>4</v>
      </c>
      <c r="D538" s="24" t="str">
        <f>IF(生产方式演算表!F576="","",生产方式演算表!F576)</f>
        <v/>
      </c>
      <c r="E538" s="24" t="str">
        <f>IF(生产方式演算表!AO576="","",生产方式演算表!AO576)</f>
        <v/>
      </c>
      <c r="F538" s="24" t="str">
        <f>IF(生产方式演算表!H576="","",生产方式演算表!H576)</f>
        <v/>
      </c>
      <c r="G538" s="24" t="str">
        <f>IF(生产方式演算表!AP576="","",生产方式演算表!AP576)</f>
        <v/>
      </c>
      <c r="H538" s="24" t="str">
        <f>IF(生产方式演算表!J576="","",生产方式演算表!J576)</f>
        <v/>
      </c>
      <c r="I538" s="24" t="str">
        <f>IF(生产方式演算表!AQ576="","",生产方式演算表!AQ576)</f>
        <v/>
      </c>
      <c r="J538" s="26" t="str">
        <f>IF(生产方式演算表!AR576=0,"","运力")</f>
        <v/>
      </c>
      <c r="K538" s="26" t="str">
        <f>IF(J538="运力",生产方式演算表!AR576,"")</f>
        <v/>
      </c>
      <c r="L538" s="3" t="str">
        <f>IF(生产方式演算表!O576="","",生产方式演算表!O576)</f>
        <v/>
      </c>
      <c r="M538" s="3" t="str">
        <f>IF(生产方式演算表!AT576="","",ROUND(生产方式演算表!AT576,-1))</f>
        <v/>
      </c>
      <c r="N538" s="3" t="str">
        <f>IF(生产方式演算表!Q576="","",生产方式演算表!Q576)</f>
        <v/>
      </c>
      <c r="O538" s="3" t="str">
        <f>IF(生产方式演算表!AU576="","",ROUND(生产方式演算表!AU576,-1))</f>
        <v/>
      </c>
      <c r="P538" s="3" t="str">
        <f>IF(生产方式演算表!S576="","",生产方式演算表!S576)</f>
        <v/>
      </c>
      <c r="Q538" s="3" t="str">
        <f>IF(生产方式演算表!AV576="","",ROUND(生产方式演算表!AV576,-1))</f>
        <v/>
      </c>
      <c r="R538" s="3" t="str">
        <f>IF(生产方式演算表!V576="","",生产方式演算表!V576)</f>
        <v/>
      </c>
      <c r="S538" s="3" t="str">
        <f>IF(生产方式演算表!AW576="","",ROUND(生产方式演算表!AW576,-LEN(生产方式演算表!AW576)+2))</f>
        <v/>
      </c>
      <c r="T538" s="3" t="str">
        <f>IF(生产方式演算表!X576="","",生产方式演算表!X576)</f>
        <v/>
      </c>
      <c r="U538" s="3" t="str">
        <f>IF(生产方式演算表!AX576="","",ROUND(生产方式演算表!AX576,-LEN(生产方式演算表!AX576)+2))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customHeight="1" spans="1:34">
      <c r="A539" s="23" t="str">
        <f>生产方式演算表!A577</f>
        <v>pmg_艺术学院_所有制</v>
      </c>
      <c r="B539" s="20" t="str">
        <f>IF(生产方式演算表!B577="","",生产方式演算表!B577)</f>
        <v>pm_轻_商人行会</v>
      </c>
      <c r="C539" s="23">
        <v>5</v>
      </c>
      <c r="D539" s="24" t="str">
        <f>IF(生产方式演算表!F577="","",生产方式演算表!F577)</f>
        <v/>
      </c>
      <c r="E539" s="24" t="str">
        <f>IF(生产方式演算表!AO585="","",IF(LEN(生产方式演算表!AO585)=1,生产方式演算表!AO585,ROUND(生产方式演算表!AO585,-1)))</f>
        <v/>
      </c>
      <c r="F539" s="24" t="str">
        <f>IF(生产方式演算表!H585="","",生产方式演算表!H585)</f>
        <v/>
      </c>
      <c r="G539" s="24" t="str">
        <f>IF(生产方式演算表!AP585="","",IF(LEN(生产方式演算表!AP585)=1,生产方式演算表!AP585,ROUND(生产方式演算表!AP585,-1)))</f>
        <v/>
      </c>
      <c r="H539" s="24" t="str">
        <f>IF(生产方式演算表!J577="","",生产方式演算表!J577)</f>
        <v/>
      </c>
      <c r="I539" s="24" t="str">
        <f>IF(生产方式演算表!AQ585="","",IF(LEN(生产方式演算表!AQ585)=1,生产方式演算表!AQ585,ROUND(生产方式演算表!AQ585,-1)))</f>
        <v/>
      </c>
      <c r="J539" s="26" t="str">
        <f>IF(生产方式演算表!AR577=0,"","运力")</f>
        <v/>
      </c>
      <c r="K539" s="26" t="str">
        <f>IF(J539="","",IF(LEN(生产方式演算表!AR585)=1,生产方式演算表!AR585,ROUND(生产方式演算表!AR585,-1)))</f>
        <v/>
      </c>
      <c r="L539" s="3" t="str">
        <f>IF(生产方式演算表!O577="","",生产方式演算表!O577)</f>
        <v/>
      </c>
      <c r="M539" s="3" t="str">
        <f>IF(生产方式演算表!AT577="","",ROUND(生产方式演算表!AT577,-1))</f>
        <v/>
      </c>
      <c r="N539" s="3" t="str">
        <f>IF(生产方式演算表!Q577="","",生产方式演算表!Q577)</f>
        <v/>
      </c>
      <c r="O539" s="3" t="str">
        <f>IF(生产方式演算表!AU577="","",ROUND(生产方式演算表!AU577,-1))</f>
        <v/>
      </c>
      <c r="P539" s="3" t="str">
        <f>IF(生产方式演算表!S577="","",生产方式演算表!S577)</f>
        <v/>
      </c>
      <c r="Q539" s="3" t="str">
        <f>IF(生产方式演算表!AV577="","",ROUND(生产方式演算表!AV577,-1))</f>
        <v/>
      </c>
      <c r="R539" s="3" t="str">
        <f>IF(生产方式演算表!V577="","",生产方式演算表!V577)</f>
        <v/>
      </c>
      <c r="S539" s="3" t="str">
        <f>IF(生产方式演算表!AW585="","",IF(LEN(生产方式演算表!AW585)=1,生产方式演算表!AW585,ROUND(生产方式演算表!AW585,-1)))</f>
        <v/>
      </c>
      <c r="T539" s="3" t="str">
        <f>IF(生产方式演算表!X577="","",生产方式演算表!X577)</f>
        <v/>
      </c>
      <c r="U539" s="3" t="str">
        <f>IF(生产方式演算表!AX585="","",IF(LEN(生产方式演算表!AX585)=1,生产方式演算表!AX585,ROUND(生产方式演算表!AX585,-1)))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customHeight="1" spans="1:34">
      <c r="A540" s="23" t="str">
        <f>生产方式演算表!A578</f>
        <v>pmg_艺术学院_所有制</v>
      </c>
      <c r="B540" s="20" t="str">
        <f>IF(生产方式演算表!B578="","",生产方式演算表!B578)</f>
        <v>pm_轻_教会所有</v>
      </c>
      <c r="C540" s="23">
        <v>6</v>
      </c>
      <c r="D540" s="24" t="str">
        <f>IF(生产方式演算表!F578="","",生产方式演算表!F578)</f>
        <v/>
      </c>
      <c r="E540" s="24" t="str">
        <f>IF(生产方式演算表!AO586="","",IF(LEN(生产方式演算表!AO586)=1,生产方式演算表!AO586,ROUND(生产方式演算表!AO586,-1)))</f>
        <v/>
      </c>
      <c r="F540" s="24" t="str">
        <f>IF(生产方式演算表!H586="","",生产方式演算表!H586)</f>
        <v/>
      </c>
      <c r="G540" s="24" t="str">
        <f>IF(生产方式演算表!AP586="","",IF(LEN(生产方式演算表!AP586)=1,生产方式演算表!AP586,ROUND(生产方式演算表!AP586,-1)))</f>
        <v/>
      </c>
      <c r="H540" s="24" t="str">
        <f>IF(生产方式演算表!J578="","",生产方式演算表!J578)</f>
        <v/>
      </c>
      <c r="I540" s="24" t="str">
        <f>IF(生产方式演算表!AQ586="","",IF(LEN(生产方式演算表!AQ586)=1,生产方式演算表!AQ586,ROUND(生产方式演算表!AQ586,-1)))</f>
        <v/>
      </c>
      <c r="J540" s="26" t="str">
        <f>IF(生产方式演算表!AR578=0,"","运力")</f>
        <v/>
      </c>
      <c r="K540" s="26" t="str">
        <f>IF(J540="","",IF(LEN(生产方式演算表!AR586)=1,生产方式演算表!AR586,ROUND(生产方式演算表!AR586,-1)))</f>
        <v/>
      </c>
      <c r="L540" s="3" t="str">
        <f>IF(生产方式演算表!O578="","",生产方式演算表!O578)</f>
        <v/>
      </c>
      <c r="M540" s="3" t="str">
        <f>IF(生产方式演算表!AT578="","",ROUND(生产方式演算表!AT578,-1))</f>
        <v/>
      </c>
      <c r="N540" s="3" t="str">
        <f>IF(生产方式演算表!Q578="","",生产方式演算表!Q578)</f>
        <v/>
      </c>
      <c r="O540" s="3" t="str">
        <f>IF(生产方式演算表!AU578="","",ROUND(生产方式演算表!AU578,-1))</f>
        <v/>
      </c>
      <c r="P540" s="3" t="str">
        <f>IF(生产方式演算表!S578="","",生产方式演算表!S578)</f>
        <v/>
      </c>
      <c r="Q540" s="3" t="str">
        <f>IF(生产方式演算表!AV578="","",ROUND(生产方式演算表!AV578,-1))</f>
        <v/>
      </c>
      <c r="R540" s="3" t="str">
        <f>IF(生产方式演算表!V578="","",生产方式演算表!V578)</f>
        <v/>
      </c>
      <c r="S540" s="3" t="str">
        <f>IF(生产方式演算表!AW586="","",IF(LEN(生产方式演算表!AW586)=1,生产方式演算表!AW586,ROUND(生产方式演算表!AW586,-1)))</f>
        <v/>
      </c>
      <c r="T540" s="3" t="str">
        <f>IF(生产方式演算表!X578="","",生产方式演算表!X578)</f>
        <v/>
      </c>
      <c r="U540" s="3" t="str">
        <f>IF(生产方式演算表!AX586="","",IF(LEN(生产方式演算表!AX586)=1,生产方式演算表!AX586,ROUND(生产方式演算表!AX586,-1)))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customHeight="1" spans="1:34">
      <c r="A541" s="23" t="str">
        <f>生产方式演算表!A579</f>
        <v>pmg_艺术学院_所有制</v>
      </c>
      <c r="B541" s="20" t="str">
        <f>IF(生产方式演算表!B579="","",生产方式演算表!B579)</f>
        <v>pm_轻_私人运营</v>
      </c>
      <c r="C541" s="23">
        <v>7</v>
      </c>
      <c r="D541" s="24" t="str">
        <f>IF(生产方式演算表!F579="","",生产方式演算表!F579)</f>
        <v/>
      </c>
      <c r="E541" s="24" t="str">
        <f>IF(生产方式演算表!AO587="","",IF(LEN(生产方式演算表!AO587)=1,生产方式演算表!AO587,ROUND(生产方式演算表!AO587,-1)))</f>
        <v/>
      </c>
      <c r="F541" s="24" t="str">
        <f>IF(生产方式演算表!H587="","",生产方式演算表!H587)</f>
        <v/>
      </c>
      <c r="G541" s="24" t="str">
        <f>IF(生产方式演算表!AP587="","",IF(LEN(生产方式演算表!AP587)=1,生产方式演算表!AP587,ROUND(生产方式演算表!AP587,-1)))</f>
        <v/>
      </c>
      <c r="H541" s="24" t="str">
        <f>IF(生产方式演算表!J579="","",生产方式演算表!J579)</f>
        <v/>
      </c>
      <c r="I541" s="24" t="str">
        <f>IF(生产方式演算表!AQ587="","",IF(LEN(生产方式演算表!AQ587)=1,生产方式演算表!AQ587,ROUND(生产方式演算表!AQ587,-1)))</f>
        <v/>
      </c>
      <c r="J541" s="26" t="str">
        <f>IF(生产方式演算表!AR579=0,"","运力")</f>
        <v/>
      </c>
      <c r="K541" s="26" t="str">
        <f>IF(J541="","",IF(LEN(生产方式演算表!AR587)=1,生产方式演算表!AR587,ROUND(生产方式演算表!AR587,-1)))</f>
        <v/>
      </c>
      <c r="L541" s="3" t="str">
        <f>IF(生产方式演算表!O579="","",生产方式演算表!O579)</f>
        <v/>
      </c>
      <c r="M541" s="3" t="str">
        <f>IF(生产方式演算表!AT579="","",ROUND(生产方式演算表!AT579,-1))</f>
        <v/>
      </c>
      <c r="N541" s="3" t="str">
        <f>IF(生产方式演算表!Q579="","",生产方式演算表!Q579)</f>
        <v/>
      </c>
      <c r="O541" s="3" t="str">
        <f>IF(生产方式演算表!AU579="","",ROUND(生产方式演算表!AU579,-1))</f>
        <v/>
      </c>
      <c r="P541" s="3" t="str">
        <f>IF(生产方式演算表!S579="","",生产方式演算表!S579)</f>
        <v/>
      </c>
      <c r="Q541" s="3" t="str">
        <f>IF(生产方式演算表!AV579="","",ROUND(生产方式演算表!AV579,-1))</f>
        <v/>
      </c>
      <c r="R541" s="3" t="str">
        <f>IF(生产方式演算表!V579="","",生产方式演算表!V579)</f>
        <v/>
      </c>
      <c r="S541" s="3" t="str">
        <f>IF(生产方式演算表!AW587="","",IF(LEN(生产方式演算表!AW587)=1,生产方式演算表!AW587,ROUND(生产方式演算表!AW587,-1)))</f>
        <v/>
      </c>
      <c r="T541" s="3" t="str">
        <f>IF(生产方式演算表!X579="","",生产方式演算表!X579)</f>
        <v/>
      </c>
      <c r="U541" s="3" t="str">
        <f>IF(生产方式演算表!AX587="","",IF(LEN(生产方式演算表!AX587)=1,生产方式演算表!AX587,ROUND(生产方式演算表!AX587,-1)))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customHeight="1" spans="1:34">
      <c r="A542" s="23" t="str">
        <f>生产方式演算表!A580</f>
        <v>pmg_艺术学院_所有制</v>
      </c>
      <c r="B542" s="20" t="str">
        <f>IF(生产方式演算表!B580="","",生产方式演算表!B580)</f>
        <v>pm_轻_公开交易</v>
      </c>
      <c r="C542" s="23">
        <v>8</v>
      </c>
      <c r="D542" s="24" t="str">
        <f>IF(生产方式演算表!F580="","",生产方式演算表!F580)</f>
        <v/>
      </c>
      <c r="E542" s="24" t="str">
        <f>IF(生产方式演算表!AO588="","",IF(LEN(生产方式演算表!AO588)=1,生产方式演算表!AO588,ROUND(生产方式演算表!AO588,-1)))</f>
        <v/>
      </c>
      <c r="F542" s="24" t="str">
        <f>IF(生产方式演算表!H588="","",生产方式演算表!H588)</f>
        <v/>
      </c>
      <c r="G542" s="24" t="str">
        <f>IF(生产方式演算表!AP588="","",IF(LEN(生产方式演算表!AP588)=1,生产方式演算表!AP588,ROUND(生产方式演算表!AP588,-1)))</f>
        <v/>
      </c>
      <c r="H542" s="24" t="str">
        <f>IF(生产方式演算表!J580="","",生产方式演算表!J580)</f>
        <v/>
      </c>
      <c r="I542" s="24" t="str">
        <f>IF(生产方式演算表!AQ588="","",IF(LEN(生产方式演算表!AQ588)=1,生产方式演算表!AQ588,ROUND(生产方式演算表!AQ588,-1)))</f>
        <v/>
      </c>
      <c r="J542" s="26" t="str">
        <f>IF(生产方式演算表!AR580=0,"","运力")</f>
        <v/>
      </c>
      <c r="K542" s="26" t="str">
        <f>IF(J542="","",IF(LEN(生产方式演算表!AR588)=1,生产方式演算表!AR588,ROUND(生产方式演算表!AR588,-1)))</f>
        <v/>
      </c>
      <c r="L542" s="3" t="str">
        <f>IF(生产方式演算表!O580="","",生产方式演算表!O580)</f>
        <v/>
      </c>
      <c r="M542" s="3" t="str">
        <f>IF(生产方式演算表!AT580="","",ROUND(生产方式演算表!AT580,-1))</f>
        <v/>
      </c>
      <c r="N542" s="3" t="str">
        <f>IF(生产方式演算表!Q580="","",生产方式演算表!Q580)</f>
        <v/>
      </c>
      <c r="O542" s="3" t="str">
        <f>IF(生产方式演算表!AU580="","",ROUND(生产方式演算表!AU580,-1))</f>
        <v/>
      </c>
      <c r="P542" s="3" t="str">
        <f>IF(生产方式演算表!S580="","",生产方式演算表!S580)</f>
        <v/>
      </c>
      <c r="Q542" s="3" t="str">
        <f>IF(生产方式演算表!AV580="","",ROUND(生产方式演算表!AV580,-1))</f>
        <v/>
      </c>
      <c r="R542" s="3" t="str">
        <f>IF(生产方式演算表!V580="","",生产方式演算表!V580)</f>
        <v/>
      </c>
      <c r="S542" s="3" t="str">
        <f>IF(生产方式演算表!AW588="","",IF(LEN(生产方式演算表!AW588)=1,生产方式演算表!AW588,ROUND(生产方式演算表!AW588,-1)))</f>
        <v/>
      </c>
      <c r="T542" s="3" t="str">
        <f>IF(生产方式演算表!X580="","",生产方式演算表!X580)</f>
        <v/>
      </c>
      <c r="U542" s="3" t="str">
        <f>IF(生产方式演算表!AX588="","",IF(LEN(生产方式演算表!AX588)=1,生产方式演算表!AX588,ROUND(生产方式演算表!AX588,-1)))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customHeight="1" spans="1:34">
      <c r="A543" s="23" t="str">
        <f>生产方式演算表!A581</f>
        <v>pmg_艺术学院_所有制</v>
      </c>
      <c r="B543" s="20" t="str">
        <f>IF(生产方式演算表!B581="","",生产方式演算表!B581)</f>
        <v>pm_轻_政府运营</v>
      </c>
      <c r="C543" s="25">
        <v>1</v>
      </c>
      <c r="D543" s="24" t="str">
        <f>IF(生产方式演算表!F581="","",生产方式演算表!F581)</f>
        <v/>
      </c>
      <c r="E543" s="24" t="str">
        <f>IF(生产方式演算表!AO589="","",IF(LEN(生产方式演算表!AO589)=1,生产方式演算表!AO589,ROUND(生产方式演算表!AO589,-1)))</f>
        <v/>
      </c>
      <c r="F543" s="24" t="str">
        <f>IF(生产方式演算表!H589="","",生产方式演算表!H589)</f>
        <v/>
      </c>
      <c r="G543" s="24" t="str">
        <f>IF(生产方式演算表!AP589="","",IF(LEN(生产方式演算表!AP589)=1,生产方式演算表!AP589,ROUND(生产方式演算表!AP589,-1)))</f>
        <v/>
      </c>
      <c r="H543" s="24" t="str">
        <f>IF(生产方式演算表!J581="","",生产方式演算表!J581)</f>
        <v/>
      </c>
      <c r="I543" s="24" t="str">
        <f>IF(生产方式演算表!AQ589="","",IF(LEN(生产方式演算表!AQ589)=1,生产方式演算表!AQ589,ROUND(生产方式演算表!AQ589,-1)))</f>
        <v/>
      </c>
      <c r="J543" s="26" t="str">
        <f>IF(生产方式演算表!AR581=0,"","运力")</f>
        <v/>
      </c>
      <c r="K543" s="26" t="str">
        <f>IF(J543="","",IF(LEN(生产方式演算表!AR589)=1,生产方式演算表!AR589,ROUND(生产方式演算表!AR589,-1)))</f>
        <v/>
      </c>
      <c r="L543" s="3" t="str">
        <f>IF(生产方式演算表!O581="","",生产方式演算表!O581)</f>
        <v/>
      </c>
      <c r="M543" s="3" t="str">
        <f>IF(生产方式演算表!AT581="","",ROUND(生产方式演算表!AT581,-1))</f>
        <v/>
      </c>
      <c r="N543" s="3" t="str">
        <f>IF(生产方式演算表!Q581="","",生产方式演算表!Q581)</f>
        <v/>
      </c>
      <c r="O543" s="3" t="str">
        <f>IF(生产方式演算表!AU581="","",ROUND(生产方式演算表!AU581,-1))</f>
        <v/>
      </c>
      <c r="P543" s="3" t="str">
        <f>IF(生产方式演算表!S581="","",生产方式演算表!S581)</f>
        <v/>
      </c>
      <c r="Q543" s="3" t="str">
        <f>IF(生产方式演算表!AV581="","",ROUND(生产方式演算表!AV581,-1))</f>
        <v/>
      </c>
      <c r="R543" s="3" t="str">
        <f>IF(生产方式演算表!V581="","",生产方式演算表!V581)</f>
        <v/>
      </c>
      <c r="S543" s="3" t="str">
        <f>IF(生产方式演算表!AW589="","",IF(LEN(生产方式演算表!AW589)=1,生产方式演算表!AW589,ROUND(生产方式演算表!AW589,-1)))</f>
        <v/>
      </c>
      <c r="T543" s="3" t="str">
        <f>IF(生产方式演算表!X581="","",生产方式演算表!X581)</f>
        <v/>
      </c>
      <c r="U543" s="3" t="str">
        <f>IF(生产方式演算表!AX589="","",IF(LEN(生产方式演算表!AX589)=1,生产方式演算表!AX589,ROUND(生产方式演算表!AX589,-1)))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3" t="str">
        <f>生产方式演算表!A582</f>
        <v>pmg_艺术学院_所有制</v>
      </c>
      <c r="B544" s="20" t="str">
        <f>IF(生产方式演算表!B582="","",生产方式演算表!B582)</f>
        <v>pm_轻_初级工人合作社</v>
      </c>
      <c r="C544" s="25">
        <v>2</v>
      </c>
      <c r="D544" s="24" t="str">
        <f>IF(生产方式演算表!F582="","",生产方式演算表!F582)</f>
        <v/>
      </c>
      <c r="E544" s="24" t="str">
        <f>IF(生产方式演算表!AO590="","",IF(LEN(生产方式演算表!AO590)=1,生产方式演算表!AO590,ROUND(生产方式演算表!AO590,-1)))</f>
        <v/>
      </c>
      <c r="F544" s="24" t="str">
        <f>IF(生产方式演算表!H590="","",生产方式演算表!H590)</f>
        <v/>
      </c>
      <c r="G544" s="24" t="str">
        <f>IF(生产方式演算表!AP590="","",IF(LEN(生产方式演算表!AP590)=1,生产方式演算表!AP590,ROUND(生产方式演算表!AP590,-1)))</f>
        <v/>
      </c>
      <c r="H544" s="24" t="str">
        <f>IF(生产方式演算表!J582="","",生产方式演算表!J582)</f>
        <v/>
      </c>
      <c r="I544" s="24" t="str">
        <f>IF(生产方式演算表!AQ590="","",IF(LEN(生产方式演算表!AQ590)=1,生产方式演算表!AQ590,ROUND(生产方式演算表!AQ590,-1)))</f>
        <v/>
      </c>
      <c r="J544" s="26" t="str">
        <f>IF(生产方式演算表!AR582=0,"","运力")</f>
        <v/>
      </c>
      <c r="K544" s="26" t="str">
        <f>IF(J544="","",IF(LEN(生产方式演算表!AR590)=1,生产方式演算表!AR590,ROUND(生产方式演算表!AR590,-1)))</f>
        <v/>
      </c>
      <c r="L544" s="3" t="str">
        <f>IF(生产方式演算表!O582="","",生产方式演算表!O582)</f>
        <v/>
      </c>
      <c r="M544" s="3" t="str">
        <f>IF(生产方式演算表!AT582="","",ROUND(生产方式演算表!AT582,-1))</f>
        <v/>
      </c>
      <c r="N544" s="3" t="str">
        <f>IF(生产方式演算表!Q582="","",生产方式演算表!Q582)</f>
        <v/>
      </c>
      <c r="O544" s="3" t="str">
        <f>IF(生产方式演算表!AU582="","",ROUND(生产方式演算表!AU582,-1))</f>
        <v/>
      </c>
      <c r="P544" s="3" t="str">
        <f>IF(生产方式演算表!S582="","",生产方式演算表!S582)</f>
        <v/>
      </c>
      <c r="Q544" s="3" t="str">
        <f>IF(生产方式演算表!AV582="","",ROUND(生产方式演算表!AV582,-1))</f>
        <v/>
      </c>
      <c r="R544" s="3" t="str">
        <f>IF(生产方式演算表!V582="","",生产方式演算表!V582)</f>
        <v/>
      </c>
      <c r="S544" s="3" t="str">
        <f>IF(生产方式演算表!AW590="","",IF(LEN(生产方式演算表!AW590)=1,生产方式演算表!AW590,ROUND(生产方式演算表!AW590,-1)))</f>
        <v/>
      </c>
      <c r="T544" s="3" t="str">
        <f>IF(生产方式演算表!X582="","",生产方式演算表!X582)</f>
        <v/>
      </c>
      <c r="U544" s="3" t="str">
        <f>IF(生产方式演算表!AX590="","",IF(LEN(生产方式演算表!AX590)=1,生产方式演算表!AX590,ROUND(生产方式演算表!AX590,-1)))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3" t="str">
        <f>生产方式演算表!A583</f>
        <v>pmg_艺术学院_所有制</v>
      </c>
      <c r="B545" s="20" t="str">
        <f>IF(生产方式演算表!B583="","",生产方式演算表!B583)</f>
        <v>pm_轻_高级工人合作社</v>
      </c>
      <c r="C545" s="25">
        <v>3</v>
      </c>
      <c r="D545" s="24" t="str">
        <f>IF(生产方式演算表!F583="","",生产方式演算表!F583)</f>
        <v/>
      </c>
      <c r="E545" s="24" t="str">
        <f>IF(生产方式演算表!AO591="","",IF(LEN(生产方式演算表!AO591)=1,生产方式演算表!AO591,ROUND(生产方式演算表!AO591,-1)))</f>
        <v/>
      </c>
      <c r="F545" s="24" t="str">
        <f>IF(生产方式演算表!H591="","",生产方式演算表!H591)</f>
        <v/>
      </c>
      <c r="G545" s="24" t="str">
        <f>IF(生产方式演算表!AP591="","",IF(LEN(生产方式演算表!AP591)=1,生产方式演算表!AP591,ROUND(生产方式演算表!AP591,-1)))</f>
        <v/>
      </c>
      <c r="H545" s="24" t="str">
        <f>IF(生产方式演算表!J583="","",生产方式演算表!J583)</f>
        <v/>
      </c>
      <c r="I545" s="24" t="str">
        <f>IF(生产方式演算表!AQ591="","",IF(LEN(生产方式演算表!AQ591)=1,生产方式演算表!AQ591,ROUND(生产方式演算表!AQ591,-1)))</f>
        <v/>
      </c>
      <c r="J545" s="26" t="str">
        <f>IF(生产方式演算表!AR583=0,"","运力")</f>
        <v/>
      </c>
      <c r="K545" s="26" t="str">
        <f>IF(J545="","",IF(LEN(生产方式演算表!AR591)=1,生产方式演算表!AR591,ROUND(生产方式演算表!AR591,-1)))</f>
        <v/>
      </c>
      <c r="L545" s="3" t="str">
        <f>IF(生产方式演算表!O583="","",生产方式演算表!O583)</f>
        <v/>
      </c>
      <c r="M545" s="3" t="str">
        <f>IF(生产方式演算表!AT583="","",ROUND(生产方式演算表!AT583,-1))</f>
        <v/>
      </c>
      <c r="N545" s="3" t="str">
        <f>IF(生产方式演算表!Q583="","",生产方式演算表!Q583)</f>
        <v/>
      </c>
      <c r="O545" s="3" t="str">
        <f>IF(生产方式演算表!AU583="","",ROUND(生产方式演算表!AU583,-1))</f>
        <v/>
      </c>
      <c r="P545" s="3" t="str">
        <f>IF(生产方式演算表!S583="","",生产方式演算表!S583)</f>
        <v/>
      </c>
      <c r="Q545" s="3" t="str">
        <f>IF(生产方式演算表!AV583="","",ROUND(生产方式演算表!AV583,-1))</f>
        <v/>
      </c>
      <c r="R545" s="3" t="str">
        <f>IF(生产方式演算表!V583="","",生产方式演算表!V583)</f>
        <v/>
      </c>
      <c r="S545" s="3" t="str">
        <f>IF(生产方式演算表!AW591="","",IF(LEN(生产方式演算表!AW591)=1,生产方式演算表!AW591,ROUND(生产方式演算表!AW591,-1)))</f>
        <v/>
      </c>
      <c r="T545" s="3" t="str">
        <f>IF(生产方式演算表!X583="","",生产方式演算表!X583)</f>
        <v/>
      </c>
      <c r="U545" s="3" t="str">
        <f>IF(生产方式演算表!AX591="","",IF(LEN(生产方式演算表!AX591)=1,生产方式演算表!AX591,ROUND(生产方式演算表!AX591,-1)))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3" t="str">
        <f>生产方式演算表!A584</f>
        <v>pmg_艺术学院_所有制</v>
      </c>
      <c r="B546" s="20" t="str">
        <f>IF(生产方式演算表!B584="","",生产方式演算表!B584)</f>
        <v>pm_轻_法师所有</v>
      </c>
      <c r="C546" s="25">
        <v>4</v>
      </c>
      <c r="D546" s="24" t="str">
        <f>IF(生产方式演算表!F584="","",生产方式演算表!F584)</f>
        <v/>
      </c>
      <c r="E546" s="24" t="str">
        <f>IF(生产方式演算表!AO592="","",IF(LEN(生产方式演算表!AO592)=1,生产方式演算表!AO592,ROUND(生产方式演算表!AO592,-1)))</f>
        <v/>
      </c>
      <c r="F546" s="24" t="str">
        <f>IF(生产方式演算表!H592="","",生产方式演算表!H592)</f>
        <v/>
      </c>
      <c r="G546" s="24" t="str">
        <f>IF(生产方式演算表!AP592="","",IF(LEN(生产方式演算表!AP592)=1,生产方式演算表!AP592,ROUND(生产方式演算表!AP592,-1)))</f>
        <v/>
      </c>
      <c r="H546" s="24" t="str">
        <f>IF(生产方式演算表!J584="","",生产方式演算表!J584)</f>
        <v/>
      </c>
      <c r="I546" s="24" t="str">
        <f>IF(生产方式演算表!AQ592="","",IF(LEN(生产方式演算表!AQ592)=1,生产方式演算表!AQ592,ROUND(生产方式演算表!AQ592,-1)))</f>
        <v/>
      </c>
      <c r="J546" s="26" t="str">
        <f>IF(生产方式演算表!AR584=0,"","运力")</f>
        <v/>
      </c>
      <c r="K546" s="26" t="str">
        <f>IF(J546="","",IF(LEN(生产方式演算表!AR592)=1,生产方式演算表!AR592,ROUND(生产方式演算表!AR592,-1)))</f>
        <v/>
      </c>
      <c r="L546" s="3" t="str">
        <f>IF(生产方式演算表!O584="","",生产方式演算表!O584)</f>
        <v/>
      </c>
      <c r="M546" s="3" t="str">
        <f>IF(生产方式演算表!AT584="","",ROUND(生产方式演算表!AT584,-1))</f>
        <v/>
      </c>
      <c r="N546" s="3" t="str">
        <f>IF(生产方式演算表!Q584="","",生产方式演算表!Q584)</f>
        <v/>
      </c>
      <c r="O546" s="3" t="str">
        <f>IF(生产方式演算表!AU584="","",ROUND(生产方式演算表!AU584,-1))</f>
        <v/>
      </c>
      <c r="P546" s="3" t="str">
        <f>IF(生产方式演算表!S584="","",生产方式演算表!S584)</f>
        <v/>
      </c>
      <c r="Q546" s="3" t="str">
        <f>IF(生产方式演算表!AV584="","",ROUND(生产方式演算表!AV584,-1))</f>
        <v/>
      </c>
      <c r="R546" s="3" t="str">
        <f>IF(生产方式演算表!V584="","",生产方式演算表!V584)</f>
        <v/>
      </c>
      <c r="S546" s="3" t="str">
        <f>IF(生产方式演算表!AW592="","",IF(LEN(生产方式演算表!AW592)=1,生产方式演算表!AW592,ROUND(生产方式演算表!AW592,-1)))</f>
        <v/>
      </c>
      <c r="T546" s="3" t="str">
        <f>IF(生产方式演算表!X584="","",生产方式演算表!X584)</f>
        <v/>
      </c>
      <c r="U546" s="3" t="str">
        <f>IF(生产方式演算表!AX592="","",IF(LEN(生产方式演算表!AX592)=1,生产方式演算表!AX592,ROUND(生产方式演算表!AX592,-1)))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hidden="1" customHeight="1" spans="1:34">
      <c r="A547" s="23" t="str">
        <f>生产方式演算表!A585</f>
        <v>pmg_城镇中心_基础生产</v>
      </c>
      <c r="B547" s="20" t="str">
        <f>IF(生产方式演算表!B585="","",生产方式演算表!B585)</f>
        <v/>
      </c>
      <c r="C547" s="25">
        <v>5</v>
      </c>
      <c r="D547" s="24" t="str">
        <f>IF(生产方式演算表!F585="","",生产方式演算表!F585)</f>
        <v/>
      </c>
      <c r="E547" s="24" t="str">
        <f>IF(生产方式演算表!AO585="","",生产方式演算表!AO585)</f>
        <v/>
      </c>
      <c r="F547" s="24" t="str">
        <f>IF(生产方式演算表!H585="","",生产方式演算表!H585)</f>
        <v/>
      </c>
      <c r="G547" s="24" t="str">
        <f>IF(生产方式演算表!AP585="","",生产方式演算表!AP585)</f>
        <v/>
      </c>
      <c r="H547" s="24" t="str">
        <f>IF(生产方式演算表!J585="","",生产方式演算表!J585)</f>
        <v/>
      </c>
      <c r="I547" s="24" t="str">
        <f>IF(生产方式演算表!AQ585="","",生产方式演算表!AQ585)</f>
        <v/>
      </c>
      <c r="J547" s="26" t="str">
        <f>IF(生产方式演算表!AR585=0,"","运力")</f>
        <v/>
      </c>
      <c r="K547" s="26" t="str">
        <f>IF(J547="运力",生产方式演算表!AR585,"")</f>
        <v/>
      </c>
      <c r="L547" s="3" t="str">
        <f>IF(生产方式演算表!O585="","",生产方式演算表!O585)</f>
        <v/>
      </c>
      <c r="M547" s="3" t="str">
        <f>IF(生产方式演算表!AT585="","",ROUND(生产方式演算表!AT585,-1))</f>
        <v/>
      </c>
      <c r="N547" s="3" t="str">
        <f>IF(生产方式演算表!Q585="","",生产方式演算表!Q585)</f>
        <v/>
      </c>
      <c r="O547" s="3" t="str">
        <f>IF(生产方式演算表!AU585="","",ROUND(生产方式演算表!AU585,-1))</f>
        <v/>
      </c>
      <c r="P547" s="3" t="str">
        <f>IF(生产方式演算表!S585="","",生产方式演算表!S585)</f>
        <v/>
      </c>
      <c r="Q547" s="3" t="str">
        <f>IF(生产方式演算表!AV585="","",ROUND(生产方式演算表!AV585,-1))</f>
        <v/>
      </c>
      <c r="R547" s="3" t="str">
        <f>IF(生产方式演算表!V585="","",生产方式演算表!V585)</f>
        <v/>
      </c>
      <c r="S547" s="3" t="str">
        <f>IF(生产方式演算表!AW585="","",ROUND(生产方式演算表!AW585,-LEN(生产方式演算表!AW585)+2))</f>
        <v/>
      </c>
      <c r="T547" s="3" t="str">
        <f>IF(生产方式演算表!X585="","",生产方式演算表!X585)</f>
        <v/>
      </c>
      <c r="U547" s="3" t="str">
        <f>IF(生产方式演算表!AX585="","",ROUND(生产方式演算表!AX585,-LEN(生产方式演算表!AX585)+2))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hidden="1" customHeight="1" spans="1:34">
      <c r="A548" s="23" t="str">
        <f>生产方式演算表!A586</f>
        <v>pmg_城镇中心_基础生产</v>
      </c>
      <c r="B548" s="20" t="str">
        <f>IF(生产方式演算表!B586="","",生产方式演算表!B586)</f>
        <v/>
      </c>
      <c r="C548" s="23">
        <v>1</v>
      </c>
      <c r="D548" s="24" t="str">
        <f>IF(生产方式演算表!F586="","",生产方式演算表!F586)</f>
        <v/>
      </c>
      <c r="E548" s="24" t="str">
        <f>IF(生产方式演算表!AO586="","",生产方式演算表!AO586)</f>
        <v/>
      </c>
      <c r="F548" s="24" t="str">
        <f>IF(生产方式演算表!H586="","",生产方式演算表!H586)</f>
        <v/>
      </c>
      <c r="G548" s="24" t="str">
        <f>IF(生产方式演算表!AP586="","",生产方式演算表!AP586)</f>
        <v/>
      </c>
      <c r="H548" s="24" t="str">
        <f>IF(生产方式演算表!J586="","",生产方式演算表!J586)</f>
        <v/>
      </c>
      <c r="I548" s="24" t="str">
        <f>IF(生产方式演算表!AQ586="","",生产方式演算表!AQ586)</f>
        <v/>
      </c>
      <c r="J548" s="26" t="str">
        <f>IF(生产方式演算表!AR586=0,"","运力")</f>
        <v/>
      </c>
      <c r="K548" s="26" t="str">
        <f>IF(J548="运力",生产方式演算表!AR586,"")</f>
        <v/>
      </c>
      <c r="L548" s="3" t="str">
        <f>IF(生产方式演算表!O586="","",生产方式演算表!O586)</f>
        <v/>
      </c>
      <c r="M548" s="3" t="str">
        <f>IF(生产方式演算表!AT586="","",ROUND(生产方式演算表!AT586,-1))</f>
        <v/>
      </c>
      <c r="N548" s="3" t="str">
        <f>IF(生产方式演算表!Q586="","",生产方式演算表!Q586)</f>
        <v/>
      </c>
      <c r="O548" s="3" t="str">
        <f>IF(生产方式演算表!AU586="","",ROUND(生产方式演算表!AU586,-1))</f>
        <v/>
      </c>
      <c r="P548" s="3" t="str">
        <f>IF(生产方式演算表!S586="","",生产方式演算表!S586)</f>
        <v/>
      </c>
      <c r="Q548" s="3" t="str">
        <f>IF(生产方式演算表!AV586="","",ROUND(生产方式演算表!AV586,-1))</f>
        <v/>
      </c>
      <c r="R548" s="3" t="str">
        <f>IF(生产方式演算表!V586="","",生产方式演算表!V586)</f>
        <v/>
      </c>
      <c r="S548" s="3" t="str">
        <f>IF(生产方式演算表!AW586="","",ROUND(生产方式演算表!AW586,-LEN(生产方式演算表!AW586)+2))</f>
        <v/>
      </c>
      <c r="T548" s="3" t="str">
        <f>IF(生产方式演算表!X586="","",生产方式演算表!X586)</f>
        <v/>
      </c>
      <c r="U548" s="3" t="str">
        <f>IF(生产方式演算表!AX586="","",ROUND(生产方式演算表!AX586,-LEN(生产方式演算表!AX586)+2))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hidden="1" customHeight="1" spans="1:34">
      <c r="A549" s="23" t="str">
        <f>生产方式演算表!A587</f>
        <v>pmg_城镇中心_基础生产</v>
      </c>
      <c r="B549" s="20" t="str">
        <f>IF(生产方式演算表!B587="","",生产方式演算表!B587)</f>
        <v/>
      </c>
      <c r="C549" s="23">
        <v>2</v>
      </c>
      <c r="D549" s="24" t="str">
        <f>IF(生产方式演算表!F587="","",生产方式演算表!F587)</f>
        <v/>
      </c>
      <c r="E549" s="24" t="str">
        <f>IF(生产方式演算表!AO587="","",生产方式演算表!AO587)</f>
        <v/>
      </c>
      <c r="F549" s="24" t="str">
        <f>IF(生产方式演算表!H587="","",生产方式演算表!H587)</f>
        <v/>
      </c>
      <c r="G549" s="24" t="str">
        <f>IF(生产方式演算表!AP587="","",生产方式演算表!AP587)</f>
        <v/>
      </c>
      <c r="H549" s="24" t="str">
        <f>IF(生产方式演算表!J587="","",生产方式演算表!J587)</f>
        <v/>
      </c>
      <c r="I549" s="24" t="str">
        <f>IF(生产方式演算表!AQ587="","",生产方式演算表!AQ587)</f>
        <v/>
      </c>
      <c r="J549" s="26" t="str">
        <f>IF(生产方式演算表!AR587=0,"","运力")</f>
        <v/>
      </c>
      <c r="K549" s="26" t="str">
        <f>IF(J549="运力",生产方式演算表!AR587,"")</f>
        <v/>
      </c>
      <c r="L549" s="3" t="str">
        <f>IF(生产方式演算表!O587="","",生产方式演算表!O587)</f>
        <v/>
      </c>
      <c r="M549" s="3" t="str">
        <f>IF(生产方式演算表!AT587="","",ROUND(生产方式演算表!AT587,-1))</f>
        <v/>
      </c>
      <c r="N549" s="3" t="str">
        <f>IF(生产方式演算表!Q587="","",生产方式演算表!Q587)</f>
        <v/>
      </c>
      <c r="O549" s="3" t="str">
        <f>IF(生产方式演算表!AU587="","",ROUND(生产方式演算表!AU587,-1))</f>
        <v/>
      </c>
      <c r="P549" s="3" t="str">
        <f>IF(生产方式演算表!S587="","",生产方式演算表!S587)</f>
        <v/>
      </c>
      <c r="Q549" s="3" t="str">
        <f>IF(生产方式演算表!AV587="","",ROUND(生产方式演算表!AV587,-1))</f>
        <v/>
      </c>
      <c r="R549" s="3" t="str">
        <f>IF(生产方式演算表!V587="","",生产方式演算表!V587)</f>
        <v/>
      </c>
      <c r="S549" s="3" t="str">
        <f>IF(生产方式演算表!AW587="","",ROUND(生产方式演算表!AW587,-LEN(生产方式演算表!AW587)+2))</f>
        <v/>
      </c>
      <c r="T549" s="3" t="str">
        <f>IF(生产方式演算表!X587="","",生产方式演算表!X587)</f>
        <v/>
      </c>
      <c r="U549" s="3" t="str">
        <f>IF(生产方式演算表!AX587="","",ROUND(生产方式演算表!AX587,-LEN(生产方式演算表!AX587)+2))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hidden="1" customHeight="1" spans="1:34">
      <c r="A550" s="23" t="str">
        <f>生产方式演算表!A588</f>
        <v>pmg_城镇中心_基础生产</v>
      </c>
      <c r="B550" s="20" t="str">
        <f>IF(生产方式演算表!B588="","",生产方式演算表!B588)</f>
        <v/>
      </c>
      <c r="C550" s="23">
        <v>3</v>
      </c>
      <c r="D550" s="24" t="str">
        <f>IF(生产方式演算表!F588="","",生产方式演算表!F588)</f>
        <v/>
      </c>
      <c r="E550" s="24" t="str">
        <f>IF(生产方式演算表!AO588="","",生产方式演算表!AO588)</f>
        <v/>
      </c>
      <c r="F550" s="24" t="str">
        <f>IF(生产方式演算表!H588="","",生产方式演算表!H588)</f>
        <v/>
      </c>
      <c r="G550" s="24" t="str">
        <f>IF(生产方式演算表!AP588="","",生产方式演算表!AP588)</f>
        <v/>
      </c>
      <c r="H550" s="24" t="str">
        <f>IF(生产方式演算表!J588="","",生产方式演算表!J588)</f>
        <v/>
      </c>
      <c r="I550" s="24" t="str">
        <f>IF(生产方式演算表!AQ588="","",生产方式演算表!AQ588)</f>
        <v/>
      </c>
      <c r="J550" s="26" t="str">
        <f>IF(生产方式演算表!AR588=0,"","运力")</f>
        <v/>
      </c>
      <c r="K550" s="26" t="str">
        <f>IF(J550="运力",生产方式演算表!AR588,"")</f>
        <v/>
      </c>
      <c r="L550" s="3" t="str">
        <f>IF(生产方式演算表!O588="","",生产方式演算表!O588)</f>
        <v/>
      </c>
      <c r="M550" s="3" t="str">
        <f>IF(生产方式演算表!AT588="","",ROUND(生产方式演算表!AT588,-1))</f>
        <v/>
      </c>
      <c r="N550" s="3" t="str">
        <f>IF(生产方式演算表!Q588="","",生产方式演算表!Q588)</f>
        <v/>
      </c>
      <c r="O550" s="3" t="str">
        <f>IF(生产方式演算表!AU588="","",ROUND(生产方式演算表!AU588,-1))</f>
        <v/>
      </c>
      <c r="P550" s="3" t="str">
        <f>IF(生产方式演算表!S588="","",生产方式演算表!S588)</f>
        <v/>
      </c>
      <c r="Q550" s="3" t="str">
        <f>IF(生产方式演算表!AV588="","",ROUND(生产方式演算表!AV588,-1))</f>
        <v/>
      </c>
      <c r="R550" s="3" t="str">
        <f>IF(生产方式演算表!V588="","",生产方式演算表!V588)</f>
        <v/>
      </c>
      <c r="S550" s="3" t="str">
        <f>IF(生产方式演算表!AW588="","",ROUND(生产方式演算表!AW588,-LEN(生产方式演算表!AW588)+2))</f>
        <v/>
      </c>
      <c r="T550" s="3" t="str">
        <f>IF(生产方式演算表!X588="","",生产方式演算表!X588)</f>
        <v/>
      </c>
      <c r="U550" s="3" t="str">
        <f>IF(生产方式演算表!AX588="","",ROUND(生产方式演算表!AX588,-LEN(生产方式演算表!AX588)+2))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hidden="1" customHeight="1" spans="1:34">
      <c r="A551" s="23" t="str">
        <f>生产方式演算表!A589</f>
        <v>pmg_城镇中心_基础生产</v>
      </c>
      <c r="B551" s="20" t="str">
        <f>IF(生产方式演算表!B589="","",生产方式演算表!B589)</f>
        <v/>
      </c>
      <c r="C551" s="23">
        <v>4</v>
      </c>
      <c r="D551" s="24" t="str">
        <f>IF(生产方式演算表!F589="","",生产方式演算表!F589)</f>
        <v/>
      </c>
      <c r="E551" s="24" t="str">
        <f>IF(生产方式演算表!AO589="","",生产方式演算表!AO589)</f>
        <v/>
      </c>
      <c r="F551" s="24" t="str">
        <f>IF(生产方式演算表!H589="","",生产方式演算表!H589)</f>
        <v/>
      </c>
      <c r="G551" s="24" t="str">
        <f>IF(生产方式演算表!AP589="","",生产方式演算表!AP589)</f>
        <v/>
      </c>
      <c r="H551" s="24" t="str">
        <f>IF(生产方式演算表!J589="","",生产方式演算表!J589)</f>
        <v/>
      </c>
      <c r="I551" s="24" t="str">
        <f>IF(生产方式演算表!AQ589="","",生产方式演算表!AQ589)</f>
        <v/>
      </c>
      <c r="J551" s="26" t="str">
        <f>IF(生产方式演算表!AR589=0,"","运力")</f>
        <v/>
      </c>
      <c r="K551" s="26" t="str">
        <f>IF(J551="运力",生产方式演算表!AR589,"")</f>
        <v/>
      </c>
      <c r="L551" s="3" t="str">
        <f>IF(生产方式演算表!O589="","",生产方式演算表!O589)</f>
        <v/>
      </c>
      <c r="M551" s="3" t="str">
        <f>IF(生产方式演算表!AT589="","",ROUND(生产方式演算表!AT589,-1))</f>
        <v/>
      </c>
      <c r="N551" s="3" t="str">
        <f>IF(生产方式演算表!Q589="","",生产方式演算表!Q589)</f>
        <v/>
      </c>
      <c r="O551" s="3" t="str">
        <f>IF(生产方式演算表!AU589="","",ROUND(生产方式演算表!AU589,-1))</f>
        <v/>
      </c>
      <c r="P551" s="3" t="str">
        <f>IF(生产方式演算表!S589="","",生产方式演算表!S589)</f>
        <v/>
      </c>
      <c r="Q551" s="3" t="str">
        <f>IF(生产方式演算表!AV589="","",ROUND(生产方式演算表!AV589,-1))</f>
        <v/>
      </c>
      <c r="R551" s="3" t="str">
        <f>IF(生产方式演算表!V589="","",生产方式演算表!V589)</f>
        <v/>
      </c>
      <c r="S551" s="3" t="str">
        <f>IF(生产方式演算表!AW589="","",ROUND(生产方式演算表!AW589,-LEN(生产方式演算表!AW589)+2))</f>
        <v/>
      </c>
      <c r="T551" s="3" t="str">
        <f>IF(生产方式演算表!X589="","",生产方式演算表!X589)</f>
        <v/>
      </c>
      <c r="U551" s="3" t="str">
        <f>IF(生产方式演算表!AX589="","",ROUND(生产方式演算表!AX589,-LEN(生产方式演算表!AX589)+2))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hidden="1" customHeight="1" spans="1:34">
      <c r="A552" s="23" t="str">
        <f>生产方式演算表!A590</f>
        <v>pmg_城镇中心_基础生产</v>
      </c>
      <c r="B552" s="20" t="str">
        <f>IF(生产方式演算表!B590="","",生产方式演算表!B590)</f>
        <v/>
      </c>
      <c r="C552" s="23">
        <v>5</v>
      </c>
      <c r="D552" s="24" t="str">
        <f>IF(生产方式演算表!F590="","",生产方式演算表!F590)</f>
        <v/>
      </c>
      <c r="E552" s="24" t="str">
        <f>IF(生产方式演算表!AO590="","",生产方式演算表!AO590)</f>
        <v/>
      </c>
      <c r="F552" s="24" t="str">
        <f>IF(生产方式演算表!H590="","",生产方式演算表!H590)</f>
        <v/>
      </c>
      <c r="G552" s="24" t="str">
        <f>IF(生产方式演算表!AP590="","",生产方式演算表!AP590)</f>
        <v/>
      </c>
      <c r="H552" s="24" t="str">
        <f>IF(生产方式演算表!J590="","",生产方式演算表!J590)</f>
        <v/>
      </c>
      <c r="I552" s="24" t="str">
        <f>IF(生产方式演算表!AQ590="","",生产方式演算表!AQ590)</f>
        <v/>
      </c>
      <c r="J552" s="26" t="str">
        <f>IF(生产方式演算表!AR590=0,"","运力")</f>
        <v/>
      </c>
      <c r="K552" s="26" t="str">
        <f>IF(J552="运力",生产方式演算表!AR590,"")</f>
        <v/>
      </c>
      <c r="L552" s="3" t="str">
        <f>IF(生产方式演算表!O590="","",生产方式演算表!O590)</f>
        <v/>
      </c>
      <c r="M552" s="3" t="str">
        <f>IF(生产方式演算表!AT590="","",ROUND(生产方式演算表!AT590,-1))</f>
        <v/>
      </c>
      <c r="N552" s="3" t="str">
        <f>IF(生产方式演算表!Q590="","",生产方式演算表!Q590)</f>
        <v/>
      </c>
      <c r="O552" s="3" t="str">
        <f>IF(生产方式演算表!AU590="","",ROUND(生产方式演算表!AU590,-1))</f>
        <v/>
      </c>
      <c r="P552" s="3" t="str">
        <f>IF(生产方式演算表!S590="","",生产方式演算表!S590)</f>
        <v/>
      </c>
      <c r="Q552" s="3" t="str">
        <f>IF(生产方式演算表!AV590="","",ROUND(生产方式演算表!AV590,-1))</f>
        <v/>
      </c>
      <c r="R552" s="3" t="str">
        <f>IF(生产方式演算表!V590="","",生产方式演算表!V590)</f>
        <v/>
      </c>
      <c r="S552" s="3" t="str">
        <f>IF(生产方式演算表!AW590="","",ROUND(生产方式演算表!AW590,-LEN(生产方式演算表!AW590)+2))</f>
        <v/>
      </c>
      <c r="T552" s="3" t="str">
        <f>IF(生产方式演算表!X590="","",生产方式演算表!X590)</f>
        <v/>
      </c>
      <c r="U552" s="3" t="str">
        <f>IF(生产方式演算表!AX590="","",ROUND(生产方式演算表!AX590,-LEN(生产方式演算表!AX590)+2))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hidden="1" customHeight="1" spans="1:34">
      <c r="A553" s="23" t="str">
        <f>生产方式演算表!A591</f>
        <v>pmg_城镇中心_基础生产</v>
      </c>
      <c r="B553" s="20" t="str">
        <f>IF(生产方式演算表!B591="","",生产方式演算表!B591)</f>
        <v/>
      </c>
      <c r="C553" s="25">
        <v>1</v>
      </c>
      <c r="D553" s="24" t="str">
        <f>IF(生产方式演算表!F591="","",生产方式演算表!F591)</f>
        <v/>
      </c>
      <c r="E553" s="24" t="str">
        <f>IF(生产方式演算表!AO591="","",生产方式演算表!AO591)</f>
        <v/>
      </c>
      <c r="F553" s="24" t="str">
        <f>IF(生产方式演算表!H591="","",生产方式演算表!H591)</f>
        <v/>
      </c>
      <c r="G553" s="24" t="str">
        <f>IF(生产方式演算表!AP591="","",生产方式演算表!AP591)</f>
        <v/>
      </c>
      <c r="H553" s="24" t="str">
        <f>IF(生产方式演算表!J591="","",生产方式演算表!J591)</f>
        <v/>
      </c>
      <c r="I553" s="24" t="str">
        <f>IF(生产方式演算表!AQ591="","",生产方式演算表!AQ591)</f>
        <v/>
      </c>
      <c r="J553" s="26" t="str">
        <f>IF(生产方式演算表!AR591=0,"","运力")</f>
        <v/>
      </c>
      <c r="K553" s="26" t="str">
        <f>IF(J553="运力",生产方式演算表!AR591,"")</f>
        <v/>
      </c>
      <c r="L553" s="3" t="str">
        <f>IF(生产方式演算表!O591="","",生产方式演算表!O591)</f>
        <v/>
      </c>
      <c r="M553" s="3" t="str">
        <f>IF(生产方式演算表!AT591="","",ROUND(生产方式演算表!AT591,-1))</f>
        <v/>
      </c>
      <c r="N553" s="3" t="str">
        <f>IF(生产方式演算表!Q591="","",生产方式演算表!Q591)</f>
        <v/>
      </c>
      <c r="O553" s="3" t="str">
        <f>IF(生产方式演算表!AU591="","",ROUND(生产方式演算表!AU591,-1))</f>
        <v/>
      </c>
      <c r="P553" s="3" t="str">
        <f>IF(生产方式演算表!S591="","",生产方式演算表!S591)</f>
        <v/>
      </c>
      <c r="Q553" s="3" t="str">
        <f>IF(生产方式演算表!AV591="","",ROUND(生产方式演算表!AV591,-1))</f>
        <v/>
      </c>
      <c r="R553" s="3" t="str">
        <f>IF(生产方式演算表!V591="","",生产方式演算表!V591)</f>
        <v/>
      </c>
      <c r="S553" s="3" t="str">
        <f>IF(生产方式演算表!AW591="","",ROUND(生产方式演算表!AW591,-LEN(生产方式演算表!AW591)+2))</f>
        <v/>
      </c>
      <c r="T553" s="3" t="str">
        <f>IF(生产方式演算表!X591="","",生产方式演算表!X591)</f>
        <v/>
      </c>
      <c r="U553" s="3" t="str">
        <f>IF(生产方式演算表!AX591="","",ROUND(生产方式演算表!AX591,-LEN(生产方式演算表!AX591)+2))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hidden="1" customHeight="1" spans="1:34">
      <c r="A554" s="23" t="str">
        <f>生产方式演算表!A592</f>
        <v>pmg_城镇中心_基础生产</v>
      </c>
      <c r="B554" s="20" t="str">
        <f>IF(生产方式演算表!B592="","",生产方式演算表!B592)</f>
        <v/>
      </c>
      <c r="C554" s="25">
        <v>2</v>
      </c>
      <c r="D554" s="24" t="str">
        <f>IF(生产方式演算表!F592="","",生产方式演算表!F592)</f>
        <v/>
      </c>
      <c r="E554" s="24" t="str">
        <f>IF(生产方式演算表!AO592="","",生产方式演算表!AO592)</f>
        <v/>
      </c>
      <c r="F554" s="24" t="str">
        <f>IF(生产方式演算表!H592="","",生产方式演算表!H592)</f>
        <v/>
      </c>
      <c r="G554" s="24" t="str">
        <f>IF(生产方式演算表!AP592="","",生产方式演算表!AP592)</f>
        <v/>
      </c>
      <c r="H554" s="24" t="str">
        <f>IF(生产方式演算表!J592="","",生产方式演算表!J592)</f>
        <v/>
      </c>
      <c r="I554" s="24" t="str">
        <f>IF(生产方式演算表!AQ592="","",生产方式演算表!AQ592)</f>
        <v/>
      </c>
      <c r="J554" s="26" t="str">
        <f>IF(生产方式演算表!AR592=0,"","运力")</f>
        <v/>
      </c>
      <c r="K554" s="26" t="str">
        <f>IF(J554="运力",生产方式演算表!AR592,"")</f>
        <v/>
      </c>
      <c r="L554" s="3" t="str">
        <f>IF(生产方式演算表!O592="","",生产方式演算表!O592)</f>
        <v/>
      </c>
      <c r="M554" s="3" t="str">
        <f>IF(生产方式演算表!AT592="","",ROUND(生产方式演算表!AT592,-1))</f>
        <v/>
      </c>
      <c r="N554" s="3" t="str">
        <f>IF(生产方式演算表!Q592="","",生产方式演算表!Q592)</f>
        <v/>
      </c>
      <c r="O554" s="3" t="str">
        <f>IF(生产方式演算表!AU592="","",ROUND(生产方式演算表!AU592,-1))</f>
        <v/>
      </c>
      <c r="P554" s="3" t="str">
        <f>IF(生产方式演算表!S592="","",生产方式演算表!S592)</f>
        <v/>
      </c>
      <c r="Q554" s="3" t="str">
        <f>IF(生产方式演算表!AV592="","",ROUND(生产方式演算表!AV592,-1))</f>
        <v/>
      </c>
      <c r="R554" s="3" t="str">
        <f>IF(生产方式演算表!V592="","",生产方式演算表!V592)</f>
        <v/>
      </c>
      <c r="S554" s="3" t="str">
        <f>IF(生产方式演算表!AW592="","",ROUND(生产方式演算表!AW592,-LEN(生产方式演算表!AW592)+2))</f>
        <v/>
      </c>
      <c r="T554" s="3" t="str">
        <f>IF(生产方式演算表!X592="","",生产方式演算表!X592)</f>
        <v/>
      </c>
      <c r="U554" s="3" t="str">
        <f>IF(生产方式演算表!AX592="","",ROUND(生产方式演算表!AX592,-LEN(生产方式演算表!AX592)+2))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hidden="1" customHeight="1" spans="1:34">
      <c r="A555" s="23" t="str">
        <f>生产方式演算表!A593</f>
        <v>pmg_城镇中心_基础生产</v>
      </c>
      <c r="B555" s="20" t="str">
        <f>IF(生产方式演算表!B593="","",生产方式演算表!B593)</f>
        <v/>
      </c>
      <c r="C555" s="25">
        <v>3</v>
      </c>
      <c r="D555" s="24" t="str">
        <f>IF(生产方式演算表!F593="","",生产方式演算表!F593)</f>
        <v/>
      </c>
      <c r="E555" s="24" t="str">
        <f>IF(生产方式演算表!AO593="","",生产方式演算表!AO593)</f>
        <v/>
      </c>
      <c r="F555" s="24" t="str">
        <f>IF(生产方式演算表!H593="","",生产方式演算表!H593)</f>
        <v/>
      </c>
      <c r="G555" s="24" t="str">
        <f>IF(生产方式演算表!AP593="","",生产方式演算表!AP593)</f>
        <v/>
      </c>
      <c r="H555" s="24" t="str">
        <f>IF(生产方式演算表!J593="","",生产方式演算表!J593)</f>
        <v/>
      </c>
      <c r="I555" s="24" t="str">
        <f>IF(生产方式演算表!AQ593="","",生产方式演算表!AQ593)</f>
        <v/>
      </c>
      <c r="J555" s="26" t="str">
        <f>IF(生产方式演算表!AR593=0,"","运力")</f>
        <v/>
      </c>
      <c r="K555" s="26" t="str">
        <f>IF(J555="运力",生产方式演算表!AR593,"")</f>
        <v/>
      </c>
      <c r="L555" s="3" t="str">
        <f>IF(生产方式演算表!O593="","",生产方式演算表!O593)</f>
        <v/>
      </c>
      <c r="M555" s="3" t="str">
        <f>IF(生产方式演算表!AT593="","",ROUND(生产方式演算表!AT593,-1))</f>
        <v/>
      </c>
      <c r="N555" s="3" t="str">
        <f>IF(生产方式演算表!Q593="","",生产方式演算表!Q593)</f>
        <v/>
      </c>
      <c r="O555" s="3" t="str">
        <f>IF(生产方式演算表!AU593="","",ROUND(生产方式演算表!AU593,-1))</f>
        <v/>
      </c>
      <c r="P555" s="3" t="str">
        <f>IF(生产方式演算表!S593="","",生产方式演算表!S593)</f>
        <v/>
      </c>
      <c r="Q555" s="3" t="str">
        <f>IF(生产方式演算表!AV593="","",ROUND(生产方式演算表!AV593,-1))</f>
        <v/>
      </c>
      <c r="R555" s="3" t="str">
        <f>IF(生产方式演算表!V593="","",生产方式演算表!V593)</f>
        <v/>
      </c>
      <c r="S555" s="3" t="str">
        <f>IF(生产方式演算表!AW593="","",ROUND(生产方式演算表!AW593,-LEN(生产方式演算表!AW593)+2))</f>
        <v/>
      </c>
      <c r="T555" s="3" t="str">
        <f>IF(生产方式演算表!X593="","",生产方式演算表!X593)</f>
        <v/>
      </c>
      <c r="U555" s="3" t="str">
        <f>IF(生产方式演算表!AX593="","",ROUND(生产方式演算表!AX593,-LEN(生产方式演算表!AX593)+2))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hidden="1" customHeight="1" spans="1:34">
      <c r="A556" s="23" t="str">
        <f>生产方式演算表!A594</f>
        <v>pmg_城镇中心_基础生产</v>
      </c>
      <c r="B556" s="20" t="str">
        <f>IF(生产方式演算表!B594="","",生产方式演算表!B594)</f>
        <v/>
      </c>
      <c r="C556" s="25">
        <v>4</v>
      </c>
      <c r="D556" s="24" t="str">
        <f>IF(生产方式演算表!F594="","",生产方式演算表!F594)</f>
        <v/>
      </c>
      <c r="E556" s="24" t="str">
        <f>IF(生产方式演算表!AO594="","",生产方式演算表!AO594)</f>
        <v/>
      </c>
      <c r="F556" s="24" t="str">
        <f>IF(生产方式演算表!H594="","",生产方式演算表!H594)</f>
        <v/>
      </c>
      <c r="G556" s="24" t="str">
        <f>IF(生产方式演算表!AP594="","",生产方式演算表!AP594)</f>
        <v/>
      </c>
      <c r="H556" s="24" t="str">
        <f>IF(生产方式演算表!J594="","",生产方式演算表!J594)</f>
        <v/>
      </c>
      <c r="I556" s="24" t="str">
        <f>IF(生产方式演算表!AQ594="","",生产方式演算表!AQ594)</f>
        <v/>
      </c>
      <c r="J556" s="26" t="str">
        <f>IF(生产方式演算表!AR594=0,"","运力")</f>
        <v/>
      </c>
      <c r="K556" s="26" t="str">
        <f>IF(J556="运力",生产方式演算表!AR594,"")</f>
        <v/>
      </c>
      <c r="L556" s="3" t="str">
        <f>IF(生产方式演算表!O594="","",生产方式演算表!O594)</f>
        <v/>
      </c>
      <c r="M556" s="3" t="str">
        <f>IF(生产方式演算表!AT594="","",ROUND(生产方式演算表!AT594,-1))</f>
        <v/>
      </c>
      <c r="N556" s="3" t="str">
        <f>IF(生产方式演算表!Q594="","",生产方式演算表!Q594)</f>
        <v/>
      </c>
      <c r="O556" s="3" t="str">
        <f>IF(生产方式演算表!AU594="","",ROUND(生产方式演算表!AU594,-1))</f>
        <v/>
      </c>
      <c r="P556" s="3" t="str">
        <f>IF(生产方式演算表!S594="","",生产方式演算表!S594)</f>
        <v/>
      </c>
      <c r="Q556" s="3" t="str">
        <f>IF(生产方式演算表!AV594="","",ROUND(生产方式演算表!AV594,-1))</f>
        <v/>
      </c>
      <c r="R556" s="3" t="str">
        <f>IF(生产方式演算表!V594="","",生产方式演算表!V594)</f>
        <v/>
      </c>
      <c r="S556" s="3" t="str">
        <f>IF(生产方式演算表!AW594="","",ROUND(生产方式演算表!AW594,-LEN(生产方式演算表!AW594)+2))</f>
        <v/>
      </c>
      <c r="T556" s="3" t="str">
        <f>IF(生产方式演算表!X594="","",生产方式演算表!X594)</f>
        <v/>
      </c>
      <c r="U556" s="3" t="str">
        <f>IF(生产方式演算表!AX594="","",ROUND(生产方式演算表!AX594,-LEN(生产方式演算表!AX594)+2))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hidden="1" customHeight="1" spans="1:34">
      <c r="A557" s="23" t="str">
        <f>生产方式演算表!A595</f>
        <v>pmg_城镇中心_运输方式</v>
      </c>
      <c r="B557" s="20" t="str">
        <f>IF(生产方式演算表!B595="","",生产方式演算表!B595)</f>
        <v/>
      </c>
      <c r="C557" s="25">
        <v>5</v>
      </c>
      <c r="D557" s="24" t="str">
        <f>IF(生产方式演算表!F595="","",生产方式演算表!F595)</f>
        <v/>
      </c>
      <c r="E557" s="24" t="str">
        <f>IF(生产方式演算表!AO595="","",生产方式演算表!AO595)</f>
        <v/>
      </c>
      <c r="F557" s="24" t="str">
        <f>IF(生产方式演算表!H595="","",生产方式演算表!H595)</f>
        <v/>
      </c>
      <c r="G557" s="24" t="str">
        <f>IF(生产方式演算表!AP595="","",生产方式演算表!AP595)</f>
        <v/>
      </c>
      <c r="H557" s="24" t="str">
        <f>IF(生产方式演算表!J595="","",生产方式演算表!J595)</f>
        <v/>
      </c>
      <c r="I557" s="24" t="str">
        <f>IF(生产方式演算表!AQ595="","",生产方式演算表!AQ595)</f>
        <v/>
      </c>
      <c r="J557" s="26" t="str">
        <f>IF(生产方式演算表!AR595=0,"","运力")</f>
        <v/>
      </c>
      <c r="K557" s="26" t="str">
        <f>IF(J557="运力",生产方式演算表!AR595,"")</f>
        <v/>
      </c>
      <c r="L557" s="3" t="str">
        <f>IF(生产方式演算表!O595="","",生产方式演算表!O595)</f>
        <v/>
      </c>
      <c r="M557" s="3" t="str">
        <f>IF(生产方式演算表!AT595="","",ROUND(生产方式演算表!AT595,-1))</f>
        <v/>
      </c>
      <c r="N557" s="3" t="str">
        <f>IF(生产方式演算表!Q595="","",生产方式演算表!Q595)</f>
        <v/>
      </c>
      <c r="O557" s="3" t="str">
        <f>IF(生产方式演算表!AU595="","",ROUND(生产方式演算表!AU595,-1))</f>
        <v/>
      </c>
      <c r="P557" s="3" t="str">
        <f>IF(生产方式演算表!S595="","",生产方式演算表!S595)</f>
        <v/>
      </c>
      <c r="Q557" s="3" t="str">
        <f>IF(生产方式演算表!AV595="","",ROUND(生产方式演算表!AV595,-1))</f>
        <v/>
      </c>
      <c r="R557" s="3" t="str">
        <f>IF(生产方式演算表!V595="","",生产方式演算表!V595)</f>
        <v/>
      </c>
      <c r="S557" s="3" t="str">
        <f>IF(生产方式演算表!AW595="","",ROUND(生产方式演算表!AW595,-LEN(生产方式演算表!AW595)+2))</f>
        <v/>
      </c>
      <c r="T557" s="3" t="str">
        <f>IF(生产方式演算表!X595="","",生产方式演算表!X595)</f>
        <v/>
      </c>
      <c r="U557" s="3" t="str">
        <f>IF(生产方式演算表!AX595="","",ROUND(生产方式演算表!AX595,-LEN(生产方式演算表!AX595)+2))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hidden="1" customHeight="1" spans="1:34">
      <c r="A558" s="23" t="str">
        <f>生产方式演算表!A596</f>
        <v>pmg_城镇中心_运输方式</v>
      </c>
      <c r="B558" s="20" t="str">
        <f>IF(生产方式演算表!B596="","",生产方式演算表!B596)</f>
        <v/>
      </c>
      <c r="C558" s="23">
        <v>1</v>
      </c>
      <c r="D558" s="24" t="str">
        <f>IF(生产方式演算表!F596="","",生产方式演算表!F596)</f>
        <v/>
      </c>
      <c r="E558" s="24" t="str">
        <f>IF(生产方式演算表!AO596="","",生产方式演算表!AO596)</f>
        <v/>
      </c>
      <c r="F558" s="24" t="str">
        <f>IF(生产方式演算表!H596="","",生产方式演算表!H596)</f>
        <v/>
      </c>
      <c r="G558" s="24" t="str">
        <f>IF(生产方式演算表!AP596="","",生产方式演算表!AP596)</f>
        <v/>
      </c>
      <c r="H558" s="24" t="str">
        <f>IF(生产方式演算表!J596="","",生产方式演算表!J596)</f>
        <v/>
      </c>
      <c r="I558" s="24" t="str">
        <f>IF(生产方式演算表!AQ596="","",生产方式演算表!AQ596)</f>
        <v/>
      </c>
      <c r="J558" s="26" t="str">
        <f>IF(生产方式演算表!AR596=0,"","运力")</f>
        <v/>
      </c>
      <c r="K558" s="26" t="str">
        <f>IF(J558="运力",生产方式演算表!AR596,"")</f>
        <v/>
      </c>
      <c r="L558" s="3" t="str">
        <f>IF(生产方式演算表!O596="","",生产方式演算表!O596)</f>
        <v/>
      </c>
      <c r="M558" s="3" t="str">
        <f>IF(生产方式演算表!AT596="","",ROUND(生产方式演算表!AT596,-1))</f>
        <v/>
      </c>
      <c r="N558" s="3" t="str">
        <f>IF(生产方式演算表!Q596="","",生产方式演算表!Q596)</f>
        <v/>
      </c>
      <c r="O558" s="3" t="str">
        <f>IF(生产方式演算表!AU596="","",ROUND(生产方式演算表!AU596,-1))</f>
        <v/>
      </c>
      <c r="P558" s="3" t="str">
        <f>IF(生产方式演算表!S596="","",生产方式演算表!S596)</f>
        <v/>
      </c>
      <c r="Q558" s="3" t="str">
        <f>IF(生产方式演算表!AV596="","",ROUND(生产方式演算表!AV596,-1))</f>
        <v/>
      </c>
      <c r="R558" s="3" t="str">
        <f>IF(生产方式演算表!V596="","",生产方式演算表!V596)</f>
        <v/>
      </c>
      <c r="S558" s="3" t="str">
        <f>IF(生产方式演算表!AW596="","",ROUND(生产方式演算表!AW596,-LEN(生产方式演算表!AW596)+2))</f>
        <v/>
      </c>
      <c r="T558" s="3" t="str">
        <f>IF(生产方式演算表!X596="","",生产方式演算表!X596)</f>
        <v/>
      </c>
      <c r="U558" s="3" t="str">
        <f>IF(生产方式演算表!AX596="","",ROUND(生产方式演算表!AX596,-LEN(生产方式演算表!AX596)+2))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hidden="1" customHeight="1" spans="1:34">
      <c r="A559" s="23" t="str">
        <f>生产方式演算表!A597</f>
        <v>pmg_城镇中心_运输方式</v>
      </c>
      <c r="B559" s="20" t="str">
        <f>IF(生产方式演算表!B597="","",生产方式演算表!B597)</f>
        <v/>
      </c>
      <c r="C559" s="23">
        <v>2</v>
      </c>
      <c r="D559" s="24" t="str">
        <f>IF(生产方式演算表!F597="","",生产方式演算表!F597)</f>
        <v/>
      </c>
      <c r="E559" s="24" t="str">
        <f>IF(生产方式演算表!AO597="","",生产方式演算表!AO597)</f>
        <v/>
      </c>
      <c r="F559" s="24" t="str">
        <f>IF(生产方式演算表!H597="","",生产方式演算表!H597)</f>
        <v/>
      </c>
      <c r="G559" s="24" t="str">
        <f>IF(生产方式演算表!AP597="","",生产方式演算表!AP597)</f>
        <v/>
      </c>
      <c r="H559" s="24" t="str">
        <f>IF(生产方式演算表!J597="","",生产方式演算表!J597)</f>
        <v/>
      </c>
      <c r="I559" s="24" t="str">
        <f>IF(生产方式演算表!AQ597="","",生产方式演算表!AQ597)</f>
        <v/>
      </c>
      <c r="J559" s="26" t="str">
        <f>IF(生产方式演算表!AR597=0,"","运力")</f>
        <v/>
      </c>
      <c r="K559" s="26" t="str">
        <f>IF(J559="运力",生产方式演算表!AR597,"")</f>
        <v/>
      </c>
      <c r="L559" s="3" t="str">
        <f>IF(生产方式演算表!O597="","",生产方式演算表!O597)</f>
        <v/>
      </c>
      <c r="M559" s="3" t="str">
        <f>IF(生产方式演算表!AT597="","",ROUND(生产方式演算表!AT597,-1))</f>
        <v/>
      </c>
      <c r="N559" s="3" t="str">
        <f>IF(生产方式演算表!Q597="","",生产方式演算表!Q597)</f>
        <v/>
      </c>
      <c r="O559" s="3" t="str">
        <f>IF(生产方式演算表!AU597="","",ROUND(生产方式演算表!AU597,-1))</f>
        <v/>
      </c>
      <c r="P559" s="3" t="str">
        <f>IF(生产方式演算表!S597="","",生产方式演算表!S597)</f>
        <v/>
      </c>
      <c r="Q559" s="3" t="str">
        <f>IF(生产方式演算表!AV597="","",ROUND(生产方式演算表!AV597,-1))</f>
        <v/>
      </c>
      <c r="R559" s="3" t="str">
        <f>IF(生产方式演算表!V597="","",生产方式演算表!V597)</f>
        <v/>
      </c>
      <c r="S559" s="3" t="str">
        <f>IF(生产方式演算表!AW597="","",ROUND(生产方式演算表!AW597,-LEN(生产方式演算表!AW597)+2))</f>
        <v/>
      </c>
      <c r="T559" s="3" t="str">
        <f>IF(生产方式演算表!X597="","",生产方式演算表!X597)</f>
        <v/>
      </c>
      <c r="U559" s="3" t="str">
        <f>IF(生产方式演算表!AX597="","",ROUND(生产方式演算表!AX597,-LEN(生产方式演算表!AX597)+2))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hidden="1" customHeight="1" spans="1:34">
      <c r="A560" s="23" t="str">
        <f>生产方式演算表!A598</f>
        <v>pmg_城镇中心_运输方式</v>
      </c>
      <c r="B560" s="20" t="str">
        <f>IF(生产方式演算表!B598="","",生产方式演算表!B598)</f>
        <v/>
      </c>
      <c r="C560" s="23">
        <v>3</v>
      </c>
      <c r="D560" s="24" t="str">
        <f>IF(生产方式演算表!F598="","",生产方式演算表!F598)</f>
        <v/>
      </c>
      <c r="E560" s="24" t="str">
        <f>IF(生产方式演算表!AO598="","",生产方式演算表!AO598)</f>
        <v/>
      </c>
      <c r="F560" s="24" t="str">
        <f>IF(生产方式演算表!H598="","",生产方式演算表!H598)</f>
        <v/>
      </c>
      <c r="G560" s="24" t="str">
        <f>IF(生产方式演算表!AP598="","",生产方式演算表!AP598)</f>
        <v/>
      </c>
      <c r="H560" s="24" t="str">
        <f>IF(生产方式演算表!J598="","",生产方式演算表!J598)</f>
        <v/>
      </c>
      <c r="I560" s="24" t="str">
        <f>IF(生产方式演算表!AQ598="","",生产方式演算表!AQ598)</f>
        <v/>
      </c>
      <c r="J560" s="26" t="str">
        <f>IF(生产方式演算表!AR598=0,"","运力")</f>
        <v/>
      </c>
      <c r="K560" s="26" t="str">
        <f>IF(J560="运力",生产方式演算表!AR598,"")</f>
        <v/>
      </c>
      <c r="L560" s="3" t="str">
        <f>IF(生产方式演算表!O598="","",生产方式演算表!O598)</f>
        <v/>
      </c>
      <c r="M560" s="3" t="str">
        <f>IF(生产方式演算表!AT598="","",ROUND(生产方式演算表!AT598,-1))</f>
        <v/>
      </c>
      <c r="N560" s="3" t="str">
        <f>IF(生产方式演算表!Q598="","",生产方式演算表!Q598)</f>
        <v/>
      </c>
      <c r="O560" s="3" t="str">
        <f>IF(生产方式演算表!AU598="","",ROUND(生产方式演算表!AU598,-1))</f>
        <v/>
      </c>
      <c r="P560" s="3" t="str">
        <f>IF(生产方式演算表!S598="","",生产方式演算表!S598)</f>
        <v/>
      </c>
      <c r="Q560" s="3" t="str">
        <f>IF(生产方式演算表!AV598="","",ROUND(生产方式演算表!AV598,-1))</f>
        <v/>
      </c>
      <c r="R560" s="3" t="str">
        <f>IF(生产方式演算表!V598="","",生产方式演算表!V598)</f>
        <v/>
      </c>
      <c r="S560" s="3" t="str">
        <f>IF(生产方式演算表!AW598="","",ROUND(生产方式演算表!AW598,-LEN(生产方式演算表!AW598)+2))</f>
        <v/>
      </c>
      <c r="T560" s="3" t="str">
        <f>IF(生产方式演算表!X598="","",生产方式演算表!X598)</f>
        <v/>
      </c>
      <c r="U560" s="3" t="str">
        <f>IF(生产方式演算表!AX598="","",ROUND(生产方式演算表!AX598,-LEN(生产方式演算表!AX598)+2))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hidden="1" customHeight="1" spans="1:34">
      <c r="A561" s="23" t="str">
        <f>生产方式演算表!A599</f>
        <v>pmg_城镇中心_运输方式</v>
      </c>
      <c r="B561" s="20" t="str">
        <f>IF(生产方式演算表!B599="","",生产方式演算表!B599)</f>
        <v/>
      </c>
      <c r="C561" s="23">
        <v>4</v>
      </c>
      <c r="D561" s="24" t="str">
        <f>IF(生产方式演算表!F599="","",生产方式演算表!F599)</f>
        <v/>
      </c>
      <c r="E561" s="24" t="str">
        <f>IF(生产方式演算表!AO599="","",生产方式演算表!AO599)</f>
        <v/>
      </c>
      <c r="F561" s="24" t="str">
        <f>IF(生产方式演算表!H599="","",生产方式演算表!H599)</f>
        <v/>
      </c>
      <c r="G561" s="24" t="str">
        <f>IF(生产方式演算表!AP599="","",生产方式演算表!AP599)</f>
        <v/>
      </c>
      <c r="H561" s="24" t="str">
        <f>IF(生产方式演算表!J599="","",生产方式演算表!J599)</f>
        <v/>
      </c>
      <c r="I561" s="24" t="str">
        <f>IF(生产方式演算表!AQ599="","",生产方式演算表!AQ599)</f>
        <v/>
      </c>
      <c r="J561" s="26" t="str">
        <f>IF(生产方式演算表!AR599=0,"","运力")</f>
        <v/>
      </c>
      <c r="K561" s="26" t="str">
        <f>IF(J561="运力",生产方式演算表!AR599,"")</f>
        <v/>
      </c>
      <c r="L561" s="3" t="str">
        <f>IF(生产方式演算表!O599="","",生产方式演算表!O599)</f>
        <v/>
      </c>
      <c r="M561" s="3" t="str">
        <f>IF(生产方式演算表!AT599="","",ROUND(生产方式演算表!AT599,-1))</f>
        <v/>
      </c>
      <c r="N561" s="3" t="str">
        <f>IF(生产方式演算表!Q599="","",生产方式演算表!Q599)</f>
        <v/>
      </c>
      <c r="O561" s="3" t="str">
        <f>IF(生产方式演算表!AU599="","",ROUND(生产方式演算表!AU599,-1))</f>
        <v/>
      </c>
      <c r="P561" s="3" t="str">
        <f>IF(生产方式演算表!S599="","",生产方式演算表!S599)</f>
        <v/>
      </c>
      <c r="Q561" s="3" t="str">
        <f>IF(生产方式演算表!AV599="","",ROUND(生产方式演算表!AV599,-1))</f>
        <v/>
      </c>
      <c r="R561" s="3" t="str">
        <f>IF(生产方式演算表!V599="","",生产方式演算表!V599)</f>
        <v/>
      </c>
      <c r="S561" s="3" t="str">
        <f>IF(生产方式演算表!AW599="","",ROUND(生产方式演算表!AW599,-LEN(生产方式演算表!AW599)+2))</f>
        <v/>
      </c>
      <c r="T561" s="3" t="str">
        <f>IF(生产方式演算表!X599="","",生产方式演算表!X599)</f>
        <v/>
      </c>
      <c r="U561" s="3" t="str">
        <f>IF(生产方式演算表!AX599="","",ROUND(生产方式演算表!AX599,-LEN(生产方式演算表!AX599)+2))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3" t="str">
        <f>生产方式演算表!A600</f>
        <v>pmg_城镇中心_所有制</v>
      </c>
      <c r="B562" s="20" t="str">
        <f>IF(生产方式演算表!B600="","",生产方式演算表!B600)</f>
        <v>pm_轻_商人行会</v>
      </c>
      <c r="C562" s="23">
        <v>5</v>
      </c>
      <c r="D562" s="24" t="str">
        <f>IF(生产方式演算表!F600="","",生产方式演算表!F600)</f>
        <v/>
      </c>
      <c r="E562" s="24" t="str">
        <f>IF(生产方式演算表!AO608="","",IF(LEN(生产方式演算表!AO608)=1,生产方式演算表!AO608,ROUND(生产方式演算表!AO608,-1)))</f>
        <v/>
      </c>
      <c r="F562" s="24" t="str">
        <f>IF(生产方式演算表!H608="","",生产方式演算表!H608)</f>
        <v/>
      </c>
      <c r="G562" s="24" t="str">
        <f>IF(生产方式演算表!AP608="","",IF(LEN(生产方式演算表!AP608)=1,生产方式演算表!AP608,ROUND(生产方式演算表!AP608,-1)))</f>
        <v/>
      </c>
      <c r="H562" s="24" t="str">
        <f>IF(生产方式演算表!J600="","",生产方式演算表!J600)</f>
        <v/>
      </c>
      <c r="I562" s="24" t="str">
        <f>IF(生产方式演算表!AQ608="","",IF(LEN(生产方式演算表!AQ608)=1,生产方式演算表!AQ608,ROUND(生产方式演算表!AQ608,-1)))</f>
        <v/>
      </c>
      <c r="J562" s="26" t="str">
        <f>IF(生产方式演算表!AR600=0,"","运力")</f>
        <v/>
      </c>
      <c r="K562" s="26" t="str">
        <f>IF(J562="","",IF(LEN(生产方式演算表!AR608)=1,生产方式演算表!AR608,ROUND(生产方式演算表!AR608,-1)))</f>
        <v/>
      </c>
      <c r="L562" s="3" t="str">
        <f>IF(生产方式演算表!O600="","",生产方式演算表!O600)</f>
        <v/>
      </c>
      <c r="M562" s="3" t="str">
        <f>IF(生产方式演算表!AT600="","",ROUND(生产方式演算表!AT600,-1))</f>
        <v/>
      </c>
      <c r="N562" s="3" t="str">
        <f>IF(生产方式演算表!Q600="","",生产方式演算表!Q600)</f>
        <v/>
      </c>
      <c r="O562" s="3" t="str">
        <f>IF(生产方式演算表!AU600="","",ROUND(生产方式演算表!AU600,-1))</f>
        <v/>
      </c>
      <c r="P562" s="3" t="str">
        <f>IF(生产方式演算表!S600="","",生产方式演算表!S600)</f>
        <v/>
      </c>
      <c r="Q562" s="3" t="str">
        <f>IF(生产方式演算表!AV600="","",ROUND(生产方式演算表!AV600,-1))</f>
        <v/>
      </c>
      <c r="R562" s="3" t="str">
        <f>IF(生产方式演算表!V600="","",生产方式演算表!V600)</f>
        <v/>
      </c>
      <c r="S562" s="3" t="str">
        <f>IF(生产方式演算表!AW608="","",IF(LEN(生产方式演算表!AW608)=1,生产方式演算表!AW608,ROUND(生产方式演算表!AW608,-1)))</f>
        <v/>
      </c>
      <c r="T562" s="3" t="str">
        <f>IF(生产方式演算表!X600="","",生产方式演算表!X600)</f>
        <v/>
      </c>
      <c r="U562" s="3" t="str">
        <f>IF(生产方式演算表!AX608="","",IF(LEN(生产方式演算表!AX608)=1,生产方式演算表!AX608,ROUND(生产方式演算表!AX608,-1)))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3" t="str">
        <f>生产方式演算表!A601</f>
        <v>pmg_城镇中心_所有制</v>
      </c>
      <c r="B563" s="20" t="str">
        <f>IF(生产方式演算表!B601="","",生产方式演算表!B601)</f>
        <v>pm_轻_教会所有</v>
      </c>
      <c r="C563" s="23">
        <v>6</v>
      </c>
      <c r="D563" s="24" t="str">
        <f>IF(生产方式演算表!F601="","",生产方式演算表!F601)</f>
        <v/>
      </c>
      <c r="E563" s="24" t="str">
        <f>IF(生产方式演算表!AO609="","",IF(LEN(生产方式演算表!AO609)=1,生产方式演算表!AO609,ROUND(生产方式演算表!AO609,-1)))</f>
        <v/>
      </c>
      <c r="F563" s="24" t="str">
        <f>IF(生产方式演算表!H609="","",生产方式演算表!H609)</f>
        <v/>
      </c>
      <c r="G563" s="24" t="str">
        <f>IF(生产方式演算表!AP609="","",IF(LEN(生产方式演算表!AP609)=1,生产方式演算表!AP609,ROUND(生产方式演算表!AP609,-1)))</f>
        <v/>
      </c>
      <c r="H563" s="24" t="str">
        <f>IF(生产方式演算表!J601="","",生产方式演算表!J601)</f>
        <v/>
      </c>
      <c r="I563" s="24" t="str">
        <f>IF(生产方式演算表!AQ609="","",IF(LEN(生产方式演算表!AQ609)=1,生产方式演算表!AQ609,ROUND(生产方式演算表!AQ609,-1)))</f>
        <v/>
      </c>
      <c r="J563" s="26" t="str">
        <f>IF(生产方式演算表!AR601=0,"","运力")</f>
        <v/>
      </c>
      <c r="K563" s="26" t="str">
        <f>IF(J563="","",IF(LEN(生产方式演算表!AR609)=1,生产方式演算表!AR609,ROUND(生产方式演算表!AR609,-1)))</f>
        <v/>
      </c>
      <c r="L563" s="3" t="str">
        <f>IF(生产方式演算表!O601="","",生产方式演算表!O601)</f>
        <v/>
      </c>
      <c r="M563" s="3" t="str">
        <f>IF(生产方式演算表!AT601="","",ROUND(生产方式演算表!AT601,-1))</f>
        <v/>
      </c>
      <c r="N563" s="3" t="str">
        <f>IF(生产方式演算表!Q601="","",生产方式演算表!Q601)</f>
        <v/>
      </c>
      <c r="O563" s="3" t="str">
        <f>IF(生产方式演算表!AU601="","",ROUND(生产方式演算表!AU601,-1))</f>
        <v/>
      </c>
      <c r="P563" s="3" t="str">
        <f>IF(生产方式演算表!S601="","",生产方式演算表!S601)</f>
        <v/>
      </c>
      <c r="Q563" s="3" t="str">
        <f>IF(生产方式演算表!AV601="","",ROUND(生产方式演算表!AV601,-1))</f>
        <v/>
      </c>
      <c r="R563" s="3" t="str">
        <f>IF(生产方式演算表!V601="","",生产方式演算表!V601)</f>
        <v/>
      </c>
      <c r="S563" s="3" t="str">
        <f>IF(生产方式演算表!AW609="","",IF(LEN(生产方式演算表!AW609)=1,生产方式演算表!AW609,ROUND(生产方式演算表!AW609,-1)))</f>
        <v/>
      </c>
      <c r="T563" s="3" t="str">
        <f>IF(生产方式演算表!X601="","",生产方式演算表!X601)</f>
        <v/>
      </c>
      <c r="U563" s="3" t="str">
        <f>IF(生产方式演算表!AX609="","",IF(LEN(生产方式演算表!AX609)=1,生产方式演算表!AX609,ROUND(生产方式演算表!AX609,-1)))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3" t="str">
        <f>生产方式演算表!A602</f>
        <v>pmg_城镇中心_所有制</v>
      </c>
      <c r="B564" s="20" t="str">
        <f>IF(生产方式演算表!B602="","",生产方式演算表!B602)</f>
        <v>pm_轻_私人运营</v>
      </c>
      <c r="C564" s="23">
        <v>7</v>
      </c>
      <c r="D564" s="24" t="str">
        <f>IF(生产方式演算表!F602="","",生产方式演算表!F602)</f>
        <v/>
      </c>
      <c r="E564" s="24" t="str">
        <f>IF(生产方式演算表!AO610="","",IF(LEN(生产方式演算表!AO610)=1,生产方式演算表!AO610,ROUND(生产方式演算表!AO610,-1)))</f>
        <v/>
      </c>
      <c r="F564" s="24" t="str">
        <f>IF(生产方式演算表!H610="","",生产方式演算表!H610)</f>
        <v/>
      </c>
      <c r="G564" s="24" t="str">
        <f>IF(生产方式演算表!AP610="","",IF(LEN(生产方式演算表!AP610)=1,生产方式演算表!AP610,ROUND(生产方式演算表!AP610,-1)))</f>
        <v/>
      </c>
      <c r="H564" s="24" t="str">
        <f>IF(生产方式演算表!J602="","",生产方式演算表!J602)</f>
        <v/>
      </c>
      <c r="I564" s="24" t="str">
        <f>IF(生产方式演算表!AQ610="","",IF(LEN(生产方式演算表!AQ610)=1,生产方式演算表!AQ610,ROUND(生产方式演算表!AQ610,-1)))</f>
        <v/>
      </c>
      <c r="J564" s="26" t="str">
        <f>IF(生产方式演算表!AR602=0,"","运力")</f>
        <v/>
      </c>
      <c r="K564" s="26" t="str">
        <f>IF(J564="","",IF(LEN(生产方式演算表!AR610)=1,生产方式演算表!AR610,ROUND(生产方式演算表!AR610,-1)))</f>
        <v/>
      </c>
      <c r="L564" s="3" t="str">
        <f>IF(生产方式演算表!O602="","",生产方式演算表!O602)</f>
        <v/>
      </c>
      <c r="M564" s="3" t="str">
        <f>IF(生产方式演算表!AT602="","",ROUND(生产方式演算表!AT602,-1))</f>
        <v/>
      </c>
      <c r="N564" s="3" t="str">
        <f>IF(生产方式演算表!Q602="","",生产方式演算表!Q602)</f>
        <v/>
      </c>
      <c r="O564" s="3" t="str">
        <f>IF(生产方式演算表!AU602="","",ROUND(生产方式演算表!AU602,-1))</f>
        <v/>
      </c>
      <c r="P564" s="3" t="str">
        <f>IF(生产方式演算表!S602="","",生产方式演算表!S602)</f>
        <v/>
      </c>
      <c r="Q564" s="3" t="str">
        <f>IF(生产方式演算表!AV602="","",ROUND(生产方式演算表!AV602,-1))</f>
        <v/>
      </c>
      <c r="R564" s="3" t="str">
        <f>IF(生产方式演算表!V602="","",生产方式演算表!V602)</f>
        <v/>
      </c>
      <c r="S564" s="3" t="str">
        <f>IF(生产方式演算表!AW610="","",IF(LEN(生产方式演算表!AW610)=1,生产方式演算表!AW610,ROUND(生产方式演算表!AW610,-1)))</f>
        <v/>
      </c>
      <c r="T564" s="3" t="str">
        <f>IF(生产方式演算表!X602="","",生产方式演算表!X602)</f>
        <v/>
      </c>
      <c r="U564" s="3" t="str">
        <f>IF(生产方式演算表!AX610="","",IF(LEN(生产方式演算表!AX610)=1,生产方式演算表!AX610,ROUND(生产方式演算表!AX610,-1)))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3" t="str">
        <f>生产方式演算表!A603</f>
        <v>pmg_城镇中心_所有制</v>
      </c>
      <c r="B565" s="20" t="str">
        <f>IF(生产方式演算表!B603="","",生产方式演算表!B603)</f>
        <v>pm_轻_公开交易</v>
      </c>
      <c r="C565" s="23">
        <v>8</v>
      </c>
      <c r="D565" s="24" t="str">
        <f>IF(生产方式演算表!F603="","",生产方式演算表!F603)</f>
        <v/>
      </c>
      <c r="E565" s="24" t="str">
        <f>IF(生产方式演算表!AO611="","",IF(LEN(生产方式演算表!AO611)=1,生产方式演算表!AO611,ROUND(生产方式演算表!AO611,-1)))</f>
        <v/>
      </c>
      <c r="F565" s="24" t="str">
        <f>IF(生产方式演算表!H611="","",生产方式演算表!H611)</f>
        <v/>
      </c>
      <c r="G565" s="24" t="str">
        <f>IF(生产方式演算表!AP611="","",IF(LEN(生产方式演算表!AP611)=1,生产方式演算表!AP611,ROUND(生产方式演算表!AP611,-1)))</f>
        <v/>
      </c>
      <c r="H565" s="24" t="str">
        <f>IF(生产方式演算表!J603="","",生产方式演算表!J603)</f>
        <v/>
      </c>
      <c r="I565" s="24" t="str">
        <f>IF(生产方式演算表!AQ611="","",IF(LEN(生产方式演算表!AQ611)=1,生产方式演算表!AQ611,ROUND(生产方式演算表!AQ611,-1)))</f>
        <v/>
      </c>
      <c r="J565" s="26" t="str">
        <f>IF(生产方式演算表!AR603=0,"","运力")</f>
        <v/>
      </c>
      <c r="K565" s="26" t="str">
        <f>IF(J565="","",IF(LEN(生产方式演算表!AR611)=1,生产方式演算表!AR611,ROUND(生产方式演算表!AR611,-1)))</f>
        <v/>
      </c>
      <c r="L565" s="3" t="str">
        <f>IF(生产方式演算表!O603="","",生产方式演算表!O603)</f>
        <v/>
      </c>
      <c r="M565" s="3" t="str">
        <f>IF(生产方式演算表!AT603="","",ROUND(生产方式演算表!AT603,-1))</f>
        <v/>
      </c>
      <c r="N565" s="3" t="str">
        <f>IF(生产方式演算表!Q603="","",生产方式演算表!Q603)</f>
        <v/>
      </c>
      <c r="O565" s="3" t="str">
        <f>IF(生产方式演算表!AU603="","",ROUND(生产方式演算表!AU603,-1))</f>
        <v/>
      </c>
      <c r="P565" s="3" t="str">
        <f>IF(生产方式演算表!S603="","",生产方式演算表!S603)</f>
        <v/>
      </c>
      <c r="Q565" s="3" t="str">
        <f>IF(生产方式演算表!AV603="","",ROUND(生产方式演算表!AV603,-1))</f>
        <v/>
      </c>
      <c r="R565" s="3" t="str">
        <f>IF(生产方式演算表!V603="","",生产方式演算表!V603)</f>
        <v/>
      </c>
      <c r="S565" s="3" t="str">
        <f>IF(生产方式演算表!AW611="","",IF(LEN(生产方式演算表!AW611)=1,生产方式演算表!AW611,ROUND(生产方式演算表!AW611,-1)))</f>
        <v/>
      </c>
      <c r="T565" s="3" t="str">
        <f>IF(生产方式演算表!X603="","",生产方式演算表!X603)</f>
        <v/>
      </c>
      <c r="U565" s="3" t="str">
        <f>IF(生产方式演算表!AX611="","",IF(LEN(生产方式演算表!AX611)=1,生产方式演算表!AX611,ROUND(生产方式演算表!AX611,-1)))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3" t="str">
        <f>生产方式演算表!A604</f>
        <v>pmg_城镇中心_所有制</v>
      </c>
      <c r="B566" s="20" t="str">
        <f>IF(生产方式演算表!B604="","",生产方式演算表!B604)</f>
        <v>pm_轻_政府运营</v>
      </c>
      <c r="C566" s="25">
        <v>1</v>
      </c>
      <c r="D566" s="24" t="str">
        <f>IF(生产方式演算表!F604="","",生产方式演算表!F604)</f>
        <v/>
      </c>
      <c r="E566" s="24" t="str">
        <f>IF(生产方式演算表!AO612="","",IF(LEN(生产方式演算表!AO612)=1,生产方式演算表!AO612,ROUND(生产方式演算表!AO612,-1)))</f>
        <v/>
      </c>
      <c r="F566" s="24" t="str">
        <f>IF(生产方式演算表!H612="","",生产方式演算表!H612)</f>
        <v/>
      </c>
      <c r="G566" s="24" t="str">
        <f>IF(生产方式演算表!AP612="","",IF(LEN(生产方式演算表!AP612)=1,生产方式演算表!AP612,ROUND(生产方式演算表!AP612,-1)))</f>
        <v/>
      </c>
      <c r="H566" s="24" t="str">
        <f>IF(生产方式演算表!J604="","",生产方式演算表!J604)</f>
        <v/>
      </c>
      <c r="I566" s="24" t="str">
        <f>IF(生产方式演算表!AQ612="","",IF(LEN(生产方式演算表!AQ612)=1,生产方式演算表!AQ612,ROUND(生产方式演算表!AQ612,-1)))</f>
        <v/>
      </c>
      <c r="J566" s="26" t="str">
        <f>IF(生产方式演算表!AR604=0,"","运力")</f>
        <v/>
      </c>
      <c r="K566" s="26" t="str">
        <f>IF(J566="","",IF(LEN(生产方式演算表!AR612)=1,生产方式演算表!AR612,ROUND(生产方式演算表!AR612,-1)))</f>
        <v/>
      </c>
      <c r="L566" s="3" t="str">
        <f>IF(生产方式演算表!O604="","",生产方式演算表!O604)</f>
        <v/>
      </c>
      <c r="M566" s="3" t="str">
        <f>IF(生产方式演算表!AT604="","",ROUND(生产方式演算表!AT604,-1))</f>
        <v/>
      </c>
      <c r="N566" s="3" t="str">
        <f>IF(生产方式演算表!Q604="","",生产方式演算表!Q604)</f>
        <v/>
      </c>
      <c r="O566" s="3" t="str">
        <f>IF(生产方式演算表!AU604="","",ROUND(生产方式演算表!AU604,-1))</f>
        <v/>
      </c>
      <c r="P566" s="3" t="str">
        <f>IF(生产方式演算表!S604="","",生产方式演算表!S604)</f>
        <v/>
      </c>
      <c r="Q566" s="3" t="str">
        <f>IF(生产方式演算表!AV604="","",ROUND(生产方式演算表!AV604,-1))</f>
        <v/>
      </c>
      <c r="R566" s="3" t="str">
        <f>IF(生产方式演算表!V604="","",生产方式演算表!V604)</f>
        <v/>
      </c>
      <c r="S566" s="3" t="str">
        <f>IF(生产方式演算表!AW612="","",IF(LEN(生产方式演算表!AW612)=1,生产方式演算表!AW612,ROUND(生产方式演算表!AW612,-1)))</f>
        <v/>
      </c>
      <c r="T566" s="3" t="str">
        <f>IF(生产方式演算表!X604="","",生产方式演算表!X604)</f>
        <v/>
      </c>
      <c r="U566" s="3" t="str">
        <f>IF(生产方式演算表!AX612="","",IF(LEN(生产方式演算表!AX612)=1,生产方式演算表!AX612,ROUND(生产方式演算表!AX612,-1)))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3" t="str">
        <f>生产方式演算表!A605</f>
        <v>pmg_城镇中心_所有制</v>
      </c>
      <c r="B567" s="20" t="str">
        <f>IF(生产方式演算表!B605="","",生产方式演算表!B605)</f>
        <v>pm_轻_初级工人合作社</v>
      </c>
      <c r="C567" s="25">
        <v>2</v>
      </c>
      <c r="D567" s="24" t="str">
        <f>IF(生产方式演算表!F605="","",生产方式演算表!F605)</f>
        <v/>
      </c>
      <c r="E567" s="24" t="str">
        <f>IF(生产方式演算表!AO613="","",IF(LEN(生产方式演算表!AO613)=1,生产方式演算表!AO613,ROUND(生产方式演算表!AO613,-1)))</f>
        <v/>
      </c>
      <c r="F567" s="24" t="str">
        <f>IF(生产方式演算表!H613="","",生产方式演算表!H613)</f>
        <v/>
      </c>
      <c r="G567" s="24" t="str">
        <f>IF(生产方式演算表!AP613="","",IF(LEN(生产方式演算表!AP613)=1,生产方式演算表!AP613,ROUND(生产方式演算表!AP613,-1)))</f>
        <v/>
      </c>
      <c r="H567" s="24" t="str">
        <f>IF(生产方式演算表!J605="","",生产方式演算表!J605)</f>
        <v/>
      </c>
      <c r="I567" s="24" t="str">
        <f>IF(生产方式演算表!AQ613="","",IF(LEN(生产方式演算表!AQ613)=1,生产方式演算表!AQ613,ROUND(生产方式演算表!AQ613,-1)))</f>
        <v/>
      </c>
      <c r="J567" s="26" t="str">
        <f>IF(生产方式演算表!AR605=0,"","运力")</f>
        <v/>
      </c>
      <c r="K567" s="26" t="str">
        <f>IF(J567="","",IF(LEN(生产方式演算表!AR613)=1,生产方式演算表!AR613,ROUND(生产方式演算表!AR613,-1)))</f>
        <v/>
      </c>
      <c r="L567" s="3" t="str">
        <f>IF(生产方式演算表!O605="","",生产方式演算表!O605)</f>
        <v/>
      </c>
      <c r="M567" s="3" t="str">
        <f>IF(生产方式演算表!AT605="","",ROUND(生产方式演算表!AT605,-1))</f>
        <v/>
      </c>
      <c r="N567" s="3" t="str">
        <f>IF(生产方式演算表!Q605="","",生产方式演算表!Q605)</f>
        <v/>
      </c>
      <c r="O567" s="3" t="str">
        <f>IF(生产方式演算表!AU605="","",ROUND(生产方式演算表!AU605,-1))</f>
        <v/>
      </c>
      <c r="P567" s="3" t="str">
        <f>IF(生产方式演算表!S605="","",生产方式演算表!S605)</f>
        <v/>
      </c>
      <c r="Q567" s="3" t="str">
        <f>IF(生产方式演算表!AV605="","",ROUND(生产方式演算表!AV605,-1))</f>
        <v/>
      </c>
      <c r="R567" s="3" t="str">
        <f>IF(生产方式演算表!V605="","",生产方式演算表!V605)</f>
        <v/>
      </c>
      <c r="S567" s="3" t="str">
        <f>IF(生产方式演算表!AW613="","",IF(LEN(生产方式演算表!AW613)=1,生产方式演算表!AW613,ROUND(生产方式演算表!AW613,-1)))</f>
        <v/>
      </c>
      <c r="T567" s="3" t="str">
        <f>IF(生产方式演算表!X605="","",生产方式演算表!X605)</f>
        <v/>
      </c>
      <c r="U567" s="3" t="str">
        <f>IF(生产方式演算表!AX613="","",IF(LEN(生产方式演算表!AX613)=1,生产方式演算表!AX613,ROUND(生产方式演算表!AX613,-1)))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3" t="str">
        <f>生产方式演算表!A606</f>
        <v>pmg_城镇中心_所有制</v>
      </c>
      <c r="B568" s="20" t="str">
        <f>IF(生产方式演算表!B606="","",生产方式演算表!B606)</f>
        <v>pm_轻_高级工人合作社</v>
      </c>
      <c r="C568" s="25">
        <v>3</v>
      </c>
      <c r="D568" s="24" t="str">
        <f>IF(生产方式演算表!F606="","",生产方式演算表!F606)</f>
        <v/>
      </c>
      <c r="E568" s="24" t="str">
        <f>IF(生产方式演算表!AO614="","",IF(LEN(生产方式演算表!AO614)=1,生产方式演算表!AO614,ROUND(生产方式演算表!AO614,-1)))</f>
        <v/>
      </c>
      <c r="F568" s="24" t="str">
        <f>IF(生产方式演算表!H614="","",生产方式演算表!H614)</f>
        <v/>
      </c>
      <c r="G568" s="24" t="str">
        <f>IF(生产方式演算表!AP614="","",IF(LEN(生产方式演算表!AP614)=1,生产方式演算表!AP614,ROUND(生产方式演算表!AP614,-1)))</f>
        <v/>
      </c>
      <c r="H568" s="24" t="str">
        <f>IF(生产方式演算表!J606="","",生产方式演算表!J606)</f>
        <v/>
      </c>
      <c r="I568" s="24" t="str">
        <f>IF(生产方式演算表!AQ614="","",IF(LEN(生产方式演算表!AQ614)=1,生产方式演算表!AQ614,ROUND(生产方式演算表!AQ614,-1)))</f>
        <v/>
      </c>
      <c r="J568" s="26" t="str">
        <f>IF(生产方式演算表!AR606=0,"","运力")</f>
        <v/>
      </c>
      <c r="K568" s="26" t="str">
        <f>IF(J568="","",IF(LEN(生产方式演算表!AR614)=1,生产方式演算表!AR614,ROUND(生产方式演算表!AR614,-1)))</f>
        <v/>
      </c>
      <c r="L568" s="3" t="str">
        <f>IF(生产方式演算表!O606="","",生产方式演算表!O606)</f>
        <v/>
      </c>
      <c r="M568" s="3" t="str">
        <f>IF(生产方式演算表!AT606="","",ROUND(生产方式演算表!AT606,-1))</f>
        <v/>
      </c>
      <c r="N568" s="3" t="str">
        <f>IF(生产方式演算表!Q606="","",生产方式演算表!Q606)</f>
        <v/>
      </c>
      <c r="O568" s="3" t="str">
        <f>IF(生产方式演算表!AU606="","",ROUND(生产方式演算表!AU606,-1))</f>
        <v/>
      </c>
      <c r="P568" s="3" t="str">
        <f>IF(生产方式演算表!S606="","",生产方式演算表!S606)</f>
        <v/>
      </c>
      <c r="Q568" s="3" t="str">
        <f>IF(生产方式演算表!AV606="","",ROUND(生产方式演算表!AV606,-1))</f>
        <v/>
      </c>
      <c r="R568" s="3" t="str">
        <f>IF(生产方式演算表!V606="","",生产方式演算表!V606)</f>
        <v/>
      </c>
      <c r="S568" s="3" t="str">
        <f>IF(生产方式演算表!AW614="","",IF(LEN(生产方式演算表!AW614)=1,生产方式演算表!AW614,ROUND(生产方式演算表!AW614,-1)))</f>
        <v/>
      </c>
      <c r="T568" s="3" t="str">
        <f>IF(生产方式演算表!X606="","",生产方式演算表!X606)</f>
        <v/>
      </c>
      <c r="U568" s="3" t="str">
        <f>IF(生产方式演算表!AX614="","",IF(LEN(生产方式演算表!AX614)=1,生产方式演算表!AX614,ROUND(生产方式演算表!AX614,-1)))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3" t="str">
        <f>生产方式演算表!A607</f>
        <v>pmg_城镇中心_所有制</v>
      </c>
      <c r="B569" s="20" t="str">
        <f>IF(生产方式演算表!B607="","",生产方式演算表!B607)</f>
        <v>pm_轻_法师所有</v>
      </c>
      <c r="C569" s="25">
        <v>4</v>
      </c>
      <c r="D569" s="24" t="str">
        <f>IF(生产方式演算表!F607="","",生产方式演算表!F607)</f>
        <v/>
      </c>
      <c r="E569" s="24" t="str">
        <f>IF(生产方式演算表!AO615="","",IF(LEN(生产方式演算表!AO615)=1,生产方式演算表!AO615,ROUND(生产方式演算表!AO615,-1)))</f>
        <v/>
      </c>
      <c r="F569" s="24" t="str">
        <f>IF(生产方式演算表!H615="","",生产方式演算表!H615)</f>
        <v/>
      </c>
      <c r="G569" s="24" t="str">
        <f>IF(生产方式演算表!AP615="","",IF(LEN(生产方式演算表!AP615)=1,生产方式演算表!AP615,ROUND(生产方式演算表!AP615,-1)))</f>
        <v/>
      </c>
      <c r="H569" s="24" t="str">
        <f>IF(生产方式演算表!J607="","",生产方式演算表!J607)</f>
        <v/>
      </c>
      <c r="I569" s="24" t="str">
        <f>IF(生产方式演算表!AQ615="","",IF(LEN(生产方式演算表!AQ615)=1,生产方式演算表!AQ615,ROUND(生产方式演算表!AQ615,-1)))</f>
        <v/>
      </c>
      <c r="J569" s="26" t="str">
        <f>IF(生产方式演算表!AR607=0,"","运力")</f>
        <v/>
      </c>
      <c r="K569" s="26" t="str">
        <f>IF(J569="","",IF(LEN(生产方式演算表!AR615)=1,生产方式演算表!AR615,ROUND(生产方式演算表!AR615,-1)))</f>
        <v/>
      </c>
      <c r="L569" s="3" t="str">
        <f>IF(生产方式演算表!O607="","",生产方式演算表!O607)</f>
        <v/>
      </c>
      <c r="M569" s="3" t="str">
        <f>IF(生产方式演算表!AT607="","",ROUND(生产方式演算表!AT607,-1))</f>
        <v/>
      </c>
      <c r="N569" s="3" t="str">
        <f>IF(生产方式演算表!Q607="","",生产方式演算表!Q607)</f>
        <v/>
      </c>
      <c r="O569" s="3" t="str">
        <f>IF(生产方式演算表!AU607="","",ROUND(生产方式演算表!AU607,-1))</f>
        <v/>
      </c>
      <c r="P569" s="3" t="str">
        <f>IF(生产方式演算表!S607="","",生产方式演算表!S607)</f>
        <v/>
      </c>
      <c r="Q569" s="3" t="str">
        <f>IF(生产方式演算表!AV607="","",ROUND(生产方式演算表!AV607,-1))</f>
        <v/>
      </c>
      <c r="R569" s="3" t="str">
        <f>IF(生产方式演算表!V607="","",生产方式演算表!V607)</f>
        <v/>
      </c>
      <c r="S569" s="3" t="str">
        <f>IF(生产方式演算表!AW615="","",IF(LEN(生产方式演算表!AW615)=1,生产方式演算表!AW615,ROUND(生产方式演算表!AW615,-1)))</f>
        <v/>
      </c>
      <c r="T569" s="3" t="str">
        <f>IF(生产方式演算表!X607="","",生产方式演算表!X607)</f>
        <v/>
      </c>
      <c r="U569" s="3" t="str">
        <f>IF(生产方式演算表!AX615="","",IF(LEN(生产方式演算表!AX615)=1,生产方式演算表!AX615,ROUND(生产方式演算表!AX615,-1)))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hidden="1" customHeight="1" spans="1:34">
      <c r="A570" s="23" t="str">
        <f>生产方式演算表!A608</f>
        <v>pmg_建造部门_基础生产</v>
      </c>
      <c r="B570" s="20" t="str">
        <f>IF(生产方式演算表!B608="","",生产方式演算表!B608)</f>
        <v/>
      </c>
      <c r="C570" s="25">
        <v>5</v>
      </c>
      <c r="D570" s="24" t="str">
        <f>IF(生产方式演算表!F608="","",生产方式演算表!F608)</f>
        <v/>
      </c>
      <c r="E570" s="24" t="str">
        <f>IF(生产方式演算表!AO608="","",生产方式演算表!AO608)</f>
        <v/>
      </c>
      <c r="F570" s="24" t="str">
        <f>IF(生产方式演算表!H608="","",生产方式演算表!H608)</f>
        <v/>
      </c>
      <c r="G570" s="24" t="str">
        <f>IF(生产方式演算表!AP608="","",生产方式演算表!AP608)</f>
        <v/>
      </c>
      <c r="H570" s="24" t="str">
        <f>IF(生产方式演算表!J608="","",生产方式演算表!J608)</f>
        <v/>
      </c>
      <c r="I570" s="24" t="str">
        <f>IF(生产方式演算表!AQ608="","",生产方式演算表!AQ608)</f>
        <v/>
      </c>
      <c r="J570" s="26" t="str">
        <f>IF(生产方式演算表!AR608=0,"","运力")</f>
        <v/>
      </c>
      <c r="K570" s="26" t="str">
        <f>IF(J570="运力",生产方式演算表!AR608,"")</f>
        <v/>
      </c>
      <c r="L570" s="3" t="str">
        <f>IF(生产方式演算表!O608="","",生产方式演算表!O608)</f>
        <v/>
      </c>
      <c r="M570" s="3" t="str">
        <f>IF(生产方式演算表!AT608="","",ROUND(生产方式演算表!AT608,-1))</f>
        <v/>
      </c>
      <c r="N570" s="3" t="str">
        <f>IF(生产方式演算表!Q608="","",生产方式演算表!Q608)</f>
        <v/>
      </c>
      <c r="O570" s="3" t="str">
        <f>IF(生产方式演算表!AU608="","",ROUND(生产方式演算表!AU608,-1))</f>
        <v/>
      </c>
      <c r="P570" s="3" t="str">
        <f>IF(生产方式演算表!S608="","",生产方式演算表!S608)</f>
        <v/>
      </c>
      <c r="Q570" s="3" t="str">
        <f>IF(生产方式演算表!AV608="","",ROUND(生产方式演算表!AV608,-1))</f>
        <v/>
      </c>
      <c r="R570" s="3" t="str">
        <f>IF(生产方式演算表!V608="","",生产方式演算表!V608)</f>
        <v/>
      </c>
      <c r="S570" s="3" t="str">
        <f>IF(生产方式演算表!AW608="","",ROUND(生产方式演算表!AW608,-LEN(生产方式演算表!AW608)+2))</f>
        <v/>
      </c>
      <c r="T570" s="3" t="str">
        <f>IF(生产方式演算表!X608="","",生产方式演算表!X608)</f>
        <v/>
      </c>
      <c r="U570" s="3" t="str">
        <f>IF(生产方式演算表!AX608="","",ROUND(生产方式演算表!AX608,-LEN(生产方式演算表!AX608)+2))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hidden="1" customHeight="1" spans="1:34">
      <c r="A571" s="23" t="str">
        <f>生产方式演算表!A609</f>
        <v>pmg_建造部门_基础生产</v>
      </c>
      <c r="B571" s="20" t="str">
        <f>IF(生产方式演算表!B609="","",生产方式演算表!B609)</f>
        <v/>
      </c>
      <c r="C571" s="23">
        <v>1</v>
      </c>
      <c r="D571" s="24" t="str">
        <f>IF(生产方式演算表!F609="","",生产方式演算表!F609)</f>
        <v/>
      </c>
      <c r="E571" s="24" t="str">
        <f>IF(生产方式演算表!AO609="","",生产方式演算表!AO609)</f>
        <v/>
      </c>
      <c r="F571" s="24" t="str">
        <f>IF(生产方式演算表!H609="","",生产方式演算表!H609)</f>
        <v/>
      </c>
      <c r="G571" s="24" t="str">
        <f>IF(生产方式演算表!AP609="","",生产方式演算表!AP609)</f>
        <v/>
      </c>
      <c r="H571" s="24" t="str">
        <f>IF(生产方式演算表!J609="","",生产方式演算表!J609)</f>
        <v/>
      </c>
      <c r="I571" s="24" t="str">
        <f>IF(生产方式演算表!AQ609="","",生产方式演算表!AQ609)</f>
        <v/>
      </c>
      <c r="J571" s="26" t="str">
        <f>IF(生产方式演算表!AR609=0,"","运力")</f>
        <v/>
      </c>
      <c r="K571" s="26" t="str">
        <f>IF(J571="运力",生产方式演算表!AR609,"")</f>
        <v/>
      </c>
      <c r="L571" s="3" t="str">
        <f>IF(生产方式演算表!O609="","",生产方式演算表!O609)</f>
        <v/>
      </c>
      <c r="M571" s="3" t="str">
        <f>IF(生产方式演算表!AT609="","",ROUND(生产方式演算表!AT609,-1))</f>
        <v/>
      </c>
      <c r="N571" s="3" t="str">
        <f>IF(生产方式演算表!Q609="","",生产方式演算表!Q609)</f>
        <v/>
      </c>
      <c r="O571" s="3" t="str">
        <f>IF(生产方式演算表!AU609="","",ROUND(生产方式演算表!AU609,-1))</f>
        <v/>
      </c>
      <c r="P571" s="3" t="str">
        <f>IF(生产方式演算表!S609="","",生产方式演算表!S609)</f>
        <v/>
      </c>
      <c r="Q571" s="3" t="str">
        <f>IF(生产方式演算表!AV609="","",ROUND(生产方式演算表!AV609,-1))</f>
        <v/>
      </c>
      <c r="R571" s="3" t="str">
        <f>IF(生产方式演算表!V609="","",生产方式演算表!V609)</f>
        <v/>
      </c>
      <c r="S571" s="3" t="str">
        <f>IF(生产方式演算表!AW609="","",ROUND(生产方式演算表!AW609,-LEN(生产方式演算表!AW609)+2))</f>
        <v/>
      </c>
      <c r="T571" s="3" t="str">
        <f>IF(生产方式演算表!X609="","",生产方式演算表!X609)</f>
        <v/>
      </c>
      <c r="U571" s="3" t="str">
        <f>IF(生产方式演算表!AX609="","",ROUND(生产方式演算表!AX609,-LEN(生产方式演算表!AX609)+2))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hidden="1" customHeight="1" spans="1:34">
      <c r="A572" s="23" t="str">
        <f>生产方式演算表!A610</f>
        <v>pmg_建造部门_基础生产</v>
      </c>
      <c r="B572" s="20" t="str">
        <f>IF(生产方式演算表!B610="","",生产方式演算表!B610)</f>
        <v/>
      </c>
      <c r="C572" s="23">
        <v>2</v>
      </c>
      <c r="D572" s="24" t="str">
        <f>IF(生产方式演算表!F610="","",生产方式演算表!F610)</f>
        <v/>
      </c>
      <c r="E572" s="24" t="str">
        <f>IF(生产方式演算表!AO610="","",生产方式演算表!AO610)</f>
        <v/>
      </c>
      <c r="F572" s="24" t="str">
        <f>IF(生产方式演算表!H610="","",生产方式演算表!H610)</f>
        <v/>
      </c>
      <c r="G572" s="24" t="str">
        <f>IF(生产方式演算表!AP610="","",生产方式演算表!AP610)</f>
        <v/>
      </c>
      <c r="H572" s="24" t="str">
        <f>IF(生产方式演算表!J610="","",生产方式演算表!J610)</f>
        <v/>
      </c>
      <c r="I572" s="24" t="str">
        <f>IF(生产方式演算表!AQ610="","",生产方式演算表!AQ610)</f>
        <v/>
      </c>
      <c r="J572" s="26" t="str">
        <f>IF(生产方式演算表!AR610=0,"","运力")</f>
        <v/>
      </c>
      <c r="K572" s="26" t="str">
        <f>IF(J572="运力",生产方式演算表!AR610,"")</f>
        <v/>
      </c>
      <c r="L572" s="3" t="str">
        <f>IF(生产方式演算表!O610="","",生产方式演算表!O610)</f>
        <v/>
      </c>
      <c r="M572" s="3" t="str">
        <f>IF(生产方式演算表!AT610="","",ROUND(生产方式演算表!AT610,-1))</f>
        <v/>
      </c>
      <c r="N572" s="3" t="str">
        <f>IF(生产方式演算表!Q610="","",生产方式演算表!Q610)</f>
        <v/>
      </c>
      <c r="O572" s="3" t="str">
        <f>IF(生产方式演算表!AU610="","",ROUND(生产方式演算表!AU610,-1))</f>
        <v/>
      </c>
      <c r="P572" s="3" t="str">
        <f>IF(生产方式演算表!S610="","",生产方式演算表!S610)</f>
        <v/>
      </c>
      <c r="Q572" s="3" t="str">
        <f>IF(生产方式演算表!AV610="","",ROUND(生产方式演算表!AV610,-1))</f>
        <v/>
      </c>
      <c r="R572" s="3" t="str">
        <f>IF(生产方式演算表!V610="","",生产方式演算表!V610)</f>
        <v/>
      </c>
      <c r="S572" s="3" t="str">
        <f>IF(生产方式演算表!AW610="","",ROUND(生产方式演算表!AW610,-LEN(生产方式演算表!AW610)+2))</f>
        <v/>
      </c>
      <c r="T572" s="3" t="str">
        <f>IF(生产方式演算表!X610="","",生产方式演算表!X610)</f>
        <v/>
      </c>
      <c r="U572" s="3" t="str">
        <f>IF(生产方式演算表!AX610="","",ROUND(生产方式演算表!AX610,-LEN(生产方式演算表!AX610)+2))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hidden="1" customHeight="1" spans="1:34">
      <c r="A573" s="23" t="str">
        <f>生产方式演算表!A611</f>
        <v>pmg_建造部门_基础生产</v>
      </c>
      <c r="B573" s="20" t="str">
        <f>IF(生产方式演算表!B611="","",生产方式演算表!B611)</f>
        <v/>
      </c>
      <c r="C573" s="23">
        <v>3</v>
      </c>
      <c r="D573" s="24" t="str">
        <f>IF(生产方式演算表!F611="","",生产方式演算表!F611)</f>
        <v/>
      </c>
      <c r="E573" s="24" t="str">
        <f>IF(生产方式演算表!AO611="","",生产方式演算表!AO611)</f>
        <v/>
      </c>
      <c r="F573" s="24" t="str">
        <f>IF(生产方式演算表!H611="","",生产方式演算表!H611)</f>
        <v/>
      </c>
      <c r="G573" s="24" t="str">
        <f>IF(生产方式演算表!AP611="","",生产方式演算表!AP611)</f>
        <v/>
      </c>
      <c r="H573" s="24" t="str">
        <f>IF(生产方式演算表!J611="","",生产方式演算表!J611)</f>
        <v/>
      </c>
      <c r="I573" s="24" t="str">
        <f>IF(生产方式演算表!AQ611="","",生产方式演算表!AQ611)</f>
        <v/>
      </c>
      <c r="J573" s="26" t="str">
        <f>IF(生产方式演算表!AR611=0,"","运力")</f>
        <v/>
      </c>
      <c r="K573" s="26" t="str">
        <f>IF(J573="运力",生产方式演算表!AR611,"")</f>
        <v/>
      </c>
      <c r="L573" s="3" t="str">
        <f>IF(生产方式演算表!O611="","",生产方式演算表!O611)</f>
        <v/>
      </c>
      <c r="M573" s="3" t="str">
        <f>IF(生产方式演算表!AT611="","",ROUND(生产方式演算表!AT611,-1))</f>
        <v/>
      </c>
      <c r="N573" s="3" t="str">
        <f>IF(生产方式演算表!Q611="","",生产方式演算表!Q611)</f>
        <v/>
      </c>
      <c r="O573" s="3" t="str">
        <f>IF(生产方式演算表!AU611="","",ROUND(生产方式演算表!AU611,-1))</f>
        <v/>
      </c>
      <c r="P573" s="3" t="str">
        <f>IF(生产方式演算表!S611="","",生产方式演算表!S611)</f>
        <v/>
      </c>
      <c r="Q573" s="3" t="str">
        <f>IF(生产方式演算表!AV611="","",ROUND(生产方式演算表!AV611,-1))</f>
        <v/>
      </c>
      <c r="R573" s="3" t="str">
        <f>IF(生产方式演算表!V611="","",生产方式演算表!V611)</f>
        <v/>
      </c>
      <c r="S573" s="3" t="str">
        <f>IF(生产方式演算表!AW611="","",ROUND(生产方式演算表!AW611,-LEN(生产方式演算表!AW611)+2))</f>
        <v/>
      </c>
      <c r="T573" s="3" t="str">
        <f>IF(生产方式演算表!X611="","",生产方式演算表!X611)</f>
        <v/>
      </c>
      <c r="U573" s="3" t="str">
        <f>IF(生产方式演算表!AX611="","",ROUND(生产方式演算表!AX611,-LEN(生产方式演算表!AX611)+2))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hidden="1" customHeight="1" spans="1:34">
      <c r="A574" s="23" t="str">
        <f>生产方式演算表!A612</f>
        <v>pmg_建造部门_基础生产</v>
      </c>
      <c r="B574" s="20" t="str">
        <f>IF(生产方式演算表!B612="","",生产方式演算表!B612)</f>
        <v/>
      </c>
      <c r="C574" s="23">
        <v>4</v>
      </c>
      <c r="D574" s="24" t="str">
        <f>IF(生产方式演算表!F612="","",生产方式演算表!F612)</f>
        <v/>
      </c>
      <c r="E574" s="24" t="str">
        <f>IF(生产方式演算表!AO612="","",生产方式演算表!AO612)</f>
        <v/>
      </c>
      <c r="F574" s="24" t="str">
        <f>IF(生产方式演算表!H612="","",生产方式演算表!H612)</f>
        <v/>
      </c>
      <c r="G574" s="24" t="str">
        <f>IF(生产方式演算表!AP612="","",生产方式演算表!AP612)</f>
        <v/>
      </c>
      <c r="H574" s="24" t="str">
        <f>IF(生产方式演算表!J612="","",生产方式演算表!J612)</f>
        <v/>
      </c>
      <c r="I574" s="24" t="str">
        <f>IF(生产方式演算表!AQ612="","",生产方式演算表!AQ612)</f>
        <v/>
      </c>
      <c r="J574" s="26" t="str">
        <f>IF(生产方式演算表!AR612=0,"","运力")</f>
        <v/>
      </c>
      <c r="K574" s="26" t="str">
        <f>IF(J574="运力",生产方式演算表!AR612,"")</f>
        <v/>
      </c>
      <c r="L574" s="3" t="str">
        <f>IF(生产方式演算表!O612="","",生产方式演算表!O612)</f>
        <v/>
      </c>
      <c r="M574" s="3" t="str">
        <f>IF(生产方式演算表!AT612="","",ROUND(生产方式演算表!AT612,-1))</f>
        <v/>
      </c>
      <c r="N574" s="3" t="str">
        <f>IF(生产方式演算表!Q612="","",生产方式演算表!Q612)</f>
        <v/>
      </c>
      <c r="O574" s="3" t="str">
        <f>IF(生产方式演算表!AU612="","",ROUND(生产方式演算表!AU612,-1))</f>
        <v/>
      </c>
      <c r="P574" s="3" t="str">
        <f>IF(生产方式演算表!S612="","",生产方式演算表!S612)</f>
        <v/>
      </c>
      <c r="Q574" s="3" t="str">
        <f>IF(生产方式演算表!AV612="","",ROUND(生产方式演算表!AV612,-1))</f>
        <v/>
      </c>
      <c r="R574" s="3" t="str">
        <f>IF(生产方式演算表!V612="","",生产方式演算表!V612)</f>
        <v/>
      </c>
      <c r="S574" s="3" t="str">
        <f>IF(生产方式演算表!AW612="","",ROUND(生产方式演算表!AW612,-LEN(生产方式演算表!AW612)+2))</f>
        <v/>
      </c>
      <c r="T574" s="3" t="str">
        <f>IF(生产方式演算表!X612="","",生产方式演算表!X612)</f>
        <v/>
      </c>
      <c r="U574" s="3" t="str">
        <f>IF(生产方式演算表!AX612="","",ROUND(生产方式演算表!AX612,-LEN(生产方式演算表!AX612)+2))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hidden="1" customHeight="1" spans="1:34">
      <c r="A575" s="23" t="str">
        <f>生产方式演算表!A613</f>
        <v>pmg_港口_基础生产</v>
      </c>
      <c r="B575" s="20" t="str">
        <f>IF(生产方式演算表!B613="","",生产方式演算表!B613)</f>
        <v/>
      </c>
      <c r="C575" s="23">
        <v>5</v>
      </c>
      <c r="D575" s="24" t="str">
        <f>IF(生产方式演算表!F613="","",生产方式演算表!F613)</f>
        <v/>
      </c>
      <c r="E575" s="24" t="str">
        <f>IF(生产方式演算表!AO613="","",生产方式演算表!AO613)</f>
        <v/>
      </c>
      <c r="F575" s="24" t="str">
        <f>IF(生产方式演算表!H613="","",生产方式演算表!H613)</f>
        <v/>
      </c>
      <c r="G575" s="24" t="str">
        <f>IF(生产方式演算表!AP613="","",生产方式演算表!AP613)</f>
        <v/>
      </c>
      <c r="H575" s="24" t="str">
        <f>IF(生产方式演算表!J613="","",生产方式演算表!J613)</f>
        <v/>
      </c>
      <c r="I575" s="24" t="str">
        <f>IF(生产方式演算表!AQ613="","",生产方式演算表!AQ613)</f>
        <v/>
      </c>
      <c r="J575" s="26" t="str">
        <f>IF(生产方式演算表!AR613=0,"","运力")</f>
        <v/>
      </c>
      <c r="K575" s="26" t="str">
        <f>IF(J575="运力",生产方式演算表!AR613,"")</f>
        <v/>
      </c>
      <c r="L575" s="3" t="str">
        <f>IF(生产方式演算表!O613="","",生产方式演算表!O613)</f>
        <v/>
      </c>
      <c r="M575" s="3" t="str">
        <f>IF(生产方式演算表!AT613="","",ROUND(生产方式演算表!AT613,-1))</f>
        <v/>
      </c>
      <c r="N575" s="3" t="str">
        <f>IF(生产方式演算表!Q613="","",生产方式演算表!Q613)</f>
        <v/>
      </c>
      <c r="O575" s="3" t="str">
        <f>IF(生产方式演算表!AU613="","",ROUND(生产方式演算表!AU613,-1))</f>
        <v/>
      </c>
      <c r="P575" s="3" t="str">
        <f>IF(生产方式演算表!S613="","",生产方式演算表!S613)</f>
        <v/>
      </c>
      <c r="Q575" s="3" t="str">
        <f>IF(生产方式演算表!AV613="","",ROUND(生产方式演算表!AV613,-1))</f>
        <v/>
      </c>
      <c r="R575" s="3" t="str">
        <f>IF(生产方式演算表!V613="","",生产方式演算表!V613)</f>
        <v/>
      </c>
      <c r="S575" s="3" t="str">
        <f>IF(生产方式演算表!AW613="","",ROUND(生产方式演算表!AW613,-LEN(生产方式演算表!AW613)+2))</f>
        <v/>
      </c>
      <c r="T575" s="3" t="str">
        <f>IF(生产方式演算表!X613="","",生产方式演算表!X613)</f>
        <v/>
      </c>
      <c r="U575" s="3" t="str">
        <f>IF(生产方式演算表!AX613="","",ROUND(生产方式演算表!AX613,-LEN(生产方式演算表!AX613)+2))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hidden="1" customHeight="1" spans="1:34">
      <c r="A576" s="23" t="str">
        <f>生产方式演算表!A614</f>
        <v>pmg_港口_基础生产</v>
      </c>
      <c r="B576" s="20" t="str">
        <f>IF(生产方式演算表!B614="","",生产方式演算表!B614)</f>
        <v/>
      </c>
      <c r="C576" s="25">
        <v>1</v>
      </c>
      <c r="D576" s="24" t="str">
        <f>IF(生产方式演算表!F614="","",生产方式演算表!F614)</f>
        <v/>
      </c>
      <c r="E576" s="24" t="str">
        <f>IF(生产方式演算表!AO614="","",生产方式演算表!AO614)</f>
        <v/>
      </c>
      <c r="F576" s="24" t="str">
        <f>IF(生产方式演算表!H614="","",生产方式演算表!H614)</f>
        <v/>
      </c>
      <c r="G576" s="24" t="str">
        <f>IF(生产方式演算表!AP614="","",生产方式演算表!AP614)</f>
        <v/>
      </c>
      <c r="H576" s="24" t="str">
        <f>IF(生产方式演算表!J614="","",生产方式演算表!J614)</f>
        <v/>
      </c>
      <c r="I576" s="24" t="str">
        <f>IF(生产方式演算表!AQ614="","",生产方式演算表!AQ614)</f>
        <v/>
      </c>
      <c r="J576" s="26" t="str">
        <f>IF(生产方式演算表!AR614=0,"","运力")</f>
        <v/>
      </c>
      <c r="K576" s="26" t="str">
        <f>IF(J576="运力",生产方式演算表!AR614,"")</f>
        <v/>
      </c>
      <c r="L576" s="3" t="str">
        <f>IF(生产方式演算表!O614="","",生产方式演算表!O614)</f>
        <v/>
      </c>
      <c r="M576" s="3" t="str">
        <f>IF(生产方式演算表!AT614="","",ROUND(生产方式演算表!AT614,-1))</f>
        <v/>
      </c>
      <c r="N576" s="3" t="str">
        <f>IF(生产方式演算表!Q614="","",生产方式演算表!Q614)</f>
        <v/>
      </c>
      <c r="O576" s="3" t="str">
        <f>IF(生产方式演算表!AU614="","",ROUND(生产方式演算表!AU614,-1))</f>
        <v/>
      </c>
      <c r="P576" s="3" t="str">
        <f>IF(生产方式演算表!S614="","",生产方式演算表!S614)</f>
        <v/>
      </c>
      <c r="Q576" s="3" t="str">
        <f>IF(生产方式演算表!AV614="","",ROUND(生产方式演算表!AV614,-1))</f>
        <v/>
      </c>
      <c r="R576" s="3" t="str">
        <f>IF(生产方式演算表!V614="","",生产方式演算表!V614)</f>
        <v/>
      </c>
      <c r="S576" s="3" t="str">
        <f>IF(生产方式演算表!AW614="","",ROUND(生产方式演算表!AW614,-LEN(生产方式演算表!AW614)+2))</f>
        <v/>
      </c>
      <c r="T576" s="3" t="str">
        <f>IF(生产方式演算表!X614="","",生产方式演算表!X614)</f>
        <v/>
      </c>
      <c r="U576" s="3" t="str">
        <f>IF(生产方式演算表!AX614="","",ROUND(生产方式演算表!AX614,-LEN(生产方式演算表!AX614)+2))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hidden="1" customHeight="1" spans="1:34">
      <c r="A577" s="23" t="str">
        <f>生产方式演算表!A615</f>
        <v>pmg_港口_基础生产</v>
      </c>
      <c r="B577" s="20" t="str">
        <f>IF(生产方式演算表!B615="","",生产方式演算表!B615)</f>
        <v/>
      </c>
      <c r="C577" s="25">
        <v>2</v>
      </c>
      <c r="D577" s="24" t="str">
        <f>IF(生产方式演算表!F615="","",生产方式演算表!F615)</f>
        <v/>
      </c>
      <c r="E577" s="24" t="str">
        <f>IF(生产方式演算表!AO615="","",生产方式演算表!AO615)</f>
        <v/>
      </c>
      <c r="F577" s="24" t="str">
        <f>IF(生产方式演算表!H615="","",生产方式演算表!H615)</f>
        <v/>
      </c>
      <c r="G577" s="24" t="str">
        <f>IF(生产方式演算表!AP615="","",生产方式演算表!AP615)</f>
        <v/>
      </c>
      <c r="H577" s="24" t="str">
        <f>IF(生产方式演算表!J615="","",生产方式演算表!J615)</f>
        <v/>
      </c>
      <c r="I577" s="24" t="str">
        <f>IF(生产方式演算表!AQ615="","",生产方式演算表!AQ615)</f>
        <v/>
      </c>
      <c r="J577" s="26" t="str">
        <f>IF(生产方式演算表!AR615=0,"","运力")</f>
        <v/>
      </c>
      <c r="K577" s="26" t="str">
        <f>IF(J577="运力",生产方式演算表!AR615,"")</f>
        <v/>
      </c>
      <c r="L577" s="3" t="str">
        <f>IF(生产方式演算表!O615="","",生产方式演算表!O615)</f>
        <v/>
      </c>
      <c r="M577" s="3" t="str">
        <f>IF(生产方式演算表!AT615="","",ROUND(生产方式演算表!AT615,-1))</f>
        <v/>
      </c>
      <c r="N577" s="3" t="str">
        <f>IF(生产方式演算表!Q615="","",生产方式演算表!Q615)</f>
        <v/>
      </c>
      <c r="O577" s="3" t="str">
        <f>IF(生产方式演算表!AU615="","",ROUND(生产方式演算表!AU615,-1))</f>
        <v/>
      </c>
      <c r="P577" s="3" t="str">
        <f>IF(生产方式演算表!S615="","",生产方式演算表!S615)</f>
        <v/>
      </c>
      <c r="Q577" s="3" t="str">
        <f>IF(生产方式演算表!AV615="","",ROUND(生产方式演算表!AV615,-1))</f>
        <v/>
      </c>
      <c r="R577" s="3" t="str">
        <f>IF(生产方式演算表!V615="","",生产方式演算表!V615)</f>
        <v/>
      </c>
      <c r="S577" s="3" t="str">
        <f>IF(生产方式演算表!AW615="","",ROUND(生产方式演算表!AW615,-LEN(生产方式演算表!AW615)+2))</f>
        <v/>
      </c>
      <c r="T577" s="3" t="str">
        <f>IF(生产方式演算表!X615="","",生产方式演算表!X615)</f>
        <v/>
      </c>
      <c r="U577" s="3" t="str">
        <f>IF(生产方式演算表!AX615="","",ROUND(生产方式演算表!AX615,-LEN(生产方式演算表!AX615)+2))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hidden="1" customHeight="1" spans="1:34">
      <c r="A578" s="23" t="str">
        <f>生产方式演算表!A616</f>
        <v>pmg_港口_基础生产</v>
      </c>
      <c r="B578" s="20" t="str">
        <f>IF(生产方式演算表!B616="","",生产方式演算表!B616)</f>
        <v/>
      </c>
      <c r="C578" s="25">
        <v>3</v>
      </c>
      <c r="D578" s="24" t="str">
        <f>IF(生产方式演算表!F616="","",生产方式演算表!F616)</f>
        <v/>
      </c>
      <c r="E578" s="24" t="str">
        <f>IF(生产方式演算表!AO616="","",生产方式演算表!AO616)</f>
        <v/>
      </c>
      <c r="F578" s="24" t="str">
        <f>IF(生产方式演算表!H616="","",生产方式演算表!H616)</f>
        <v/>
      </c>
      <c r="G578" s="24" t="str">
        <f>IF(生产方式演算表!AP616="","",生产方式演算表!AP616)</f>
        <v/>
      </c>
      <c r="H578" s="24" t="str">
        <f>IF(生产方式演算表!J616="","",生产方式演算表!J616)</f>
        <v/>
      </c>
      <c r="I578" s="24" t="str">
        <f>IF(生产方式演算表!AQ616="","",生产方式演算表!AQ616)</f>
        <v/>
      </c>
      <c r="J578" s="26" t="str">
        <f>IF(生产方式演算表!AR616=0,"","运力")</f>
        <v/>
      </c>
      <c r="K578" s="26" t="str">
        <f>IF(J578="运力",生产方式演算表!AR616,"")</f>
        <v/>
      </c>
      <c r="L578" s="3" t="str">
        <f>IF(生产方式演算表!O616="","",生产方式演算表!O616)</f>
        <v/>
      </c>
      <c r="M578" s="3" t="str">
        <f>IF(生产方式演算表!AT616="","",ROUND(生产方式演算表!AT616,-1))</f>
        <v/>
      </c>
      <c r="N578" s="3" t="str">
        <f>IF(生产方式演算表!Q616="","",生产方式演算表!Q616)</f>
        <v/>
      </c>
      <c r="O578" s="3" t="str">
        <f>IF(生产方式演算表!AU616="","",ROUND(生产方式演算表!AU616,-1))</f>
        <v/>
      </c>
      <c r="P578" s="3" t="str">
        <f>IF(生产方式演算表!S616="","",生产方式演算表!S616)</f>
        <v/>
      </c>
      <c r="Q578" s="3" t="str">
        <f>IF(生产方式演算表!AV616="","",ROUND(生产方式演算表!AV616,-1))</f>
        <v/>
      </c>
      <c r="R578" s="3" t="str">
        <f>IF(生产方式演算表!V616="","",生产方式演算表!V616)</f>
        <v/>
      </c>
      <c r="S578" s="3" t="str">
        <f>IF(生产方式演算表!AW616="","",ROUND(生产方式演算表!AW616,-LEN(生产方式演算表!AW616)+2))</f>
        <v/>
      </c>
      <c r="T578" s="3" t="str">
        <f>IF(生产方式演算表!X616="","",生产方式演算表!X616)</f>
        <v/>
      </c>
      <c r="U578" s="3" t="str">
        <f>IF(生产方式演算表!AX616="","",ROUND(生产方式演算表!AX616,-LEN(生产方式演算表!AX616)+2))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hidden="1" customHeight="1" spans="1:34">
      <c r="A579" s="23" t="str">
        <f>生产方式演算表!A617</f>
        <v>pmg_港口_基础生产</v>
      </c>
      <c r="B579" s="20" t="str">
        <f>IF(生产方式演算表!B617="","",生产方式演算表!B617)</f>
        <v/>
      </c>
      <c r="C579" s="25">
        <v>4</v>
      </c>
      <c r="D579" s="24" t="str">
        <f>IF(生产方式演算表!F617="","",生产方式演算表!F617)</f>
        <v/>
      </c>
      <c r="E579" s="24" t="str">
        <f>IF(生产方式演算表!AO617="","",生产方式演算表!AO617)</f>
        <v/>
      </c>
      <c r="F579" s="24" t="str">
        <f>IF(生产方式演算表!H617="","",生产方式演算表!H617)</f>
        <v/>
      </c>
      <c r="G579" s="24" t="str">
        <f>IF(生产方式演算表!AP617="","",生产方式演算表!AP617)</f>
        <v/>
      </c>
      <c r="H579" s="24" t="str">
        <f>IF(生产方式演算表!J617="","",生产方式演算表!J617)</f>
        <v/>
      </c>
      <c r="I579" s="24" t="str">
        <f>IF(生产方式演算表!AQ617="","",生产方式演算表!AQ617)</f>
        <v/>
      </c>
      <c r="J579" s="26" t="str">
        <f>IF(生产方式演算表!AR617=0,"","运力")</f>
        <v/>
      </c>
      <c r="K579" s="26" t="str">
        <f>IF(J579="运力",生产方式演算表!AR617,"")</f>
        <v/>
      </c>
      <c r="L579" s="3" t="str">
        <f>IF(生产方式演算表!O617="","",生产方式演算表!O617)</f>
        <v/>
      </c>
      <c r="M579" s="3" t="str">
        <f>IF(生产方式演算表!AT617="","",ROUND(生产方式演算表!AT617,-1))</f>
        <v/>
      </c>
      <c r="N579" s="3" t="str">
        <f>IF(生产方式演算表!Q617="","",生产方式演算表!Q617)</f>
        <v/>
      </c>
      <c r="O579" s="3" t="str">
        <f>IF(生产方式演算表!AU617="","",ROUND(生产方式演算表!AU617,-1))</f>
        <v/>
      </c>
      <c r="P579" s="3" t="str">
        <f>IF(生产方式演算表!S617="","",生产方式演算表!S617)</f>
        <v/>
      </c>
      <c r="Q579" s="3" t="str">
        <f>IF(生产方式演算表!AV617="","",ROUND(生产方式演算表!AV617,-1))</f>
        <v/>
      </c>
      <c r="R579" s="3" t="str">
        <f>IF(生产方式演算表!V617="","",生产方式演算表!V617)</f>
        <v/>
      </c>
      <c r="S579" s="3" t="str">
        <f>IF(生产方式演算表!AW617="","",ROUND(生产方式演算表!AW617,-LEN(生产方式演算表!AW617)+2))</f>
        <v/>
      </c>
      <c r="T579" s="3" t="str">
        <f>IF(生产方式演算表!X617="","",生产方式演算表!X617)</f>
        <v/>
      </c>
      <c r="U579" s="3" t="str">
        <f>IF(生产方式演算表!AX617="","",ROUND(生产方式演算表!AX617,-LEN(生产方式演算表!AX617)+2))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3" t="str">
        <f>生产方式演算表!A618</f>
        <v>pmg_港口_所有制</v>
      </c>
      <c r="B580" s="20" t="str">
        <f>IF(生产方式演算表!B618="","",生产方式演算表!B618)</f>
        <v>pm_重_商人行会</v>
      </c>
      <c r="C580" s="25">
        <v>5</v>
      </c>
      <c r="D580" s="24" t="str">
        <f>IF(生产方式演算表!F618="","",生产方式演算表!F618)</f>
        <v/>
      </c>
      <c r="E580" s="24" t="str">
        <f>IF(生产方式演算表!AO626="","",IF(LEN(生产方式演算表!AO626)=1,生产方式演算表!AO626,ROUND(生产方式演算表!AO626,-1)))</f>
        <v/>
      </c>
      <c r="F580" s="24" t="str">
        <f>IF(生产方式演算表!H626="","",生产方式演算表!H626)</f>
        <v/>
      </c>
      <c r="G580" s="24" t="str">
        <f>IF(生产方式演算表!AP626="","",IF(LEN(生产方式演算表!AP626)=1,生产方式演算表!AP626,ROUND(生产方式演算表!AP626,-1)))</f>
        <v/>
      </c>
      <c r="H580" s="24" t="str">
        <f>IF(生产方式演算表!J618="","",生产方式演算表!J618)</f>
        <v/>
      </c>
      <c r="I580" s="24" t="str">
        <f>IF(生产方式演算表!AQ626="","",IF(LEN(生产方式演算表!AQ626)=1,生产方式演算表!AQ626,ROUND(生产方式演算表!AQ626,-1)))</f>
        <v/>
      </c>
      <c r="J580" s="26" t="str">
        <f>IF(生产方式演算表!AR618=0,"","运力")</f>
        <v/>
      </c>
      <c r="K580" s="26" t="str">
        <f>IF(J580="","",IF(LEN(生产方式演算表!AR626)=1,生产方式演算表!AR626,ROUND(生产方式演算表!AR626,-1)))</f>
        <v/>
      </c>
      <c r="L580" s="3" t="str">
        <f>IF(生产方式演算表!O618="","",生产方式演算表!O618)</f>
        <v/>
      </c>
      <c r="M580" s="3" t="str">
        <f>IF(生产方式演算表!AT618="","",ROUND(生产方式演算表!AT618,-1))</f>
        <v/>
      </c>
      <c r="N580" s="3" t="str">
        <f>IF(生产方式演算表!Q618="","",生产方式演算表!Q618)</f>
        <v/>
      </c>
      <c r="O580" s="3" t="str">
        <f>IF(生产方式演算表!AU618="","",ROUND(生产方式演算表!AU618,-1))</f>
        <v/>
      </c>
      <c r="P580" s="3" t="str">
        <f>IF(生产方式演算表!S618="","",生产方式演算表!S618)</f>
        <v/>
      </c>
      <c r="Q580" s="3" t="str">
        <f>IF(生产方式演算表!AV618="","",ROUND(生产方式演算表!AV618,-1))</f>
        <v/>
      </c>
      <c r="R580" s="3" t="str">
        <f>IF(生产方式演算表!V618="","",生产方式演算表!V618)</f>
        <v/>
      </c>
      <c r="S580" s="3" t="str">
        <f>IF(生产方式演算表!AW626="","",IF(LEN(生产方式演算表!AW626)=1,生产方式演算表!AW626,ROUND(生产方式演算表!AW626,-1)))</f>
        <v/>
      </c>
      <c r="T580" s="3" t="str">
        <f>IF(生产方式演算表!X618="","",生产方式演算表!X618)</f>
        <v/>
      </c>
      <c r="U580" s="3" t="str">
        <f>IF(生产方式演算表!AX626="","",IF(LEN(生产方式演算表!AX626)=1,生产方式演算表!AX626,ROUND(生产方式演算表!AX626,-1)))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3" t="str">
        <f>生产方式演算表!A619</f>
        <v>pmg_港口_所有制</v>
      </c>
      <c r="B581" s="20" t="str">
        <f>IF(生产方式演算表!B619="","",生产方式演算表!B619)</f>
        <v>pm_重_教会所有</v>
      </c>
      <c r="C581" s="25">
        <v>6</v>
      </c>
      <c r="D581" s="24" t="str">
        <f>IF(生产方式演算表!F619="","",生产方式演算表!F619)</f>
        <v/>
      </c>
      <c r="E581" s="24" t="str">
        <f>IF(生产方式演算表!AO627="","",IF(LEN(生产方式演算表!AO627)=1,生产方式演算表!AO627,ROUND(生产方式演算表!AO627,-1)))</f>
        <v/>
      </c>
      <c r="F581" s="24" t="str">
        <f>IF(生产方式演算表!H627="","",生产方式演算表!H627)</f>
        <v/>
      </c>
      <c r="G581" s="24" t="str">
        <f>IF(生产方式演算表!AP627="","",IF(LEN(生产方式演算表!AP627)=1,生产方式演算表!AP627,ROUND(生产方式演算表!AP627,-1)))</f>
        <v/>
      </c>
      <c r="H581" s="24" t="str">
        <f>IF(生产方式演算表!J619="","",生产方式演算表!J619)</f>
        <v/>
      </c>
      <c r="I581" s="24" t="str">
        <f>IF(生产方式演算表!AQ627="","",IF(LEN(生产方式演算表!AQ627)=1,生产方式演算表!AQ627,ROUND(生产方式演算表!AQ627,-1)))</f>
        <v/>
      </c>
      <c r="J581" s="26" t="str">
        <f>IF(生产方式演算表!AR619=0,"","运力")</f>
        <v/>
      </c>
      <c r="K581" s="26" t="str">
        <f>IF(J581="","",IF(LEN(生产方式演算表!AR627)=1,生产方式演算表!AR627,ROUND(生产方式演算表!AR627,-1)))</f>
        <v/>
      </c>
      <c r="L581" s="3" t="str">
        <f>IF(生产方式演算表!O619="","",生产方式演算表!O619)</f>
        <v/>
      </c>
      <c r="M581" s="3" t="str">
        <f>IF(生产方式演算表!AT619="","",ROUND(生产方式演算表!AT619,-1))</f>
        <v/>
      </c>
      <c r="N581" s="3" t="str">
        <f>IF(生产方式演算表!Q619="","",生产方式演算表!Q619)</f>
        <v/>
      </c>
      <c r="O581" s="3" t="str">
        <f>IF(生产方式演算表!AU619="","",ROUND(生产方式演算表!AU619,-1))</f>
        <v/>
      </c>
      <c r="P581" s="3" t="str">
        <f>IF(生产方式演算表!S619="","",生产方式演算表!S619)</f>
        <v/>
      </c>
      <c r="Q581" s="3" t="str">
        <f>IF(生产方式演算表!AV619="","",ROUND(生产方式演算表!AV619,-1))</f>
        <v/>
      </c>
      <c r="R581" s="3" t="str">
        <f>IF(生产方式演算表!V619="","",生产方式演算表!V619)</f>
        <v/>
      </c>
      <c r="S581" s="3" t="str">
        <f>IF(生产方式演算表!AW627="","",IF(LEN(生产方式演算表!AW627)=1,生产方式演算表!AW627,ROUND(生产方式演算表!AW627,-1)))</f>
        <v/>
      </c>
      <c r="T581" s="3" t="str">
        <f>IF(生产方式演算表!X619="","",生产方式演算表!X619)</f>
        <v/>
      </c>
      <c r="U581" s="3" t="str">
        <f>IF(生产方式演算表!AX627="","",IF(LEN(生产方式演算表!AX627)=1,生产方式演算表!AX627,ROUND(生产方式演算表!AX627,-1)))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3" t="str">
        <f>生产方式演算表!A620</f>
        <v>pmg_港口_所有制</v>
      </c>
      <c r="B582" s="20" t="str">
        <f>IF(生产方式演算表!B620="","",生产方式演算表!B620)</f>
        <v>pm_重_私人运营</v>
      </c>
      <c r="C582" s="25">
        <v>7</v>
      </c>
      <c r="D582" s="24" t="str">
        <f>IF(生产方式演算表!F620="","",生产方式演算表!F620)</f>
        <v/>
      </c>
      <c r="E582" s="24" t="str">
        <f>IF(生产方式演算表!AO628="","",IF(LEN(生产方式演算表!AO628)=1,生产方式演算表!AO628,ROUND(生产方式演算表!AO628,-1)))</f>
        <v/>
      </c>
      <c r="F582" s="24" t="str">
        <f>IF(生产方式演算表!H628="","",生产方式演算表!H628)</f>
        <v/>
      </c>
      <c r="G582" s="24" t="str">
        <f>IF(生产方式演算表!AP628="","",IF(LEN(生产方式演算表!AP628)=1,生产方式演算表!AP628,ROUND(生产方式演算表!AP628,-1)))</f>
        <v/>
      </c>
      <c r="H582" s="24" t="str">
        <f>IF(生产方式演算表!J620="","",生产方式演算表!J620)</f>
        <v/>
      </c>
      <c r="I582" s="24" t="str">
        <f>IF(生产方式演算表!AQ628="","",IF(LEN(生产方式演算表!AQ628)=1,生产方式演算表!AQ628,ROUND(生产方式演算表!AQ628,-1)))</f>
        <v/>
      </c>
      <c r="J582" s="26" t="str">
        <f>IF(生产方式演算表!AR620=0,"","运力")</f>
        <v/>
      </c>
      <c r="K582" s="26" t="str">
        <f>IF(J582="","",IF(LEN(生产方式演算表!AR628)=1,生产方式演算表!AR628,ROUND(生产方式演算表!AR628,-1)))</f>
        <v/>
      </c>
      <c r="L582" s="3" t="str">
        <f>IF(生产方式演算表!O620="","",生产方式演算表!O620)</f>
        <v/>
      </c>
      <c r="M582" s="3" t="str">
        <f>IF(生产方式演算表!AT620="","",ROUND(生产方式演算表!AT620,-1))</f>
        <v/>
      </c>
      <c r="N582" s="3" t="str">
        <f>IF(生产方式演算表!Q620="","",生产方式演算表!Q620)</f>
        <v/>
      </c>
      <c r="O582" s="3" t="str">
        <f>IF(生产方式演算表!AU620="","",ROUND(生产方式演算表!AU620,-1))</f>
        <v/>
      </c>
      <c r="P582" s="3" t="str">
        <f>IF(生产方式演算表!S620="","",生产方式演算表!S620)</f>
        <v/>
      </c>
      <c r="Q582" s="3" t="str">
        <f>IF(生产方式演算表!AV620="","",ROUND(生产方式演算表!AV620,-1))</f>
        <v/>
      </c>
      <c r="R582" s="3" t="str">
        <f>IF(生产方式演算表!V620="","",生产方式演算表!V620)</f>
        <v/>
      </c>
      <c r="S582" s="3" t="str">
        <f>IF(生产方式演算表!AW628="","",IF(LEN(生产方式演算表!AW628)=1,生产方式演算表!AW628,ROUND(生产方式演算表!AW628,-1)))</f>
        <v/>
      </c>
      <c r="T582" s="3" t="str">
        <f>IF(生产方式演算表!X620="","",生产方式演算表!X620)</f>
        <v/>
      </c>
      <c r="U582" s="3" t="str">
        <f>IF(生产方式演算表!AX628="","",IF(LEN(生产方式演算表!AX628)=1,生产方式演算表!AX628,ROUND(生产方式演算表!AX628,-1)))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3" t="str">
        <f>生产方式演算表!A621</f>
        <v>pmg_港口_所有制</v>
      </c>
      <c r="B583" s="20" t="str">
        <f>IF(生产方式演算表!B621="","",生产方式演算表!B621)</f>
        <v>pm_重_公开交易</v>
      </c>
      <c r="C583" s="25">
        <v>8</v>
      </c>
      <c r="D583" s="24" t="str">
        <f>IF(生产方式演算表!F621="","",生产方式演算表!F621)</f>
        <v/>
      </c>
      <c r="E583" s="24" t="str">
        <f>IF(生产方式演算表!AO629="","",IF(LEN(生产方式演算表!AO629)=1,生产方式演算表!AO629,ROUND(生产方式演算表!AO629,-1)))</f>
        <v/>
      </c>
      <c r="F583" s="24" t="str">
        <f>IF(生产方式演算表!H629="","",生产方式演算表!H629)</f>
        <v/>
      </c>
      <c r="G583" s="24" t="str">
        <f>IF(生产方式演算表!AP629="","",IF(LEN(生产方式演算表!AP629)=1,生产方式演算表!AP629,ROUND(生产方式演算表!AP629,-1)))</f>
        <v/>
      </c>
      <c r="H583" s="24" t="str">
        <f>IF(生产方式演算表!J621="","",生产方式演算表!J621)</f>
        <v/>
      </c>
      <c r="I583" s="24" t="str">
        <f>IF(生产方式演算表!AQ629="","",IF(LEN(生产方式演算表!AQ629)=1,生产方式演算表!AQ629,ROUND(生产方式演算表!AQ629,-1)))</f>
        <v/>
      </c>
      <c r="J583" s="26" t="str">
        <f>IF(生产方式演算表!AR621=0,"","运力")</f>
        <v/>
      </c>
      <c r="K583" s="26" t="str">
        <f>IF(J583="","",IF(LEN(生产方式演算表!AR629)=1,生产方式演算表!AR629,ROUND(生产方式演算表!AR629,-1)))</f>
        <v/>
      </c>
      <c r="L583" s="3" t="str">
        <f>IF(生产方式演算表!O621="","",生产方式演算表!O621)</f>
        <v/>
      </c>
      <c r="M583" s="3" t="str">
        <f>IF(生产方式演算表!AT621="","",ROUND(生产方式演算表!AT621,-1))</f>
        <v/>
      </c>
      <c r="N583" s="3" t="str">
        <f>IF(生产方式演算表!Q621="","",生产方式演算表!Q621)</f>
        <v/>
      </c>
      <c r="O583" s="3" t="str">
        <f>IF(生产方式演算表!AU621="","",ROUND(生产方式演算表!AU621,-1))</f>
        <v/>
      </c>
      <c r="P583" s="3" t="str">
        <f>IF(生产方式演算表!S621="","",生产方式演算表!S621)</f>
        <v/>
      </c>
      <c r="Q583" s="3" t="str">
        <f>IF(生产方式演算表!AV621="","",ROUND(生产方式演算表!AV621,-1))</f>
        <v/>
      </c>
      <c r="R583" s="3" t="str">
        <f>IF(生产方式演算表!V621="","",生产方式演算表!V621)</f>
        <v/>
      </c>
      <c r="S583" s="3" t="str">
        <f>IF(生产方式演算表!AW629="","",IF(LEN(生产方式演算表!AW629)=1,生产方式演算表!AW629,ROUND(生产方式演算表!AW629,-1)))</f>
        <v/>
      </c>
      <c r="T583" s="3" t="str">
        <f>IF(生产方式演算表!X621="","",生产方式演算表!X621)</f>
        <v/>
      </c>
      <c r="U583" s="3" t="str">
        <f>IF(生产方式演算表!AX629="","",IF(LEN(生产方式演算表!AX629)=1,生产方式演算表!AX629,ROUND(生产方式演算表!AX629,-1)))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3" t="str">
        <f>生产方式演算表!A622</f>
        <v>pmg_港口_所有制</v>
      </c>
      <c r="B584" s="20" t="str">
        <f>IF(生产方式演算表!B622="","",生产方式演算表!B622)</f>
        <v>pm_重_政府运营</v>
      </c>
      <c r="C584" s="23">
        <v>1</v>
      </c>
      <c r="D584" s="24" t="str">
        <f>IF(生产方式演算表!F622="","",生产方式演算表!F622)</f>
        <v/>
      </c>
      <c r="E584" s="24" t="str">
        <f>IF(生产方式演算表!AO630="","",IF(LEN(生产方式演算表!AO630)=1,生产方式演算表!AO630,ROUND(生产方式演算表!AO630,-1)))</f>
        <v/>
      </c>
      <c r="F584" s="24" t="str">
        <f>IF(生产方式演算表!H630="","",生产方式演算表!H630)</f>
        <v/>
      </c>
      <c r="G584" s="24" t="str">
        <f>IF(生产方式演算表!AP630="","",IF(LEN(生产方式演算表!AP630)=1,生产方式演算表!AP630,ROUND(生产方式演算表!AP630,-1)))</f>
        <v/>
      </c>
      <c r="H584" s="24" t="str">
        <f>IF(生产方式演算表!J622="","",生产方式演算表!J622)</f>
        <v/>
      </c>
      <c r="I584" s="24" t="str">
        <f>IF(生产方式演算表!AQ630="","",IF(LEN(生产方式演算表!AQ630)=1,生产方式演算表!AQ630,ROUND(生产方式演算表!AQ630,-1)))</f>
        <v/>
      </c>
      <c r="J584" s="26" t="str">
        <f>IF(生产方式演算表!AR622=0,"","运力")</f>
        <v/>
      </c>
      <c r="K584" s="26" t="str">
        <f>IF(J584="","",IF(LEN(生产方式演算表!AR630)=1,生产方式演算表!AR630,ROUND(生产方式演算表!AR630,-1)))</f>
        <v/>
      </c>
      <c r="L584" s="3" t="str">
        <f>IF(生产方式演算表!O622="","",生产方式演算表!O622)</f>
        <v/>
      </c>
      <c r="M584" s="3" t="str">
        <f>IF(生产方式演算表!AT622="","",ROUND(生产方式演算表!AT622,-1))</f>
        <v/>
      </c>
      <c r="N584" s="3" t="str">
        <f>IF(生产方式演算表!Q622="","",生产方式演算表!Q622)</f>
        <v/>
      </c>
      <c r="O584" s="3" t="str">
        <f>IF(生产方式演算表!AU622="","",ROUND(生产方式演算表!AU622,-1))</f>
        <v/>
      </c>
      <c r="P584" s="3" t="str">
        <f>IF(生产方式演算表!S622="","",生产方式演算表!S622)</f>
        <v/>
      </c>
      <c r="Q584" s="3" t="str">
        <f>IF(生产方式演算表!AV622="","",ROUND(生产方式演算表!AV622,-1))</f>
        <v/>
      </c>
      <c r="R584" s="3" t="str">
        <f>IF(生产方式演算表!V622="","",生产方式演算表!V622)</f>
        <v/>
      </c>
      <c r="S584" s="3" t="str">
        <f>IF(生产方式演算表!AW630="","",IF(LEN(生产方式演算表!AW630)=1,生产方式演算表!AW630,ROUND(生产方式演算表!AW630,-1)))</f>
        <v/>
      </c>
      <c r="T584" s="3" t="str">
        <f>IF(生产方式演算表!X622="","",生产方式演算表!X622)</f>
        <v/>
      </c>
      <c r="U584" s="3" t="str">
        <f>IF(生产方式演算表!AX630="","",IF(LEN(生产方式演算表!AX630)=1,生产方式演算表!AX630,ROUND(生产方式演算表!AX630,-1)))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3" t="str">
        <f>生产方式演算表!A623</f>
        <v>pmg_港口_所有制</v>
      </c>
      <c r="B585" s="20" t="str">
        <f>IF(生产方式演算表!B623="","",生产方式演算表!B623)</f>
        <v>pm_重_初级工人合作社</v>
      </c>
      <c r="C585" s="23">
        <v>2</v>
      </c>
      <c r="D585" s="24" t="str">
        <f>IF(生产方式演算表!F623="","",生产方式演算表!F623)</f>
        <v/>
      </c>
      <c r="E585" s="24" t="str">
        <f>IF(生产方式演算表!AO631="","",IF(LEN(生产方式演算表!AO631)=1,生产方式演算表!AO631,ROUND(生产方式演算表!AO631,-1)))</f>
        <v/>
      </c>
      <c r="F585" s="24" t="str">
        <f>IF(生产方式演算表!H631="","",生产方式演算表!H631)</f>
        <v/>
      </c>
      <c r="G585" s="24" t="str">
        <f>IF(生产方式演算表!AP631="","",IF(LEN(生产方式演算表!AP631)=1,生产方式演算表!AP631,ROUND(生产方式演算表!AP631,-1)))</f>
        <v/>
      </c>
      <c r="H585" s="24" t="str">
        <f>IF(生产方式演算表!J623="","",生产方式演算表!J623)</f>
        <v/>
      </c>
      <c r="I585" s="24" t="str">
        <f>IF(生产方式演算表!AQ631="","",IF(LEN(生产方式演算表!AQ631)=1,生产方式演算表!AQ631,ROUND(生产方式演算表!AQ631,-1)))</f>
        <v/>
      </c>
      <c r="J585" s="26" t="str">
        <f>IF(生产方式演算表!AR623=0,"","运力")</f>
        <v/>
      </c>
      <c r="K585" s="26" t="str">
        <f>IF(J585="","",IF(LEN(生产方式演算表!AR631)=1,生产方式演算表!AR631,ROUND(生产方式演算表!AR631,-1)))</f>
        <v/>
      </c>
      <c r="L585" s="3" t="str">
        <f>IF(生产方式演算表!O623="","",生产方式演算表!O623)</f>
        <v/>
      </c>
      <c r="M585" s="3" t="str">
        <f>IF(生产方式演算表!AT623="","",ROUND(生产方式演算表!AT623,-1))</f>
        <v/>
      </c>
      <c r="N585" s="3" t="str">
        <f>IF(生产方式演算表!Q623="","",生产方式演算表!Q623)</f>
        <v/>
      </c>
      <c r="O585" s="3" t="str">
        <f>IF(生产方式演算表!AU623="","",ROUND(生产方式演算表!AU623,-1))</f>
        <v/>
      </c>
      <c r="P585" s="3" t="str">
        <f>IF(生产方式演算表!S623="","",生产方式演算表!S623)</f>
        <v/>
      </c>
      <c r="Q585" s="3" t="str">
        <f>IF(生产方式演算表!AV623="","",ROUND(生产方式演算表!AV623,-1))</f>
        <v/>
      </c>
      <c r="R585" s="3" t="str">
        <f>IF(生产方式演算表!V623="","",生产方式演算表!V623)</f>
        <v/>
      </c>
      <c r="S585" s="3" t="str">
        <f>IF(生产方式演算表!AW631="","",IF(LEN(生产方式演算表!AW631)=1,生产方式演算表!AW631,ROUND(生产方式演算表!AW631,-1)))</f>
        <v/>
      </c>
      <c r="T585" s="3" t="str">
        <f>IF(生产方式演算表!X623="","",生产方式演算表!X623)</f>
        <v/>
      </c>
      <c r="U585" s="3" t="str">
        <f>IF(生产方式演算表!AX631="","",IF(LEN(生产方式演算表!AX631)=1,生产方式演算表!AX631,ROUND(生产方式演算表!AX631,-1)))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customHeight="1" spans="1:34">
      <c r="A586" s="23" t="str">
        <f>生产方式演算表!A624</f>
        <v>pmg_港口_所有制</v>
      </c>
      <c r="B586" s="20" t="str">
        <f>IF(生产方式演算表!B624="","",生产方式演算表!B624)</f>
        <v>pm_重_高级工人合作社</v>
      </c>
      <c r="C586" s="23">
        <v>3</v>
      </c>
      <c r="D586" s="24" t="str">
        <f>IF(生产方式演算表!F624="","",生产方式演算表!F624)</f>
        <v/>
      </c>
      <c r="E586" s="24" t="str">
        <f>IF(生产方式演算表!AO632="","",IF(LEN(生产方式演算表!AO632)=1,生产方式演算表!AO632,ROUND(生产方式演算表!AO632,-1)))</f>
        <v/>
      </c>
      <c r="F586" s="24" t="str">
        <f>IF(生产方式演算表!H632="","",生产方式演算表!H632)</f>
        <v/>
      </c>
      <c r="G586" s="24" t="str">
        <f>IF(生产方式演算表!AP632="","",IF(LEN(生产方式演算表!AP632)=1,生产方式演算表!AP632,ROUND(生产方式演算表!AP632,-1)))</f>
        <v/>
      </c>
      <c r="H586" s="24" t="str">
        <f>IF(生产方式演算表!J624="","",生产方式演算表!J624)</f>
        <v/>
      </c>
      <c r="I586" s="24" t="str">
        <f>IF(生产方式演算表!AQ632="","",IF(LEN(生产方式演算表!AQ632)=1,生产方式演算表!AQ632,ROUND(生产方式演算表!AQ632,-1)))</f>
        <v/>
      </c>
      <c r="J586" s="26" t="str">
        <f>IF(生产方式演算表!AR624=0,"","运力")</f>
        <v/>
      </c>
      <c r="K586" s="26" t="str">
        <f>IF(J586="","",IF(LEN(生产方式演算表!AR632)=1,生产方式演算表!AR632,ROUND(生产方式演算表!AR632,-1)))</f>
        <v/>
      </c>
      <c r="L586" s="3" t="str">
        <f>IF(生产方式演算表!O624="","",生产方式演算表!O624)</f>
        <v/>
      </c>
      <c r="M586" s="3" t="str">
        <f>IF(生产方式演算表!AT624="","",ROUND(生产方式演算表!AT624,-1))</f>
        <v/>
      </c>
      <c r="N586" s="3" t="str">
        <f>IF(生产方式演算表!Q624="","",生产方式演算表!Q624)</f>
        <v/>
      </c>
      <c r="O586" s="3" t="str">
        <f>IF(生产方式演算表!AU624="","",ROUND(生产方式演算表!AU624,-1))</f>
        <v/>
      </c>
      <c r="P586" s="3" t="str">
        <f>IF(生产方式演算表!S624="","",生产方式演算表!S624)</f>
        <v/>
      </c>
      <c r="Q586" s="3" t="str">
        <f>IF(生产方式演算表!AV624="","",ROUND(生产方式演算表!AV624,-1))</f>
        <v/>
      </c>
      <c r="R586" s="3" t="str">
        <f>IF(生产方式演算表!V624="","",生产方式演算表!V624)</f>
        <v/>
      </c>
      <c r="S586" s="3" t="str">
        <f>IF(生产方式演算表!AW632="","",IF(LEN(生产方式演算表!AW632)=1,生产方式演算表!AW632,ROUND(生产方式演算表!AW632,-1)))</f>
        <v/>
      </c>
      <c r="T586" s="3" t="str">
        <f>IF(生产方式演算表!X624="","",生产方式演算表!X624)</f>
        <v/>
      </c>
      <c r="U586" s="3" t="str">
        <f>IF(生产方式演算表!AX632="","",IF(LEN(生产方式演算表!AX632)=1,生产方式演算表!AX632,ROUND(生产方式演算表!AX632,-1)))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customHeight="1" spans="1:34">
      <c r="A587" s="23" t="str">
        <f>生产方式演算表!A625</f>
        <v>pmg_港口_所有制</v>
      </c>
      <c r="B587" s="20" t="str">
        <f>IF(生产方式演算表!B625="","",生产方式演算表!B625)</f>
        <v>pm_重_法师所有</v>
      </c>
      <c r="C587" s="23">
        <v>4</v>
      </c>
      <c r="D587" s="24" t="str">
        <f>IF(生产方式演算表!F625="","",生产方式演算表!F625)</f>
        <v/>
      </c>
      <c r="E587" s="24" t="str">
        <f>IF(生产方式演算表!AO633="","",IF(LEN(生产方式演算表!AO633)=1,生产方式演算表!AO633,ROUND(生产方式演算表!AO633,-1)))</f>
        <v/>
      </c>
      <c r="F587" s="24" t="str">
        <f>IF(生产方式演算表!H633="","",生产方式演算表!H633)</f>
        <v/>
      </c>
      <c r="G587" s="24" t="str">
        <f>IF(生产方式演算表!AP633="","",IF(LEN(生产方式演算表!AP633)=1,生产方式演算表!AP633,ROUND(生产方式演算表!AP633,-1)))</f>
        <v/>
      </c>
      <c r="H587" s="24" t="str">
        <f>IF(生产方式演算表!J625="","",生产方式演算表!J625)</f>
        <v/>
      </c>
      <c r="I587" s="24" t="str">
        <f>IF(生产方式演算表!AQ633="","",IF(LEN(生产方式演算表!AQ633)=1,生产方式演算表!AQ633,ROUND(生产方式演算表!AQ633,-1)))</f>
        <v/>
      </c>
      <c r="J587" s="26" t="str">
        <f>IF(生产方式演算表!AR625=0,"","运力")</f>
        <v/>
      </c>
      <c r="K587" s="26" t="str">
        <f>IF(J587="","",IF(LEN(生产方式演算表!AR633)=1,生产方式演算表!AR633,ROUND(生产方式演算表!AR633,-1)))</f>
        <v/>
      </c>
      <c r="L587" s="3" t="str">
        <f>IF(生产方式演算表!O625="","",生产方式演算表!O625)</f>
        <v/>
      </c>
      <c r="M587" s="3" t="str">
        <f>IF(生产方式演算表!AT625="","",ROUND(生产方式演算表!AT625,-1))</f>
        <v/>
      </c>
      <c r="N587" s="3" t="str">
        <f>IF(生产方式演算表!Q625="","",生产方式演算表!Q625)</f>
        <v/>
      </c>
      <c r="O587" s="3" t="str">
        <f>IF(生产方式演算表!AU625="","",ROUND(生产方式演算表!AU625,-1))</f>
        <v/>
      </c>
      <c r="P587" s="3" t="str">
        <f>IF(生产方式演算表!S625="","",生产方式演算表!S625)</f>
        <v/>
      </c>
      <c r="Q587" s="3" t="str">
        <f>IF(生产方式演算表!AV625="","",ROUND(生产方式演算表!AV625,-1))</f>
        <v/>
      </c>
      <c r="R587" s="3" t="str">
        <f>IF(生产方式演算表!V625="","",生产方式演算表!V625)</f>
        <v/>
      </c>
      <c r="S587" s="3" t="str">
        <f>IF(生产方式演算表!AW633="","",IF(LEN(生产方式演算表!AW633)=1,生产方式演算表!AW633,ROUND(生产方式演算表!AW633,-1)))</f>
        <v/>
      </c>
      <c r="T587" s="3" t="str">
        <f>IF(生产方式演算表!X625="","",生产方式演算表!X625)</f>
        <v/>
      </c>
      <c r="U587" s="3" t="str">
        <f>IF(生产方式演算表!AX633="","",IF(LEN(生产方式演算表!AX633)=1,生产方式演算表!AX633,ROUND(生产方式演算表!AX633,-1)))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hidden="1" customHeight="1" spans="1:34">
      <c r="A588" s="23" t="str">
        <f>生产方式演算表!A626</f>
        <v>pmg_行政机构_基础生产</v>
      </c>
      <c r="B588" s="20" t="str">
        <f>IF(生产方式演算表!B626="","",生产方式演算表!B626)</f>
        <v/>
      </c>
      <c r="C588" s="23">
        <v>5</v>
      </c>
      <c r="D588" s="24" t="str">
        <f>IF(生产方式演算表!F626="","",生产方式演算表!F626)</f>
        <v/>
      </c>
      <c r="E588" s="24" t="str">
        <f>IF(生产方式演算表!AO626="","",生产方式演算表!AO626)</f>
        <v/>
      </c>
      <c r="F588" s="24" t="str">
        <f>IF(生产方式演算表!H626="","",生产方式演算表!H626)</f>
        <v/>
      </c>
      <c r="G588" s="24" t="str">
        <f>IF(生产方式演算表!AP626="","",生产方式演算表!AP626)</f>
        <v/>
      </c>
      <c r="H588" s="24" t="str">
        <f>IF(生产方式演算表!J626="","",生产方式演算表!J626)</f>
        <v/>
      </c>
      <c r="I588" s="24" t="str">
        <f>IF(生产方式演算表!AQ626="","",生产方式演算表!AQ626)</f>
        <v/>
      </c>
      <c r="J588" s="26" t="str">
        <f>IF(生产方式演算表!AR626=0,"","运力")</f>
        <v/>
      </c>
      <c r="K588" s="26" t="str">
        <f>IF(J588="运力",生产方式演算表!AR626,"")</f>
        <v/>
      </c>
      <c r="L588" s="3" t="str">
        <f>IF(生产方式演算表!O626="","",生产方式演算表!O626)</f>
        <v/>
      </c>
      <c r="M588" s="3" t="str">
        <f>IF(生产方式演算表!AT626="","",ROUND(生产方式演算表!AT626,-1))</f>
        <v/>
      </c>
      <c r="N588" s="3" t="str">
        <f>IF(生产方式演算表!Q626="","",生产方式演算表!Q626)</f>
        <v/>
      </c>
      <c r="O588" s="3" t="str">
        <f>IF(生产方式演算表!AU626="","",ROUND(生产方式演算表!AU626,-1))</f>
        <v/>
      </c>
      <c r="P588" s="3" t="str">
        <f>IF(生产方式演算表!S626="","",生产方式演算表!S626)</f>
        <v/>
      </c>
      <c r="Q588" s="3" t="str">
        <f>IF(生产方式演算表!AV626="","",ROUND(生产方式演算表!AV626,-1))</f>
        <v/>
      </c>
      <c r="R588" s="3" t="str">
        <f>IF(生产方式演算表!V626="","",生产方式演算表!V626)</f>
        <v/>
      </c>
      <c r="S588" s="3" t="str">
        <f>IF(生产方式演算表!AW626="","",ROUND(生产方式演算表!AW626,-LEN(生产方式演算表!AW626)+2))</f>
        <v/>
      </c>
      <c r="T588" s="3" t="str">
        <f>IF(生产方式演算表!X626="","",生产方式演算表!X626)</f>
        <v/>
      </c>
      <c r="U588" s="3" t="str">
        <f>IF(生产方式演算表!AX626="","",ROUND(生产方式演算表!AX626,-LEN(生产方式演算表!AX626)+2))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hidden="1" customHeight="1" spans="1:34">
      <c r="A589" s="23" t="str">
        <f>生产方式演算表!A627</f>
        <v>pmg_行政机构_基础生产</v>
      </c>
      <c r="B589" s="20" t="str">
        <f>IF(生产方式演算表!B627="","",生产方式演算表!B627)</f>
        <v/>
      </c>
      <c r="C589" s="25">
        <v>1</v>
      </c>
      <c r="D589" s="24" t="str">
        <f>IF(生产方式演算表!F627="","",生产方式演算表!F627)</f>
        <v/>
      </c>
      <c r="E589" s="24" t="str">
        <f>IF(生产方式演算表!AO627="","",生产方式演算表!AO627)</f>
        <v/>
      </c>
      <c r="F589" s="24" t="str">
        <f>IF(生产方式演算表!H627="","",生产方式演算表!H627)</f>
        <v/>
      </c>
      <c r="G589" s="24" t="str">
        <f>IF(生产方式演算表!AP627="","",生产方式演算表!AP627)</f>
        <v/>
      </c>
      <c r="H589" s="24" t="str">
        <f>IF(生产方式演算表!J627="","",生产方式演算表!J627)</f>
        <v/>
      </c>
      <c r="I589" s="24" t="str">
        <f>IF(生产方式演算表!AQ627="","",生产方式演算表!AQ627)</f>
        <v/>
      </c>
      <c r="J589" s="26" t="str">
        <f>IF(生产方式演算表!AR627=0,"","运力")</f>
        <v/>
      </c>
      <c r="K589" s="26" t="str">
        <f>IF(J589="运力",生产方式演算表!AR627,"")</f>
        <v/>
      </c>
      <c r="L589" s="3" t="str">
        <f>IF(生产方式演算表!O627="","",生产方式演算表!O627)</f>
        <v/>
      </c>
      <c r="M589" s="3" t="str">
        <f>IF(生产方式演算表!AT627="","",ROUND(生产方式演算表!AT627,-1))</f>
        <v/>
      </c>
      <c r="N589" s="3" t="str">
        <f>IF(生产方式演算表!Q627="","",生产方式演算表!Q627)</f>
        <v/>
      </c>
      <c r="O589" s="3" t="str">
        <f>IF(生产方式演算表!AU627="","",ROUND(生产方式演算表!AU627,-1))</f>
        <v/>
      </c>
      <c r="P589" s="3" t="str">
        <f>IF(生产方式演算表!S627="","",生产方式演算表!S627)</f>
        <v/>
      </c>
      <c r="Q589" s="3" t="str">
        <f>IF(生产方式演算表!AV627="","",ROUND(生产方式演算表!AV627,-1))</f>
        <v/>
      </c>
      <c r="R589" s="3" t="str">
        <f>IF(生产方式演算表!V627="","",生产方式演算表!V627)</f>
        <v/>
      </c>
      <c r="S589" s="3" t="str">
        <f>IF(生产方式演算表!AW627="","",ROUND(生产方式演算表!AW627,-LEN(生产方式演算表!AW627)+2))</f>
        <v/>
      </c>
      <c r="T589" s="3" t="str">
        <f>IF(生产方式演算表!X627="","",生产方式演算表!X627)</f>
        <v/>
      </c>
      <c r="U589" s="3" t="str">
        <f>IF(生产方式演算表!AX627="","",ROUND(生产方式演算表!AX627,-LEN(生产方式演算表!AX627)+2))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hidden="1" customHeight="1" spans="1:34">
      <c r="A590" s="23" t="str">
        <f>生产方式演算表!A628</f>
        <v>pmg_行政机构_基础生产</v>
      </c>
      <c r="B590" s="20" t="str">
        <f>IF(生产方式演算表!B628="","",生产方式演算表!B628)</f>
        <v/>
      </c>
      <c r="C590" s="25">
        <v>2</v>
      </c>
      <c r="D590" s="24" t="str">
        <f>IF(生产方式演算表!F628="","",生产方式演算表!F628)</f>
        <v/>
      </c>
      <c r="E590" s="24" t="str">
        <f>IF(生产方式演算表!AO628="","",生产方式演算表!AO628)</f>
        <v/>
      </c>
      <c r="F590" s="24" t="str">
        <f>IF(生产方式演算表!H628="","",生产方式演算表!H628)</f>
        <v/>
      </c>
      <c r="G590" s="24" t="str">
        <f>IF(生产方式演算表!AP628="","",生产方式演算表!AP628)</f>
        <v/>
      </c>
      <c r="H590" s="24" t="str">
        <f>IF(生产方式演算表!J628="","",生产方式演算表!J628)</f>
        <v/>
      </c>
      <c r="I590" s="24" t="str">
        <f>IF(生产方式演算表!AQ628="","",生产方式演算表!AQ628)</f>
        <v/>
      </c>
      <c r="J590" s="26" t="str">
        <f>IF(生产方式演算表!AR628=0,"","运力")</f>
        <v/>
      </c>
      <c r="K590" s="26" t="str">
        <f>IF(J590="运力",生产方式演算表!AR628,"")</f>
        <v/>
      </c>
      <c r="L590" s="3" t="str">
        <f>IF(生产方式演算表!O628="","",生产方式演算表!O628)</f>
        <v/>
      </c>
      <c r="M590" s="3" t="str">
        <f>IF(生产方式演算表!AT628="","",ROUND(生产方式演算表!AT628,-1))</f>
        <v/>
      </c>
      <c r="N590" s="3" t="str">
        <f>IF(生产方式演算表!Q628="","",生产方式演算表!Q628)</f>
        <v/>
      </c>
      <c r="O590" s="3" t="str">
        <f>IF(生产方式演算表!AU628="","",ROUND(生产方式演算表!AU628,-1))</f>
        <v/>
      </c>
      <c r="P590" s="3" t="str">
        <f>IF(生产方式演算表!S628="","",生产方式演算表!S628)</f>
        <v/>
      </c>
      <c r="Q590" s="3" t="str">
        <f>IF(生产方式演算表!AV628="","",ROUND(生产方式演算表!AV628,-1))</f>
        <v/>
      </c>
      <c r="R590" s="3" t="str">
        <f>IF(生产方式演算表!V628="","",生产方式演算表!V628)</f>
        <v/>
      </c>
      <c r="S590" s="3" t="str">
        <f>IF(生产方式演算表!AW628="","",ROUND(生产方式演算表!AW628,-LEN(生产方式演算表!AW628)+2))</f>
        <v/>
      </c>
      <c r="T590" s="3" t="str">
        <f>IF(生产方式演算表!X628="","",生产方式演算表!X628)</f>
        <v/>
      </c>
      <c r="U590" s="3" t="str">
        <f>IF(生产方式演算表!AX628="","",ROUND(生产方式演算表!AX628,-LEN(生产方式演算表!AX628)+2))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hidden="1" customHeight="1" spans="1:34">
      <c r="A591" s="23" t="str">
        <f>生产方式演算表!A629</f>
        <v>pmg_行政机构_基础生产</v>
      </c>
      <c r="B591" s="20" t="str">
        <f>IF(生产方式演算表!B629="","",生产方式演算表!B629)</f>
        <v/>
      </c>
      <c r="C591" s="25">
        <v>3</v>
      </c>
      <c r="D591" s="24" t="str">
        <f>IF(生产方式演算表!F629="","",生产方式演算表!F629)</f>
        <v/>
      </c>
      <c r="E591" s="24" t="str">
        <f>IF(生产方式演算表!AO629="","",生产方式演算表!AO629)</f>
        <v/>
      </c>
      <c r="F591" s="24" t="str">
        <f>IF(生产方式演算表!H629="","",生产方式演算表!H629)</f>
        <v/>
      </c>
      <c r="G591" s="24" t="str">
        <f>IF(生产方式演算表!AP629="","",生产方式演算表!AP629)</f>
        <v/>
      </c>
      <c r="H591" s="24" t="str">
        <f>IF(生产方式演算表!J629="","",生产方式演算表!J629)</f>
        <v/>
      </c>
      <c r="I591" s="24" t="str">
        <f>IF(生产方式演算表!AQ629="","",生产方式演算表!AQ629)</f>
        <v/>
      </c>
      <c r="J591" s="26" t="str">
        <f>IF(生产方式演算表!AR629=0,"","运力")</f>
        <v/>
      </c>
      <c r="K591" s="26" t="str">
        <f>IF(J591="运力",生产方式演算表!AR629,"")</f>
        <v/>
      </c>
      <c r="L591" s="3" t="str">
        <f>IF(生产方式演算表!O629="","",生产方式演算表!O629)</f>
        <v/>
      </c>
      <c r="M591" s="3" t="str">
        <f>IF(生产方式演算表!AT629="","",ROUND(生产方式演算表!AT629,-1))</f>
        <v/>
      </c>
      <c r="N591" s="3" t="str">
        <f>IF(生产方式演算表!Q629="","",生产方式演算表!Q629)</f>
        <v/>
      </c>
      <c r="O591" s="3" t="str">
        <f>IF(生产方式演算表!AU629="","",ROUND(生产方式演算表!AU629,-1))</f>
        <v/>
      </c>
      <c r="P591" s="3" t="str">
        <f>IF(生产方式演算表!S629="","",生产方式演算表!S629)</f>
        <v/>
      </c>
      <c r="Q591" s="3" t="str">
        <f>IF(生产方式演算表!AV629="","",ROUND(生产方式演算表!AV629,-1))</f>
        <v/>
      </c>
      <c r="R591" s="3" t="str">
        <f>IF(生产方式演算表!V629="","",生产方式演算表!V629)</f>
        <v/>
      </c>
      <c r="S591" s="3" t="str">
        <f>IF(生产方式演算表!AW629="","",ROUND(生产方式演算表!AW629,-LEN(生产方式演算表!AW629)+2))</f>
        <v/>
      </c>
      <c r="T591" s="3" t="str">
        <f>IF(生产方式演算表!X629="","",生产方式演算表!X629)</f>
        <v/>
      </c>
      <c r="U591" s="3" t="str">
        <f>IF(生产方式演算表!AX629="","",ROUND(生产方式演算表!AX629,-LEN(生产方式演算表!AX629)+2))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hidden="1" customHeight="1" spans="1:34">
      <c r="A592" s="23" t="str">
        <f>生产方式演算表!A630</f>
        <v>pmg_行政机构_基础生产</v>
      </c>
      <c r="B592" s="20" t="str">
        <f>IF(生产方式演算表!B630="","",生产方式演算表!B630)</f>
        <v/>
      </c>
      <c r="C592" s="25">
        <v>4</v>
      </c>
      <c r="D592" s="24" t="str">
        <f>IF(生产方式演算表!F630="","",生产方式演算表!F630)</f>
        <v/>
      </c>
      <c r="E592" s="24" t="str">
        <f>IF(生产方式演算表!AO630="","",生产方式演算表!AO630)</f>
        <v/>
      </c>
      <c r="F592" s="24" t="str">
        <f>IF(生产方式演算表!H630="","",生产方式演算表!H630)</f>
        <v/>
      </c>
      <c r="G592" s="24" t="str">
        <f>IF(生产方式演算表!AP630="","",生产方式演算表!AP630)</f>
        <v/>
      </c>
      <c r="H592" s="24" t="str">
        <f>IF(生产方式演算表!J630="","",生产方式演算表!J630)</f>
        <v/>
      </c>
      <c r="I592" s="24" t="str">
        <f>IF(生产方式演算表!AQ630="","",生产方式演算表!AQ630)</f>
        <v/>
      </c>
      <c r="J592" s="26" t="str">
        <f>IF(生产方式演算表!AR630=0,"","运力")</f>
        <v/>
      </c>
      <c r="K592" s="26" t="str">
        <f>IF(J592="运力",生产方式演算表!AR630,"")</f>
        <v/>
      </c>
      <c r="L592" s="3" t="str">
        <f>IF(生产方式演算表!O630="","",生产方式演算表!O630)</f>
        <v/>
      </c>
      <c r="M592" s="3" t="str">
        <f>IF(生产方式演算表!AT630="","",ROUND(生产方式演算表!AT630,-1))</f>
        <v/>
      </c>
      <c r="N592" s="3" t="str">
        <f>IF(生产方式演算表!Q630="","",生产方式演算表!Q630)</f>
        <v/>
      </c>
      <c r="O592" s="3" t="str">
        <f>IF(生产方式演算表!AU630="","",ROUND(生产方式演算表!AU630,-1))</f>
        <v/>
      </c>
      <c r="P592" s="3" t="str">
        <f>IF(生产方式演算表!S630="","",生产方式演算表!S630)</f>
        <v/>
      </c>
      <c r="Q592" s="3" t="str">
        <f>IF(生产方式演算表!AV630="","",ROUND(生产方式演算表!AV630,-1))</f>
        <v/>
      </c>
      <c r="R592" s="3" t="str">
        <f>IF(生产方式演算表!V630="","",生产方式演算表!V630)</f>
        <v/>
      </c>
      <c r="S592" s="3" t="str">
        <f>IF(生产方式演算表!AW630="","",ROUND(生产方式演算表!AW630,-LEN(生产方式演算表!AW630)+2))</f>
        <v/>
      </c>
      <c r="T592" s="3" t="str">
        <f>IF(生产方式演算表!X630="","",生产方式演算表!X630)</f>
        <v/>
      </c>
      <c r="U592" s="3" t="str">
        <f>IF(生产方式演算表!AX630="","",ROUND(生产方式演算表!AX630,-LEN(生产方式演算表!AX630)+2))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hidden="1" customHeight="1" spans="1:34">
      <c r="A593" s="23" t="str">
        <f>生产方式演算表!A631</f>
        <v>pmg_行政机构_所有制</v>
      </c>
      <c r="B593" s="20" t="str">
        <f>IF(生产方式演算表!B631="","",生产方式演算表!B631)</f>
        <v/>
      </c>
      <c r="C593" s="25">
        <v>5</v>
      </c>
      <c r="D593" s="24" t="str">
        <f>IF(生产方式演算表!F631="","",生产方式演算表!F631)</f>
        <v/>
      </c>
      <c r="E593" s="24" t="str">
        <f>IF(生产方式演算表!AO631="","",生产方式演算表!AO631)</f>
        <v/>
      </c>
      <c r="F593" s="24" t="str">
        <f>IF(生产方式演算表!H631="","",生产方式演算表!H631)</f>
        <v/>
      </c>
      <c r="G593" s="24" t="str">
        <f>IF(生产方式演算表!AP631="","",生产方式演算表!AP631)</f>
        <v/>
      </c>
      <c r="H593" s="24" t="str">
        <f>IF(生产方式演算表!J631="","",生产方式演算表!J631)</f>
        <v/>
      </c>
      <c r="I593" s="24" t="str">
        <f>IF(生产方式演算表!AQ631="","",生产方式演算表!AQ631)</f>
        <v/>
      </c>
      <c r="J593" s="26" t="str">
        <f>IF(生产方式演算表!AR631=0,"","运力")</f>
        <v/>
      </c>
      <c r="K593" s="26" t="str">
        <f>IF(J593="运力",生产方式演算表!AR631,"")</f>
        <v/>
      </c>
      <c r="L593" s="3" t="str">
        <f>IF(生产方式演算表!O631="","",生产方式演算表!O631)</f>
        <v/>
      </c>
      <c r="M593" s="3" t="str">
        <f>IF(生产方式演算表!AT631="","",ROUND(生产方式演算表!AT631,-1))</f>
        <v/>
      </c>
      <c r="N593" s="3" t="str">
        <f>IF(生产方式演算表!Q631="","",生产方式演算表!Q631)</f>
        <v/>
      </c>
      <c r="O593" s="3" t="str">
        <f>IF(生产方式演算表!AU631="","",ROUND(生产方式演算表!AU631,-1))</f>
        <v/>
      </c>
      <c r="P593" s="3" t="str">
        <f>IF(生产方式演算表!S631="","",生产方式演算表!S631)</f>
        <v/>
      </c>
      <c r="Q593" s="3" t="str">
        <f>IF(生产方式演算表!AV631="","",ROUND(生产方式演算表!AV631,-1))</f>
        <v/>
      </c>
      <c r="R593" s="3" t="str">
        <f>IF(生产方式演算表!V631="","",生产方式演算表!V631)</f>
        <v/>
      </c>
      <c r="S593" s="3" t="str">
        <f>IF(生产方式演算表!AW631="","",ROUND(生产方式演算表!AW631,-LEN(生产方式演算表!AW631)+2))</f>
        <v/>
      </c>
      <c r="T593" s="3" t="str">
        <f>IF(生产方式演算表!X631="","",生产方式演算表!X631)</f>
        <v/>
      </c>
      <c r="U593" s="3" t="str">
        <f>IF(生产方式演算表!AX631="","",ROUND(生产方式演算表!AX631,-LEN(生产方式演算表!AX631)+2))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hidden="1" customHeight="1" spans="1:34">
      <c r="A594" s="23" t="str">
        <f>生产方式演算表!A632</f>
        <v>pmg_行政机构_所有制</v>
      </c>
      <c r="B594" s="20" t="str">
        <f>IF(生产方式演算表!B632="","",生产方式演算表!B632)</f>
        <v/>
      </c>
      <c r="C594" s="25">
        <v>6</v>
      </c>
      <c r="D594" s="24" t="str">
        <f>IF(生产方式演算表!F632="","",生产方式演算表!F632)</f>
        <v/>
      </c>
      <c r="E594" s="24" t="str">
        <f>IF(生产方式演算表!AO632="","",生产方式演算表!AO632)</f>
        <v/>
      </c>
      <c r="F594" s="24" t="str">
        <f>IF(生产方式演算表!H632="","",生产方式演算表!H632)</f>
        <v/>
      </c>
      <c r="G594" s="24" t="str">
        <f>IF(生产方式演算表!AP632="","",生产方式演算表!AP632)</f>
        <v/>
      </c>
      <c r="H594" s="24" t="str">
        <f>IF(生产方式演算表!J632="","",生产方式演算表!J632)</f>
        <v/>
      </c>
      <c r="I594" s="24" t="str">
        <f>IF(生产方式演算表!AQ632="","",生产方式演算表!AQ632)</f>
        <v/>
      </c>
      <c r="J594" s="26" t="str">
        <f>IF(生产方式演算表!AR632=0,"","运力")</f>
        <v/>
      </c>
      <c r="K594" s="26" t="str">
        <f>IF(J594="运力",生产方式演算表!AR632,"")</f>
        <v/>
      </c>
      <c r="L594" s="3" t="str">
        <f>IF(生产方式演算表!O632="","",生产方式演算表!O632)</f>
        <v/>
      </c>
      <c r="M594" s="3" t="str">
        <f>IF(生产方式演算表!AT632="","",ROUND(生产方式演算表!AT632,-1))</f>
        <v/>
      </c>
      <c r="N594" s="3" t="str">
        <f>IF(生产方式演算表!Q632="","",生产方式演算表!Q632)</f>
        <v/>
      </c>
      <c r="O594" s="3" t="str">
        <f>IF(生产方式演算表!AU632="","",ROUND(生产方式演算表!AU632,-1))</f>
        <v/>
      </c>
      <c r="P594" s="3" t="str">
        <f>IF(生产方式演算表!S632="","",生产方式演算表!S632)</f>
        <v/>
      </c>
      <c r="Q594" s="3" t="str">
        <f>IF(生产方式演算表!AV632="","",ROUND(生产方式演算表!AV632,-1))</f>
        <v/>
      </c>
      <c r="R594" s="3" t="str">
        <f>IF(生产方式演算表!V632="","",生产方式演算表!V632)</f>
        <v/>
      </c>
      <c r="S594" s="3" t="str">
        <f>IF(生产方式演算表!AW632="","",ROUND(生产方式演算表!AW632,-LEN(生产方式演算表!AW632)+2))</f>
        <v/>
      </c>
      <c r="T594" s="3" t="str">
        <f>IF(生产方式演算表!X632="","",生产方式演算表!X632)</f>
        <v/>
      </c>
      <c r="U594" s="3" t="str">
        <f>IF(生产方式演算表!AX632="","",ROUND(生产方式演算表!AX632,-LEN(生产方式演算表!AX632)+2))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hidden="1" customHeight="1" spans="1:34">
      <c r="A595" s="23" t="str">
        <f>生产方式演算表!A633</f>
        <v>pmg_行政机构_所有制</v>
      </c>
      <c r="B595" s="20" t="str">
        <f>IF(生产方式演算表!B633="","",生产方式演算表!B633)</f>
        <v/>
      </c>
      <c r="C595" s="25">
        <v>7</v>
      </c>
      <c r="D595" s="24" t="str">
        <f>IF(生产方式演算表!F633="","",生产方式演算表!F633)</f>
        <v/>
      </c>
      <c r="E595" s="24" t="str">
        <f>IF(生产方式演算表!AO633="","",生产方式演算表!AO633)</f>
        <v/>
      </c>
      <c r="F595" s="24" t="str">
        <f>IF(生产方式演算表!H633="","",生产方式演算表!H633)</f>
        <v/>
      </c>
      <c r="G595" s="24" t="str">
        <f>IF(生产方式演算表!AP633="","",生产方式演算表!AP633)</f>
        <v/>
      </c>
      <c r="H595" s="24" t="str">
        <f>IF(生产方式演算表!J633="","",生产方式演算表!J633)</f>
        <v/>
      </c>
      <c r="I595" s="24" t="str">
        <f>IF(生产方式演算表!AQ633="","",生产方式演算表!AQ633)</f>
        <v/>
      </c>
      <c r="J595" s="26" t="str">
        <f>IF(生产方式演算表!AR633=0,"","运力")</f>
        <v/>
      </c>
      <c r="K595" s="26" t="str">
        <f>IF(J595="运力",生产方式演算表!AR633,"")</f>
        <v/>
      </c>
      <c r="L595" s="3" t="str">
        <f>IF(生产方式演算表!O633="","",生产方式演算表!O633)</f>
        <v/>
      </c>
      <c r="M595" s="3" t="str">
        <f>IF(生产方式演算表!AT633="","",ROUND(生产方式演算表!AT633,-1))</f>
        <v/>
      </c>
      <c r="N595" s="3" t="str">
        <f>IF(生产方式演算表!Q633="","",生产方式演算表!Q633)</f>
        <v/>
      </c>
      <c r="O595" s="3" t="str">
        <f>IF(生产方式演算表!AU633="","",ROUND(生产方式演算表!AU633,-1))</f>
        <v/>
      </c>
      <c r="P595" s="3" t="str">
        <f>IF(生产方式演算表!S633="","",生产方式演算表!S633)</f>
        <v/>
      </c>
      <c r="Q595" s="3" t="str">
        <f>IF(生产方式演算表!AV633="","",ROUND(生产方式演算表!AV633,-1))</f>
        <v/>
      </c>
      <c r="R595" s="3" t="str">
        <f>IF(生产方式演算表!V633="","",生产方式演算表!V633)</f>
        <v/>
      </c>
      <c r="S595" s="3" t="str">
        <f>IF(生产方式演算表!AW633="","",ROUND(生产方式演算表!AW633,-LEN(生产方式演算表!AW633)+2))</f>
        <v/>
      </c>
      <c r="T595" s="3" t="str">
        <f>IF(生产方式演算表!X633="","",生产方式演算表!X633)</f>
        <v/>
      </c>
      <c r="U595" s="3" t="str">
        <f>IF(生产方式演算表!AX633="","",ROUND(生产方式演算表!AX633,-LEN(生产方式演算表!AX633)+2))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hidden="1" customHeight="1" spans="1:34">
      <c r="A596" s="23" t="str">
        <f>生产方式演算表!A634</f>
        <v>pmg_行政机构_所有制</v>
      </c>
      <c r="B596" s="20" t="str">
        <f>IF(生产方式演算表!B634="","",生产方式演算表!B634)</f>
        <v/>
      </c>
      <c r="C596" s="25">
        <v>8</v>
      </c>
      <c r="D596" s="24" t="str">
        <f>IF(生产方式演算表!F634="","",生产方式演算表!F634)</f>
        <v/>
      </c>
      <c r="E596" s="24" t="str">
        <f>IF(生产方式演算表!AO634="","",生产方式演算表!AO634)</f>
        <v/>
      </c>
      <c r="F596" s="24" t="str">
        <f>IF(生产方式演算表!H634="","",生产方式演算表!H634)</f>
        <v/>
      </c>
      <c r="G596" s="24" t="str">
        <f>IF(生产方式演算表!AP634="","",生产方式演算表!AP634)</f>
        <v/>
      </c>
      <c r="H596" s="24" t="str">
        <f>IF(生产方式演算表!J634="","",生产方式演算表!J634)</f>
        <v/>
      </c>
      <c r="I596" s="24" t="str">
        <f>IF(生产方式演算表!AQ634="","",生产方式演算表!AQ634)</f>
        <v/>
      </c>
      <c r="J596" s="26" t="str">
        <f>IF(生产方式演算表!AR634=0,"","运力")</f>
        <v/>
      </c>
      <c r="K596" s="26" t="str">
        <f>IF(J596="运力",生产方式演算表!AR634,"")</f>
        <v/>
      </c>
      <c r="L596" s="3" t="str">
        <f>IF(生产方式演算表!O634="","",生产方式演算表!O634)</f>
        <v/>
      </c>
      <c r="M596" s="3" t="str">
        <f>IF(生产方式演算表!AT634="","",ROUND(生产方式演算表!AT634,-1))</f>
        <v/>
      </c>
      <c r="N596" s="3" t="str">
        <f>IF(生产方式演算表!Q634="","",生产方式演算表!Q634)</f>
        <v/>
      </c>
      <c r="O596" s="3" t="str">
        <f>IF(生产方式演算表!AU634="","",ROUND(生产方式演算表!AU634,-1))</f>
        <v/>
      </c>
      <c r="P596" s="3" t="str">
        <f>IF(生产方式演算表!S634="","",生产方式演算表!S634)</f>
        <v/>
      </c>
      <c r="Q596" s="3" t="str">
        <f>IF(生产方式演算表!AV634="","",ROUND(生产方式演算表!AV634,-1))</f>
        <v/>
      </c>
      <c r="R596" s="3" t="str">
        <f>IF(生产方式演算表!V634="","",生产方式演算表!V634)</f>
        <v/>
      </c>
      <c r="S596" s="3" t="str">
        <f>IF(生产方式演算表!AW634="","",ROUND(生产方式演算表!AW634,-LEN(生产方式演算表!AW634)+2))</f>
        <v/>
      </c>
      <c r="T596" s="3" t="str">
        <f>IF(生产方式演算表!X634="","",生产方式演算表!X634)</f>
        <v/>
      </c>
      <c r="U596" s="3" t="str">
        <f>IF(生产方式演算表!AX634="","",ROUND(生产方式演算表!AX634,-LEN(生产方式演算表!AX634)+2))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hidden="1" customHeight="1" spans="1:34">
      <c r="A597" s="23" t="str">
        <f>生产方式演算表!A635</f>
        <v>pmg_行政机构_所有制</v>
      </c>
      <c r="B597" s="20" t="str">
        <f>IF(生产方式演算表!B635="","",生产方式演算表!B635)</f>
        <v/>
      </c>
      <c r="C597" s="23">
        <v>1</v>
      </c>
      <c r="D597" s="24" t="str">
        <f>IF(生产方式演算表!F635="","",生产方式演算表!F635)</f>
        <v/>
      </c>
      <c r="E597" s="24" t="str">
        <f>IF(生产方式演算表!AO635="","",生产方式演算表!AO635)</f>
        <v/>
      </c>
      <c r="F597" s="24" t="str">
        <f>IF(生产方式演算表!H635="","",生产方式演算表!H635)</f>
        <v/>
      </c>
      <c r="G597" s="24" t="str">
        <f>IF(生产方式演算表!AP635="","",生产方式演算表!AP635)</f>
        <v/>
      </c>
      <c r="H597" s="24" t="str">
        <f>IF(生产方式演算表!J635="","",生产方式演算表!J635)</f>
        <v/>
      </c>
      <c r="I597" s="24" t="str">
        <f>IF(生产方式演算表!AQ635="","",生产方式演算表!AQ635)</f>
        <v/>
      </c>
      <c r="J597" s="26" t="str">
        <f>IF(生产方式演算表!AR635=0,"","运力")</f>
        <v/>
      </c>
      <c r="K597" s="26" t="str">
        <f>IF(J597="运力",生产方式演算表!AR635,"")</f>
        <v/>
      </c>
      <c r="L597" s="3" t="str">
        <f>IF(生产方式演算表!O635="","",生产方式演算表!O635)</f>
        <v/>
      </c>
      <c r="M597" s="3" t="str">
        <f>IF(生产方式演算表!AT635="","",ROUND(生产方式演算表!AT635,-1))</f>
        <v/>
      </c>
      <c r="N597" s="3" t="str">
        <f>IF(生产方式演算表!Q635="","",生产方式演算表!Q635)</f>
        <v/>
      </c>
      <c r="O597" s="3" t="str">
        <f>IF(生产方式演算表!AU635="","",ROUND(生产方式演算表!AU635,-1))</f>
        <v/>
      </c>
      <c r="P597" s="3" t="str">
        <f>IF(生产方式演算表!S635="","",生产方式演算表!S635)</f>
        <v/>
      </c>
      <c r="Q597" s="3" t="str">
        <f>IF(生产方式演算表!AV635="","",ROUND(生产方式演算表!AV635,-1))</f>
        <v/>
      </c>
      <c r="R597" s="3" t="str">
        <f>IF(生产方式演算表!V635="","",生产方式演算表!V635)</f>
        <v/>
      </c>
      <c r="S597" s="3" t="str">
        <f>IF(生产方式演算表!AW635="","",ROUND(生产方式演算表!AW635,-LEN(生产方式演算表!AW635)+2))</f>
        <v/>
      </c>
      <c r="T597" s="3" t="str">
        <f>IF(生产方式演算表!X635="","",生产方式演算表!X635)</f>
        <v/>
      </c>
      <c r="U597" s="3" t="str">
        <f>IF(生产方式演算表!AX635="","",ROUND(生产方式演算表!AX635,-LEN(生产方式演算表!AX635)+2))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hidden="1" customHeight="1" spans="1:34">
      <c r="A598" s="23" t="str">
        <f>生产方式演算表!A636</f>
        <v>pmg_行政机构_所有制</v>
      </c>
      <c r="B598" s="20" t="str">
        <f>IF(生产方式演算表!B636="","",生产方式演算表!B636)</f>
        <v/>
      </c>
      <c r="C598" s="23">
        <v>2</v>
      </c>
      <c r="D598" s="24" t="str">
        <f>IF(生产方式演算表!F636="","",生产方式演算表!F636)</f>
        <v/>
      </c>
      <c r="E598" s="24" t="str">
        <f>IF(生产方式演算表!AO636="","",生产方式演算表!AO636)</f>
        <v/>
      </c>
      <c r="F598" s="24" t="str">
        <f>IF(生产方式演算表!H636="","",生产方式演算表!H636)</f>
        <v/>
      </c>
      <c r="G598" s="24" t="str">
        <f>IF(生产方式演算表!AP636="","",生产方式演算表!AP636)</f>
        <v/>
      </c>
      <c r="H598" s="24" t="str">
        <f>IF(生产方式演算表!J636="","",生产方式演算表!J636)</f>
        <v/>
      </c>
      <c r="I598" s="24" t="str">
        <f>IF(生产方式演算表!AQ636="","",生产方式演算表!AQ636)</f>
        <v/>
      </c>
      <c r="J598" s="26" t="str">
        <f>IF(生产方式演算表!AR636=0,"","运力")</f>
        <v/>
      </c>
      <c r="K598" s="26" t="str">
        <f>IF(J598="运力",生产方式演算表!AR636,"")</f>
        <v/>
      </c>
      <c r="L598" s="3" t="str">
        <f>IF(生产方式演算表!O636="","",生产方式演算表!O636)</f>
        <v/>
      </c>
      <c r="M598" s="3" t="str">
        <f>IF(生产方式演算表!AT636="","",ROUND(生产方式演算表!AT636,-1))</f>
        <v/>
      </c>
      <c r="N598" s="3" t="str">
        <f>IF(生产方式演算表!Q636="","",生产方式演算表!Q636)</f>
        <v/>
      </c>
      <c r="O598" s="3" t="str">
        <f>IF(生产方式演算表!AU636="","",ROUND(生产方式演算表!AU636,-1))</f>
        <v/>
      </c>
      <c r="P598" s="3" t="str">
        <f>IF(生产方式演算表!S636="","",生产方式演算表!S636)</f>
        <v/>
      </c>
      <c r="Q598" s="3" t="str">
        <f>IF(生产方式演算表!AV636="","",ROUND(生产方式演算表!AV636,-1))</f>
        <v/>
      </c>
      <c r="R598" s="3" t="str">
        <f>IF(生产方式演算表!V636="","",生产方式演算表!V636)</f>
        <v/>
      </c>
      <c r="S598" s="3" t="str">
        <f>IF(生产方式演算表!AW636="","",ROUND(生产方式演算表!AW636,-LEN(生产方式演算表!AW636)+2))</f>
        <v/>
      </c>
      <c r="T598" s="3" t="str">
        <f>IF(生产方式演算表!X636="","",生产方式演算表!X636)</f>
        <v/>
      </c>
      <c r="U598" s="3" t="str">
        <f>IF(生产方式演算表!AX636="","",ROUND(生产方式演算表!AX636,-LEN(生产方式演算表!AX636)+2))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hidden="1" customHeight="1" spans="1:34">
      <c r="A599" s="23" t="str">
        <f>生产方式演算表!A637</f>
        <v>pmg_行政机构_所有制</v>
      </c>
      <c r="B599" s="20" t="str">
        <f>IF(生产方式演算表!B637="","",生产方式演算表!B637)</f>
        <v/>
      </c>
      <c r="C599" s="23">
        <v>3</v>
      </c>
      <c r="D599" s="24" t="str">
        <f>IF(生产方式演算表!F637="","",生产方式演算表!F637)</f>
        <v/>
      </c>
      <c r="E599" s="24" t="str">
        <f>IF(生产方式演算表!AO637="","",生产方式演算表!AO637)</f>
        <v/>
      </c>
      <c r="F599" s="24" t="str">
        <f>IF(生产方式演算表!H637="","",生产方式演算表!H637)</f>
        <v/>
      </c>
      <c r="G599" s="24" t="str">
        <f>IF(生产方式演算表!AP637="","",生产方式演算表!AP637)</f>
        <v/>
      </c>
      <c r="H599" s="24" t="str">
        <f>IF(生产方式演算表!J637="","",生产方式演算表!J637)</f>
        <v/>
      </c>
      <c r="I599" s="24" t="str">
        <f>IF(生产方式演算表!AQ637="","",生产方式演算表!AQ637)</f>
        <v/>
      </c>
      <c r="J599" s="26" t="str">
        <f>IF(生产方式演算表!AR637=0,"","运力")</f>
        <v/>
      </c>
      <c r="K599" s="26" t="str">
        <f>IF(J599="运力",生产方式演算表!AR637,"")</f>
        <v/>
      </c>
      <c r="L599" s="3" t="str">
        <f>IF(生产方式演算表!O637="","",生产方式演算表!O637)</f>
        <v/>
      </c>
      <c r="M599" s="3" t="str">
        <f>IF(生产方式演算表!AT637="","",ROUND(生产方式演算表!AT637,-1))</f>
        <v/>
      </c>
      <c r="N599" s="3" t="str">
        <f>IF(生产方式演算表!Q637="","",生产方式演算表!Q637)</f>
        <v/>
      </c>
      <c r="O599" s="3" t="str">
        <f>IF(生产方式演算表!AU637="","",ROUND(生产方式演算表!AU637,-1))</f>
        <v/>
      </c>
      <c r="P599" s="3" t="str">
        <f>IF(生产方式演算表!S637="","",生产方式演算表!S637)</f>
        <v/>
      </c>
      <c r="Q599" s="3" t="str">
        <f>IF(生产方式演算表!AV637="","",ROUND(生产方式演算表!AV637,-1))</f>
        <v/>
      </c>
      <c r="R599" s="3" t="str">
        <f>IF(生产方式演算表!V637="","",生产方式演算表!V637)</f>
        <v/>
      </c>
      <c r="S599" s="3" t="str">
        <f>IF(生产方式演算表!AW637="","",ROUND(生产方式演算表!AW637,-LEN(生产方式演算表!AW637)+2))</f>
        <v/>
      </c>
      <c r="T599" s="3" t="str">
        <f>IF(生产方式演算表!X637="","",生产方式演算表!X637)</f>
        <v/>
      </c>
      <c r="U599" s="3" t="str">
        <f>IF(生产方式演算表!AX637="","",ROUND(生产方式演算表!AX637,-LEN(生产方式演算表!AX637)+2))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hidden="1" customHeight="1" spans="1:34">
      <c r="A600" s="23" t="str">
        <f>生产方式演算表!A638</f>
        <v>pmg_行政机构_所有制</v>
      </c>
      <c r="B600" s="20" t="str">
        <f>IF(生产方式演算表!B638="","",生产方式演算表!B638)</f>
        <v/>
      </c>
      <c r="C600" s="23">
        <v>4</v>
      </c>
      <c r="D600" s="24" t="str">
        <f>IF(生产方式演算表!F638="","",生产方式演算表!F638)</f>
        <v/>
      </c>
      <c r="E600" s="24" t="str">
        <f>IF(生产方式演算表!AO638="","",生产方式演算表!AO638)</f>
        <v/>
      </c>
      <c r="F600" s="24" t="str">
        <f>IF(生产方式演算表!H638="","",生产方式演算表!H638)</f>
        <v/>
      </c>
      <c r="G600" s="24" t="str">
        <f>IF(生产方式演算表!AP638="","",生产方式演算表!AP638)</f>
        <v/>
      </c>
      <c r="H600" s="24" t="str">
        <f>IF(生产方式演算表!J638="","",生产方式演算表!J638)</f>
        <v/>
      </c>
      <c r="I600" s="24" t="str">
        <f>IF(生产方式演算表!AQ638="","",生产方式演算表!AQ638)</f>
        <v/>
      </c>
      <c r="J600" s="26" t="str">
        <f>IF(生产方式演算表!AR638=0,"","运力")</f>
        <v/>
      </c>
      <c r="K600" s="26" t="str">
        <f>IF(J600="运力",生产方式演算表!AR638,"")</f>
        <v/>
      </c>
      <c r="L600" s="3" t="str">
        <f>IF(生产方式演算表!O638="","",生产方式演算表!O638)</f>
        <v/>
      </c>
      <c r="M600" s="3" t="str">
        <f>IF(生产方式演算表!AT638="","",ROUND(生产方式演算表!AT638,-1))</f>
        <v/>
      </c>
      <c r="N600" s="3" t="str">
        <f>IF(生产方式演算表!Q638="","",生产方式演算表!Q638)</f>
        <v/>
      </c>
      <c r="O600" s="3" t="str">
        <f>IF(生产方式演算表!AU638="","",ROUND(生产方式演算表!AU638,-1))</f>
        <v/>
      </c>
      <c r="P600" s="3" t="str">
        <f>IF(生产方式演算表!S638="","",生产方式演算表!S638)</f>
        <v/>
      </c>
      <c r="Q600" s="3" t="str">
        <f>IF(生产方式演算表!AV638="","",ROUND(生产方式演算表!AV638,-1))</f>
        <v/>
      </c>
      <c r="R600" s="3" t="str">
        <f>IF(生产方式演算表!V638="","",生产方式演算表!V638)</f>
        <v/>
      </c>
      <c r="S600" s="3" t="str">
        <f>IF(生产方式演算表!AW638="","",ROUND(生产方式演算表!AW638,-LEN(生产方式演算表!AW638)+2))</f>
        <v/>
      </c>
      <c r="T600" s="3" t="str">
        <f>IF(生产方式演算表!X638="","",生产方式演算表!X638)</f>
        <v/>
      </c>
      <c r="U600" s="3" t="str">
        <f>IF(生产方式演算表!AX638="","",ROUND(生产方式演算表!AX638,-LEN(生产方式演算表!AX638)+2))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hidden="1" customHeight="1" spans="1:34">
      <c r="A601" s="23" t="str">
        <f>生产方式演算表!A639</f>
        <v>pmg_行政机构_所有制</v>
      </c>
      <c r="B601" s="20" t="str">
        <f>IF(生产方式演算表!B639="","",生产方式演算表!B639)</f>
        <v/>
      </c>
      <c r="C601" s="23">
        <v>5</v>
      </c>
      <c r="D601" s="24" t="str">
        <f>IF(生产方式演算表!F639="","",生产方式演算表!F639)</f>
        <v/>
      </c>
      <c r="E601" s="24" t="str">
        <f>IF(生产方式演算表!AO639="","",生产方式演算表!AO639)</f>
        <v/>
      </c>
      <c r="F601" s="24" t="str">
        <f>IF(生产方式演算表!H639="","",生产方式演算表!H639)</f>
        <v/>
      </c>
      <c r="G601" s="24" t="str">
        <f>IF(生产方式演算表!AP639="","",生产方式演算表!AP639)</f>
        <v/>
      </c>
      <c r="H601" s="24" t="str">
        <f>IF(生产方式演算表!J639="","",生产方式演算表!J639)</f>
        <v/>
      </c>
      <c r="I601" s="24" t="str">
        <f>IF(生产方式演算表!AQ639="","",生产方式演算表!AQ639)</f>
        <v/>
      </c>
      <c r="J601" s="26" t="str">
        <f>IF(生产方式演算表!AR639=0,"","运力")</f>
        <v/>
      </c>
      <c r="K601" s="26" t="str">
        <f>IF(J601="运力",生产方式演算表!AR639,"")</f>
        <v/>
      </c>
      <c r="L601" s="3" t="str">
        <f>IF(生产方式演算表!O639="","",生产方式演算表!O639)</f>
        <v/>
      </c>
      <c r="M601" s="3" t="str">
        <f>IF(生产方式演算表!AT639="","",ROUND(生产方式演算表!AT639,-1))</f>
        <v/>
      </c>
      <c r="N601" s="3" t="str">
        <f>IF(生产方式演算表!Q639="","",生产方式演算表!Q639)</f>
        <v/>
      </c>
      <c r="O601" s="3" t="str">
        <f>IF(生产方式演算表!AU639="","",ROUND(生产方式演算表!AU639,-1))</f>
        <v/>
      </c>
      <c r="P601" s="3" t="str">
        <f>IF(生产方式演算表!S639="","",生产方式演算表!S639)</f>
        <v/>
      </c>
      <c r="Q601" s="3" t="str">
        <f>IF(生产方式演算表!AV639="","",ROUND(生产方式演算表!AV639,-1))</f>
        <v/>
      </c>
      <c r="R601" s="3" t="str">
        <f>IF(生产方式演算表!V639="","",生产方式演算表!V639)</f>
        <v/>
      </c>
      <c r="S601" s="3" t="str">
        <f>IF(生产方式演算表!AW639="","",ROUND(生产方式演算表!AW639,-LEN(生产方式演算表!AW639)+2))</f>
        <v/>
      </c>
      <c r="T601" s="3" t="str">
        <f>IF(生产方式演算表!X639="","",生产方式演算表!X639)</f>
        <v/>
      </c>
      <c r="U601" s="3" t="str">
        <f>IF(生产方式演算表!AX639="","",ROUND(生产方式演算表!AX639,-LEN(生产方式演算表!AX639)+2))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hidden="1" customHeight="1" spans="1:34">
      <c r="A602" s="23" t="str">
        <f>生产方式演算表!A640</f>
        <v>pmg_行政机构_所有制</v>
      </c>
      <c r="B602" s="20" t="str">
        <f>IF(生产方式演算表!B640="","",生产方式演算表!B640)</f>
        <v/>
      </c>
      <c r="C602" s="23">
        <v>6</v>
      </c>
      <c r="D602" s="24" t="str">
        <f>IF(生产方式演算表!F640="","",生产方式演算表!F640)</f>
        <v/>
      </c>
      <c r="E602" s="24" t="str">
        <f>IF(生产方式演算表!AO640="","",生产方式演算表!AO640)</f>
        <v/>
      </c>
      <c r="F602" s="24" t="str">
        <f>IF(生产方式演算表!H640="","",生产方式演算表!H640)</f>
        <v/>
      </c>
      <c r="G602" s="24" t="str">
        <f>IF(生产方式演算表!AP640="","",生产方式演算表!AP640)</f>
        <v/>
      </c>
      <c r="H602" s="24" t="str">
        <f>IF(生产方式演算表!J640="","",生产方式演算表!J640)</f>
        <v/>
      </c>
      <c r="I602" s="24" t="str">
        <f>IF(生产方式演算表!AQ640="","",生产方式演算表!AQ640)</f>
        <v/>
      </c>
      <c r="J602" s="26" t="str">
        <f>IF(生产方式演算表!AR640=0,"","运力")</f>
        <v/>
      </c>
      <c r="K602" s="26" t="str">
        <f>IF(J602="运力",生产方式演算表!AR640,"")</f>
        <v/>
      </c>
      <c r="L602" s="3" t="str">
        <f>IF(生产方式演算表!O640="","",生产方式演算表!O640)</f>
        <v/>
      </c>
      <c r="M602" s="3" t="str">
        <f>IF(生产方式演算表!AT640="","",ROUND(生产方式演算表!AT640,-1))</f>
        <v/>
      </c>
      <c r="N602" s="3" t="str">
        <f>IF(生产方式演算表!Q640="","",生产方式演算表!Q640)</f>
        <v/>
      </c>
      <c r="O602" s="3" t="str">
        <f>IF(生产方式演算表!AU640="","",ROUND(生产方式演算表!AU640,-1))</f>
        <v/>
      </c>
      <c r="P602" s="3" t="str">
        <f>IF(生产方式演算表!S640="","",生产方式演算表!S640)</f>
        <v/>
      </c>
      <c r="Q602" s="3" t="str">
        <f>IF(生产方式演算表!AV640="","",ROUND(生产方式演算表!AV640,-1))</f>
        <v/>
      </c>
      <c r="R602" s="3" t="str">
        <f>IF(生产方式演算表!V640="","",生产方式演算表!V640)</f>
        <v/>
      </c>
      <c r="S602" s="3" t="str">
        <f>IF(生产方式演算表!AW640="","",ROUND(生产方式演算表!AW640,-LEN(生产方式演算表!AW640)+2))</f>
        <v/>
      </c>
      <c r="T602" s="3" t="str">
        <f>IF(生产方式演算表!X640="","",生产方式演算表!X640)</f>
        <v/>
      </c>
      <c r="U602" s="3" t="str">
        <f>IF(生产方式演算表!AX640="","",ROUND(生产方式演算表!AX640,-LEN(生产方式演算表!AX640)+2))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hidden="1" customHeight="1" spans="1:34">
      <c r="A603" s="23" t="str">
        <f>生产方式演算表!A641</f>
        <v>pmg_行政机构_所有制</v>
      </c>
      <c r="B603" s="20" t="str">
        <f>IF(生产方式演算表!B641="","",生产方式演算表!B641)</f>
        <v/>
      </c>
      <c r="C603" s="23">
        <v>7</v>
      </c>
      <c r="D603" s="24" t="str">
        <f>IF(生产方式演算表!F641="","",生产方式演算表!F641)</f>
        <v/>
      </c>
      <c r="E603" s="24" t="str">
        <f>IF(生产方式演算表!AO641="","",生产方式演算表!AO641)</f>
        <v/>
      </c>
      <c r="F603" s="24" t="str">
        <f>IF(生产方式演算表!H641="","",生产方式演算表!H641)</f>
        <v/>
      </c>
      <c r="G603" s="24" t="str">
        <f>IF(生产方式演算表!AP641="","",生产方式演算表!AP641)</f>
        <v/>
      </c>
      <c r="H603" s="24" t="str">
        <f>IF(生产方式演算表!J641="","",生产方式演算表!J641)</f>
        <v/>
      </c>
      <c r="I603" s="24" t="str">
        <f>IF(生产方式演算表!AQ641="","",生产方式演算表!AQ641)</f>
        <v/>
      </c>
      <c r="J603" s="26" t="str">
        <f>IF(生产方式演算表!AR641=0,"","运力")</f>
        <v/>
      </c>
      <c r="K603" s="26" t="str">
        <f>IF(J603="运力",生产方式演算表!AR641,"")</f>
        <v/>
      </c>
      <c r="L603" s="3" t="str">
        <f>IF(生产方式演算表!O641="","",生产方式演算表!O641)</f>
        <v/>
      </c>
      <c r="M603" s="3" t="str">
        <f>IF(生产方式演算表!AT641="","",ROUND(生产方式演算表!AT641,-1))</f>
        <v/>
      </c>
      <c r="N603" s="3" t="str">
        <f>IF(生产方式演算表!Q641="","",生产方式演算表!Q641)</f>
        <v/>
      </c>
      <c r="O603" s="3" t="str">
        <f>IF(生产方式演算表!AU641="","",ROUND(生产方式演算表!AU641,-1))</f>
        <v/>
      </c>
      <c r="P603" s="3" t="str">
        <f>IF(生产方式演算表!S641="","",生产方式演算表!S641)</f>
        <v/>
      </c>
      <c r="Q603" s="3" t="str">
        <f>IF(生产方式演算表!AV641="","",ROUND(生产方式演算表!AV641,-1))</f>
        <v/>
      </c>
      <c r="R603" s="3" t="str">
        <f>IF(生产方式演算表!V641="","",生产方式演算表!V641)</f>
        <v/>
      </c>
      <c r="S603" s="3" t="str">
        <f>IF(生产方式演算表!AW641="","",ROUND(生产方式演算表!AW641,-LEN(生产方式演算表!AW641)+2))</f>
        <v/>
      </c>
      <c r="T603" s="3" t="str">
        <f>IF(生产方式演算表!X641="","",生产方式演算表!X641)</f>
        <v/>
      </c>
      <c r="U603" s="3" t="str">
        <f>IF(生产方式演算表!AX641="","",ROUND(生产方式演算表!AX641,-LEN(生产方式演算表!AX641)+2))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hidden="1" customHeight="1" spans="1:34">
      <c r="A604" s="23" t="str">
        <f>生产方式演算表!A642</f>
        <v>pmg_行政机构_所有制</v>
      </c>
      <c r="B604" s="20" t="str">
        <f>IF(生产方式演算表!B642="","",生产方式演算表!B642)</f>
        <v/>
      </c>
      <c r="C604" s="23">
        <v>8</v>
      </c>
      <c r="D604" s="24" t="str">
        <f>IF(生产方式演算表!F642="","",生产方式演算表!F642)</f>
        <v/>
      </c>
      <c r="E604" s="24" t="str">
        <f>IF(生产方式演算表!AO642="","",生产方式演算表!AO642)</f>
        <v/>
      </c>
      <c r="F604" s="24" t="str">
        <f>IF(生产方式演算表!H642="","",生产方式演算表!H642)</f>
        <v/>
      </c>
      <c r="G604" s="24" t="str">
        <f>IF(生产方式演算表!AP642="","",生产方式演算表!AP642)</f>
        <v/>
      </c>
      <c r="H604" s="24" t="str">
        <f>IF(生产方式演算表!J642="","",生产方式演算表!J642)</f>
        <v/>
      </c>
      <c r="I604" s="24" t="str">
        <f>IF(生产方式演算表!AQ642="","",生产方式演算表!AQ642)</f>
        <v/>
      </c>
      <c r="J604" s="26" t="str">
        <f>IF(生产方式演算表!AR642=0,"","运力")</f>
        <v/>
      </c>
      <c r="K604" s="26" t="str">
        <f>IF(J604="运力",生产方式演算表!AR642,"")</f>
        <v/>
      </c>
      <c r="L604" s="3" t="str">
        <f>IF(生产方式演算表!O642="","",生产方式演算表!O642)</f>
        <v/>
      </c>
      <c r="M604" s="3" t="str">
        <f>IF(生产方式演算表!AT642="","",ROUND(生产方式演算表!AT642,-1))</f>
        <v/>
      </c>
      <c r="N604" s="3" t="str">
        <f>IF(生产方式演算表!Q642="","",生产方式演算表!Q642)</f>
        <v/>
      </c>
      <c r="O604" s="3" t="str">
        <f>IF(生产方式演算表!AU642="","",ROUND(生产方式演算表!AU642,-1))</f>
        <v/>
      </c>
      <c r="P604" s="3" t="str">
        <f>IF(生产方式演算表!S642="","",生产方式演算表!S642)</f>
        <v/>
      </c>
      <c r="Q604" s="3" t="str">
        <f>IF(生产方式演算表!AV642="","",ROUND(生产方式演算表!AV642,-1))</f>
        <v/>
      </c>
      <c r="R604" s="3" t="str">
        <f>IF(生产方式演算表!V642="","",生产方式演算表!V642)</f>
        <v/>
      </c>
      <c r="S604" s="3" t="str">
        <f>IF(生产方式演算表!AW642="","",ROUND(生产方式演算表!AW642,-LEN(生产方式演算表!AW642)+2))</f>
        <v/>
      </c>
      <c r="T604" s="3" t="str">
        <f>IF(生产方式演算表!X642="","",生产方式演算表!X642)</f>
        <v/>
      </c>
      <c r="U604" s="3" t="str">
        <f>IF(生产方式演算表!AX642="","",ROUND(生产方式演算表!AX642,-LEN(生产方式演算表!AX642)+2))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hidden="1" customHeight="1" spans="1:34">
      <c r="A605" s="23" t="str">
        <f>生产方式演算表!A643</f>
        <v>pmg_行政机构_所有制</v>
      </c>
      <c r="B605" s="20" t="str">
        <f>IF(生产方式演算表!B643="","",生产方式演算表!B643)</f>
        <v/>
      </c>
      <c r="C605" s="25">
        <v>1</v>
      </c>
      <c r="D605" s="24" t="str">
        <f>IF(生产方式演算表!F643="","",生产方式演算表!F643)</f>
        <v/>
      </c>
      <c r="E605" s="24" t="str">
        <f>IF(生产方式演算表!AO643="","",生产方式演算表!AO643)</f>
        <v/>
      </c>
      <c r="F605" s="24" t="str">
        <f>IF(生产方式演算表!H643="","",生产方式演算表!H643)</f>
        <v/>
      </c>
      <c r="G605" s="24" t="str">
        <f>IF(生产方式演算表!AP643="","",生产方式演算表!AP643)</f>
        <v/>
      </c>
      <c r="H605" s="24" t="str">
        <f>IF(生产方式演算表!J643="","",生产方式演算表!J643)</f>
        <v/>
      </c>
      <c r="I605" s="24" t="str">
        <f>IF(生产方式演算表!AQ643="","",生产方式演算表!AQ643)</f>
        <v/>
      </c>
      <c r="J605" s="26" t="str">
        <f>IF(生产方式演算表!AR643=0,"","运力")</f>
        <v/>
      </c>
      <c r="K605" s="26" t="str">
        <f>IF(J605="运力",生产方式演算表!AR643,"")</f>
        <v/>
      </c>
      <c r="L605" s="3" t="str">
        <f>IF(生产方式演算表!O643="","",生产方式演算表!O643)</f>
        <v/>
      </c>
      <c r="M605" s="3" t="str">
        <f>IF(生产方式演算表!AT643="","",ROUND(生产方式演算表!AT643,-1))</f>
        <v/>
      </c>
      <c r="N605" s="3" t="str">
        <f>IF(生产方式演算表!Q643="","",生产方式演算表!Q643)</f>
        <v/>
      </c>
      <c r="O605" s="3" t="str">
        <f>IF(生产方式演算表!AU643="","",ROUND(生产方式演算表!AU643,-1))</f>
        <v/>
      </c>
      <c r="P605" s="3" t="str">
        <f>IF(生产方式演算表!S643="","",生产方式演算表!S643)</f>
        <v/>
      </c>
      <c r="Q605" s="3" t="str">
        <f>IF(生产方式演算表!AV643="","",ROUND(生产方式演算表!AV643,-1))</f>
        <v/>
      </c>
      <c r="R605" s="3" t="str">
        <f>IF(生产方式演算表!V643="","",生产方式演算表!V643)</f>
        <v/>
      </c>
      <c r="S605" s="3" t="str">
        <f>IF(生产方式演算表!AW643="","",ROUND(生产方式演算表!AW643,-LEN(生产方式演算表!AW643)+2))</f>
        <v/>
      </c>
      <c r="T605" s="3" t="str">
        <f>IF(生产方式演算表!X643="","",生产方式演算表!X643)</f>
        <v/>
      </c>
      <c r="U605" s="3" t="str">
        <f>IF(生产方式演算表!AX643="","",ROUND(生产方式演算表!AX643,-LEN(生产方式演算表!AX643)+2))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hidden="1" customHeight="1" spans="1:34">
      <c r="A606" s="23" t="str">
        <f>生产方式演算表!A644</f>
        <v>pmg_行政机构_所有制</v>
      </c>
      <c r="B606" s="20" t="str">
        <f>IF(生产方式演算表!B644="","",生产方式演算表!B644)</f>
        <v/>
      </c>
      <c r="C606" s="25">
        <v>2</v>
      </c>
      <c r="D606" s="24" t="str">
        <f>IF(生产方式演算表!F644="","",生产方式演算表!F644)</f>
        <v/>
      </c>
      <c r="E606" s="24" t="str">
        <f>IF(生产方式演算表!AO644="","",生产方式演算表!AO644)</f>
        <v/>
      </c>
      <c r="F606" s="24" t="str">
        <f>IF(生产方式演算表!H644="","",生产方式演算表!H644)</f>
        <v/>
      </c>
      <c r="G606" s="24" t="str">
        <f>IF(生产方式演算表!AP644="","",生产方式演算表!AP644)</f>
        <v/>
      </c>
      <c r="H606" s="24" t="str">
        <f>IF(生产方式演算表!J644="","",生产方式演算表!J644)</f>
        <v/>
      </c>
      <c r="I606" s="24" t="str">
        <f>IF(生产方式演算表!AQ644="","",生产方式演算表!AQ644)</f>
        <v/>
      </c>
      <c r="J606" s="26" t="str">
        <f>IF(生产方式演算表!AR644=0,"","运力")</f>
        <v/>
      </c>
      <c r="K606" s="26" t="str">
        <f>IF(J606="运力",生产方式演算表!AR644,"")</f>
        <v/>
      </c>
      <c r="L606" s="3" t="str">
        <f>IF(生产方式演算表!O644="","",生产方式演算表!O644)</f>
        <v/>
      </c>
      <c r="M606" s="3" t="str">
        <f>IF(生产方式演算表!AT644="","",ROUND(生产方式演算表!AT644,-1))</f>
        <v/>
      </c>
      <c r="N606" s="3" t="str">
        <f>IF(生产方式演算表!Q644="","",生产方式演算表!Q644)</f>
        <v/>
      </c>
      <c r="O606" s="3" t="str">
        <f>IF(生产方式演算表!AU644="","",ROUND(生产方式演算表!AU644,-1))</f>
        <v/>
      </c>
      <c r="P606" s="3" t="str">
        <f>IF(生产方式演算表!S644="","",生产方式演算表!S644)</f>
        <v/>
      </c>
      <c r="Q606" s="3" t="str">
        <f>IF(生产方式演算表!AV644="","",ROUND(生产方式演算表!AV644,-1))</f>
        <v/>
      </c>
      <c r="R606" s="3" t="str">
        <f>IF(生产方式演算表!V644="","",生产方式演算表!V644)</f>
        <v/>
      </c>
      <c r="S606" s="3" t="str">
        <f>IF(生产方式演算表!AW644="","",ROUND(生产方式演算表!AW644,-LEN(生产方式演算表!AW644)+2))</f>
        <v/>
      </c>
      <c r="T606" s="3" t="str">
        <f>IF(生产方式演算表!X644="","",生产方式演算表!X644)</f>
        <v/>
      </c>
      <c r="U606" s="3" t="str">
        <f>IF(生产方式演算表!AX644="","",ROUND(生产方式演算表!AX644,-LEN(生产方式演算表!AX644)+2))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hidden="1" customHeight="1" spans="1:34">
      <c r="A607" s="23" t="str">
        <f>生产方式演算表!A645</f>
        <v>pmg_行政机构_所有制</v>
      </c>
      <c r="B607" s="20" t="str">
        <f>IF(生产方式演算表!B645="","",生产方式演算表!B645)</f>
        <v/>
      </c>
      <c r="C607" s="25">
        <v>3</v>
      </c>
      <c r="D607" s="24" t="str">
        <f>IF(生产方式演算表!F645="","",生产方式演算表!F645)</f>
        <v/>
      </c>
      <c r="E607" s="24" t="str">
        <f>IF(生产方式演算表!AO645="","",生产方式演算表!AO645)</f>
        <v/>
      </c>
      <c r="F607" s="24" t="str">
        <f>IF(生产方式演算表!H645="","",生产方式演算表!H645)</f>
        <v/>
      </c>
      <c r="G607" s="24" t="str">
        <f>IF(生产方式演算表!AP645="","",生产方式演算表!AP645)</f>
        <v/>
      </c>
      <c r="H607" s="24" t="str">
        <f>IF(生产方式演算表!J645="","",生产方式演算表!J645)</f>
        <v/>
      </c>
      <c r="I607" s="24" t="str">
        <f>IF(生产方式演算表!AQ645="","",生产方式演算表!AQ645)</f>
        <v/>
      </c>
      <c r="J607" s="26" t="str">
        <f>IF(生产方式演算表!AR645=0,"","运力")</f>
        <v/>
      </c>
      <c r="K607" s="26" t="str">
        <f>IF(J607="运力",生产方式演算表!AR645,"")</f>
        <v/>
      </c>
      <c r="L607" s="3" t="str">
        <f>IF(生产方式演算表!O645="","",生产方式演算表!O645)</f>
        <v/>
      </c>
      <c r="M607" s="3" t="str">
        <f>IF(生产方式演算表!AT645="","",ROUND(生产方式演算表!AT645,-1))</f>
        <v/>
      </c>
      <c r="N607" s="3" t="str">
        <f>IF(生产方式演算表!Q645="","",生产方式演算表!Q645)</f>
        <v/>
      </c>
      <c r="O607" s="3" t="str">
        <f>IF(生产方式演算表!AU645="","",ROUND(生产方式演算表!AU645,-1))</f>
        <v/>
      </c>
      <c r="P607" s="3" t="str">
        <f>IF(生产方式演算表!S645="","",生产方式演算表!S645)</f>
        <v/>
      </c>
      <c r="Q607" s="3" t="str">
        <f>IF(生产方式演算表!AV645="","",ROUND(生产方式演算表!AV645,-1))</f>
        <v/>
      </c>
      <c r="R607" s="3" t="str">
        <f>IF(生产方式演算表!V645="","",生产方式演算表!V645)</f>
        <v/>
      </c>
      <c r="S607" s="3" t="str">
        <f>IF(生产方式演算表!AW645="","",ROUND(生产方式演算表!AW645,-LEN(生产方式演算表!AW645)+2))</f>
        <v/>
      </c>
      <c r="T607" s="3" t="str">
        <f>IF(生产方式演算表!X645="","",生产方式演算表!X645)</f>
        <v/>
      </c>
      <c r="U607" s="3" t="str">
        <f>IF(生产方式演算表!AX645="","",ROUND(生产方式演算表!AX645,-LEN(生产方式演算表!AX645)+2))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hidden="1" customHeight="1" spans="1:34">
      <c r="A608" s="23" t="str">
        <f>生产方式演算表!A646</f>
        <v>pmg_行政机构_所有制</v>
      </c>
      <c r="B608" s="20" t="str">
        <f>IF(生产方式演算表!B646="","",生产方式演算表!B646)</f>
        <v/>
      </c>
      <c r="C608" s="25">
        <v>4</v>
      </c>
      <c r="D608" s="24" t="str">
        <f>IF(生产方式演算表!F646="","",生产方式演算表!F646)</f>
        <v/>
      </c>
      <c r="E608" s="24" t="str">
        <f>IF(生产方式演算表!AO646="","",生产方式演算表!AO646)</f>
        <v/>
      </c>
      <c r="F608" s="24" t="str">
        <f>IF(生产方式演算表!H646="","",生产方式演算表!H646)</f>
        <v/>
      </c>
      <c r="G608" s="24" t="str">
        <f>IF(生产方式演算表!AP646="","",生产方式演算表!AP646)</f>
        <v/>
      </c>
      <c r="H608" s="24" t="str">
        <f>IF(生产方式演算表!J646="","",生产方式演算表!J646)</f>
        <v/>
      </c>
      <c r="I608" s="24" t="str">
        <f>IF(生产方式演算表!AQ646="","",生产方式演算表!AQ646)</f>
        <v/>
      </c>
      <c r="J608" s="26" t="str">
        <f>IF(生产方式演算表!AR646=0,"","运力")</f>
        <v/>
      </c>
      <c r="K608" s="26" t="str">
        <f>IF(J608="运力",生产方式演算表!AR646,"")</f>
        <v/>
      </c>
      <c r="L608" s="3" t="str">
        <f>IF(生产方式演算表!O646="","",生产方式演算表!O646)</f>
        <v/>
      </c>
      <c r="M608" s="3" t="str">
        <f>IF(生产方式演算表!AT646="","",ROUND(生产方式演算表!AT646,-1))</f>
        <v/>
      </c>
      <c r="N608" s="3" t="str">
        <f>IF(生产方式演算表!Q646="","",生产方式演算表!Q646)</f>
        <v/>
      </c>
      <c r="O608" s="3" t="str">
        <f>IF(生产方式演算表!AU646="","",ROUND(生产方式演算表!AU646,-1))</f>
        <v/>
      </c>
      <c r="P608" s="3" t="str">
        <f>IF(生产方式演算表!S646="","",生产方式演算表!S646)</f>
        <v/>
      </c>
      <c r="Q608" s="3" t="str">
        <f>IF(生产方式演算表!AV646="","",ROUND(生产方式演算表!AV646,-1))</f>
        <v/>
      </c>
      <c r="R608" s="3" t="str">
        <f>IF(生产方式演算表!V646="","",生产方式演算表!V646)</f>
        <v/>
      </c>
      <c r="S608" s="3" t="str">
        <f>IF(生产方式演算表!AW646="","",ROUND(生产方式演算表!AW646,-LEN(生产方式演算表!AW646)+2))</f>
        <v/>
      </c>
      <c r="T608" s="3" t="str">
        <f>IF(生产方式演算表!X646="","",生产方式演算表!X646)</f>
        <v/>
      </c>
      <c r="U608" s="3" t="str">
        <f>IF(生产方式演算表!AX646="","",ROUND(生产方式演算表!AX646,-LEN(生产方式演算表!AX646)+2))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hidden="1" customHeight="1" spans="1:34">
      <c r="A609" s="23" t="str">
        <f>生产方式演算表!A647</f>
        <v>pmg_大学_基础生产</v>
      </c>
      <c r="B609" s="20" t="str">
        <f>IF(生产方式演算表!B647="","",生产方式演算表!B647)</f>
        <v/>
      </c>
      <c r="C609" s="25">
        <v>5</v>
      </c>
      <c r="D609" s="24" t="str">
        <f>IF(生产方式演算表!F647="","",生产方式演算表!F647)</f>
        <v/>
      </c>
      <c r="E609" s="24" t="str">
        <f>IF(生产方式演算表!AO647="","",生产方式演算表!AO647)</f>
        <v/>
      </c>
      <c r="F609" s="24" t="str">
        <f>IF(生产方式演算表!H647="","",生产方式演算表!H647)</f>
        <v/>
      </c>
      <c r="G609" s="24" t="str">
        <f>IF(生产方式演算表!AP647="","",生产方式演算表!AP647)</f>
        <v/>
      </c>
      <c r="H609" s="24" t="str">
        <f>IF(生产方式演算表!J647="","",生产方式演算表!J647)</f>
        <v/>
      </c>
      <c r="I609" s="24" t="str">
        <f>IF(生产方式演算表!AQ647="","",生产方式演算表!AQ647)</f>
        <v/>
      </c>
      <c r="J609" s="26" t="str">
        <f>IF(生产方式演算表!AR647=0,"","运力")</f>
        <v/>
      </c>
      <c r="K609" s="26" t="str">
        <f>IF(J609="运力",生产方式演算表!AR647,"")</f>
        <v/>
      </c>
      <c r="L609" s="3" t="str">
        <f>IF(生产方式演算表!O647="","",生产方式演算表!O647)</f>
        <v/>
      </c>
      <c r="M609" s="3" t="str">
        <f>IF(生产方式演算表!AT647="","",ROUND(生产方式演算表!AT647,-1))</f>
        <v/>
      </c>
      <c r="N609" s="3" t="str">
        <f>IF(生产方式演算表!Q647="","",生产方式演算表!Q647)</f>
        <v/>
      </c>
      <c r="O609" s="3" t="str">
        <f>IF(生产方式演算表!AU647="","",ROUND(生产方式演算表!AU647,-1))</f>
        <v/>
      </c>
      <c r="P609" s="3" t="str">
        <f>IF(生产方式演算表!S647="","",生产方式演算表!S647)</f>
        <v/>
      </c>
      <c r="Q609" s="3" t="str">
        <f>IF(生产方式演算表!AV647="","",ROUND(生产方式演算表!AV647,-1))</f>
        <v/>
      </c>
      <c r="R609" s="3" t="str">
        <f>IF(生产方式演算表!V647="","",生产方式演算表!V647)</f>
        <v/>
      </c>
      <c r="S609" s="3" t="str">
        <f>IF(生产方式演算表!AW647="","",ROUND(生产方式演算表!AW647,-LEN(生产方式演算表!AW647)+2))</f>
        <v/>
      </c>
      <c r="T609" s="3" t="str">
        <f>IF(生产方式演算表!X647="","",生产方式演算表!X647)</f>
        <v/>
      </c>
      <c r="U609" s="3" t="str">
        <f>IF(生产方式演算表!AX647="","",ROUND(生产方式演算表!AX647,-LEN(生产方式演算表!AX647)+2))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hidden="1" customHeight="1" spans="1:34">
      <c r="A610" s="23" t="str">
        <f>生产方式演算表!A648</f>
        <v>pmg_大学_基础生产</v>
      </c>
      <c r="B610" s="20" t="str">
        <f>IF(生产方式演算表!B648="","",生产方式演算表!B648)</f>
        <v/>
      </c>
      <c r="C610" s="23">
        <v>1</v>
      </c>
      <c r="D610" s="24" t="str">
        <f>IF(生产方式演算表!F648="","",生产方式演算表!F648)</f>
        <v/>
      </c>
      <c r="E610" s="24" t="str">
        <f>IF(生产方式演算表!AO648="","",生产方式演算表!AO648)</f>
        <v/>
      </c>
      <c r="F610" s="24" t="str">
        <f>IF(生产方式演算表!H648="","",生产方式演算表!H648)</f>
        <v/>
      </c>
      <c r="G610" s="24" t="str">
        <f>IF(生产方式演算表!AP648="","",生产方式演算表!AP648)</f>
        <v/>
      </c>
      <c r="H610" s="24" t="str">
        <f>IF(生产方式演算表!J648="","",生产方式演算表!J648)</f>
        <v/>
      </c>
      <c r="I610" s="24" t="str">
        <f>IF(生产方式演算表!AQ648="","",生产方式演算表!AQ648)</f>
        <v/>
      </c>
      <c r="J610" s="26" t="str">
        <f>IF(生产方式演算表!AR648=0,"","运力")</f>
        <v/>
      </c>
      <c r="K610" s="26" t="str">
        <f>IF(J610="运力",生产方式演算表!AR648,"")</f>
        <v/>
      </c>
      <c r="L610" s="3" t="str">
        <f>IF(生产方式演算表!O648="","",生产方式演算表!O648)</f>
        <v/>
      </c>
      <c r="M610" s="3" t="str">
        <f>IF(生产方式演算表!AT648="","",ROUND(生产方式演算表!AT648,-1))</f>
        <v/>
      </c>
      <c r="N610" s="3" t="str">
        <f>IF(生产方式演算表!Q648="","",生产方式演算表!Q648)</f>
        <v/>
      </c>
      <c r="O610" s="3" t="str">
        <f>IF(生产方式演算表!AU648="","",ROUND(生产方式演算表!AU648,-1))</f>
        <v/>
      </c>
      <c r="P610" s="3" t="str">
        <f>IF(生产方式演算表!S648="","",生产方式演算表!S648)</f>
        <v/>
      </c>
      <c r="Q610" s="3" t="str">
        <f>IF(生产方式演算表!AV648="","",ROUND(生产方式演算表!AV648,-1))</f>
        <v/>
      </c>
      <c r="R610" s="3" t="str">
        <f>IF(生产方式演算表!V648="","",生产方式演算表!V648)</f>
        <v/>
      </c>
      <c r="S610" s="3" t="str">
        <f>IF(生产方式演算表!AW648="","",ROUND(生产方式演算表!AW648,-LEN(生产方式演算表!AW648)+2))</f>
        <v/>
      </c>
      <c r="T610" s="3" t="str">
        <f>IF(生产方式演算表!X648="","",生产方式演算表!X648)</f>
        <v/>
      </c>
      <c r="U610" s="3" t="str">
        <f>IF(生产方式演算表!AX648="","",ROUND(生产方式演算表!AX648,-LEN(生产方式演算表!AX648)+2))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hidden="1" customHeight="1" spans="1:34">
      <c r="A611" s="23" t="str">
        <f>生产方式演算表!A649</f>
        <v>pmg_大学_基础生产</v>
      </c>
      <c r="B611" s="20" t="str">
        <f>IF(生产方式演算表!B649="","",生产方式演算表!B649)</f>
        <v/>
      </c>
      <c r="C611" s="23">
        <v>2</v>
      </c>
      <c r="D611" s="24" t="str">
        <f>IF(生产方式演算表!F649="","",生产方式演算表!F649)</f>
        <v/>
      </c>
      <c r="E611" s="24" t="str">
        <f>IF(生产方式演算表!AO649="","",生产方式演算表!AO649)</f>
        <v/>
      </c>
      <c r="F611" s="24" t="str">
        <f>IF(生产方式演算表!H649="","",生产方式演算表!H649)</f>
        <v/>
      </c>
      <c r="G611" s="24" t="str">
        <f>IF(生产方式演算表!AP649="","",生产方式演算表!AP649)</f>
        <v/>
      </c>
      <c r="H611" s="24" t="str">
        <f>IF(生产方式演算表!J649="","",生产方式演算表!J649)</f>
        <v/>
      </c>
      <c r="I611" s="24" t="str">
        <f>IF(生产方式演算表!AQ649="","",生产方式演算表!AQ649)</f>
        <v/>
      </c>
      <c r="J611" s="26" t="str">
        <f>IF(生产方式演算表!AR649=0,"","运力")</f>
        <v/>
      </c>
      <c r="K611" s="26" t="str">
        <f>IF(J611="运力",生产方式演算表!AR649,"")</f>
        <v/>
      </c>
      <c r="L611" s="3" t="str">
        <f>IF(生产方式演算表!O649="","",生产方式演算表!O649)</f>
        <v/>
      </c>
      <c r="M611" s="3" t="str">
        <f>IF(生产方式演算表!AT649="","",ROUND(生产方式演算表!AT649,-1))</f>
        <v/>
      </c>
      <c r="N611" s="3" t="str">
        <f>IF(生产方式演算表!Q649="","",生产方式演算表!Q649)</f>
        <v/>
      </c>
      <c r="O611" s="3" t="str">
        <f>IF(生产方式演算表!AU649="","",ROUND(生产方式演算表!AU649,-1))</f>
        <v/>
      </c>
      <c r="P611" s="3" t="str">
        <f>IF(生产方式演算表!S649="","",生产方式演算表!S649)</f>
        <v/>
      </c>
      <c r="Q611" s="3" t="str">
        <f>IF(生产方式演算表!AV649="","",ROUND(生产方式演算表!AV649,-1))</f>
        <v/>
      </c>
      <c r="R611" s="3" t="str">
        <f>IF(生产方式演算表!V649="","",生产方式演算表!V649)</f>
        <v/>
      </c>
      <c r="S611" s="3" t="str">
        <f>IF(生产方式演算表!AW649="","",ROUND(生产方式演算表!AW649,-LEN(生产方式演算表!AW649)+2))</f>
        <v/>
      </c>
      <c r="T611" s="3" t="str">
        <f>IF(生产方式演算表!X649="","",生产方式演算表!X649)</f>
        <v/>
      </c>
      <c r="U611" s="3" t="str">
        <f>IF(生产方式演算表!AX649="","",ROUND(生产方式演算表!AX649,-LEN(生产方式演算表!AX649)+2))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hidden="1" customHeight="1" spans="1:34">
      <c r="A612" s="23" t="str">
        <f>生产方式演算表!A650</f>
        <v>pmg_大学_基础生产</v>
      </c>
      <c r="B612" s="20" t="str">
        <f>IF(生产方式演算表!B650="","",生产方式演算表!B650)</f>
        <v/>
      </c>
      <c r="C612" s="23">
        <v>3</v>
      </c>
      <c r="D612" s="24" t="str">
        <f>IF(生产方式演算表!F650="","",生产方式演算表!F650)</f>
        <v/>
      </c>
      <c r="E612" s="24" t="str">
        <f>IF(生产方式演算表!AO650="","",生产方式演算表!AO650)</f>
        <v/>
      </c>
      <c r="F612" s="24" t="str">
        <f>IF(生产方式演算表!H650="","",生产方式演算表!H650)</f>
        <v/>
      </c>
      <c r="G612" s="24" t="str">
        <f>IF(生产方式演算表!AP650="","",生产方式演算表!AP650)</f>
        <v/>
      </c>
      <c r="H612" s="24" t="str">
        <f>IF(生产方式演算表!J650="","",生产方式演算表!J650)</f>
        <v/>
      </c>
      <c r="I612" s="24" t="str">
        <f>IF(生产方式演算表!AQ650="","",生产方式演算表!AQ650)</f>
        <v/>
      </c>
      <c r="J612" s="26" t="str">
        <f>IF(生产方式演算表!AR650=0,"","运力")</f>
        <v/>
      </c>
      <c r="K612" s="26" t="str">
        <f>IF(J612="运力",生产方式演算表!AR650,"")</f>
        <v/>
      </c>
      <c r="L612" s="3" t="str">
        <f>IF(生产方式演算表!O650="","",生产方式演算表!O650)</f>
        <v/>
      </c>
      <c r="M612" s="3" t="str">
        <f>IF(生产方式演算表!AT650="","",ROUND(生产方式演算表!AT650,-1))</f>
        <v/>
      </c>
      <c r="N612" s="3" t="str">
        <f>IF(生产方式演算表!Q650="","",生产方式演算表!Q650)</f>
        <v/>
      </c>
      <c r="O612" s="3" t="str">
        <f>IF(生产方式演算表!AU650="","",ROUND(生产方式演算表!AU650,-1))</f>
        <v/>
      </c>
      <c r="P612" s="3" t="str">
        <f>IF(生产方式演算表!S650="","",生产方式演算表!S650)</f>
        <v/>
      </c>
      <c r="Q612" s="3" t="str">
        <f>IF(生产方式演算表!AV650="","",ROUND(生产方式演算表!AV650,-1))</f>
        <v/>
      </c>
      <c r="R612" s="3" t="str">
        <f>IF(生产方式演算表!V650="","",生产方式演算表!V650)</f>
        <v/>
      </c>
      <c r="S612" s="3" t="str">
        <f>IF(生产方式演算表!AW650="","",ROUND(生产方式演算表!AW650,-LEN(生产方式演算表!AW650)+2))</f>
        <v/>
      </c>
      <c r="T612" s="3" t="str">
        <f>IF(生产方式演算表!X650="","",生产方式演算表!X650)</f>
        <v/>
      </c>
      <c r="U612" s="3" t="str">
        <f>IF(生产方式演算表!AX650="","",ROUND(生产方式演算表!AX650,-LEN(生产方式演算表!AX650)+2))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hidden="1" customHeight="1" spans="1:34">
      <c r="A613" s="23" t="str">
        <f>生产方式演算表!A651</f>
        <v>pmg_大学_基础生产</v>
      </c>
      <c r="B613" s="20" t="str">
        <f>IF(生产方式演算表!B651="","",生产方式演算表!B651)</f>
        <v/>
      </c>
      <c r="C613" s="23">
        <v>4</v>
      </c>
      <c r="D613" s="24" t="str">
        <f>IF(生产方式演算表!F651="","",生产方式演算表!F651)</f>
        <v/>
      </c>
      <c r="E613" s="24" t="str">
        <f>IF(生产方式演算表!AO651="","",生产方式演算表!AO651)</f>
        <v/>
      </c>
      <c r="F613" s="24" t="str">
        <f>IF(生产方式演算表!H651="","",生产方式演算表!H651)</f>
        <v/>
      </c>
      <c r="G613" s="24" t="str">
        <f>IF(生产方式演算表!AP651="","",生产方式演算表!AP651)</f>
        <v/>
      </c>
      <c r="H613" s="24" t="str">
        <f>IF(生产方式演算表!J651="","",生产方式演算表!J651)</f>
        <v/>
      </c>
      <c r="I613" s="24" t="str">
        <f>IF(生产方式演算表!AQ651="","",生产方式演算表!AQ651)</f>
        <v/>
      </c>
      <c r="J613" s="26" t="str">
        <f>IF(生产方式演算表!AR651=0,"","运力")</f>
        <v/>
      </c>
      <c r="K613" s="26" t="str">
        <f>IF(J613="运力",生产方式演算表!AR651,"")</f>
        <v/>
      </c>
      <c r="L613" s="3" t="str">
        <f>IF(生产方式演算表!O651="","",生产方式演算表!O651)</f>
        <v/>
      </c>
      <c r="M613" s="3" t="str">
        <f>IF(生产方式演算表!AT651="","",ROUND(生产方式演算表!AT651,-1))</f>
        <v/>
      </c>
      <c r="N613" s="3" t="str">
        <f>IF(生产方式演算表!Q651="","",生产方式演算表!Q651)</f>
        <v/>
      </c>
      <c r="O613" s="3" t="str">
        <f>IF(生产方式演算表!AU651="","",ROUND(生产方式演算表!AU651,-1))</f>
        <v/>
      </c>
      <c r="P613" s="3" t="str">
        <f>IF(生产方式演算表!S651="","",生产方式演算表!S651)</f>
        <v/>
      </c>
      <c r="Q613" s="3" t="str">
        <f>IF(生产方式演算表!AV651="","",ROUND(生产方式演算表!AV651,-1))</f>
        <v/>
      </c>
      <c r="R613" s="3" t="str">
        <f>IF(生产方式演算表!V651="","",生产方式演算表!V651)</f>
        <v/>
      </c>
      <c r="S613" s="3" t="str">
        <f>IF(生产方式演算表!AW651="","",ROUND(生产方式演算表!AW651,-LEN(生产方式演算表!AW651)+2))</f>
        <v/>
      </c>
      <c r="T613" s="3" t="str">
        <f>IF(生产方式演算表!X651="","",生产方式演算表!X651)</f>
        <v/>
      </c>
      <c r="U613" s="3" t="str">
        <f>IF(生产方式演算表!AX651="","",ROUND(生产方式演算表!AX651,-LEN(生产方式演算表!AX651)+2))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hidden="1" customHeight="1" spans="1:34">
      <c r="A614" s="23" t="str">
        <f>生产方式演算表!A652</f>
        <v>pmg_大学_所有制</v>
      </c>
      <c r="B614" s="20" t="str">
        <f>IF(生产方式演算表!B652="","",生产方式演算表!B652)</f>
        <v/>
      </c>
      <c r="C614" s="23">
        <v>5</v>
      </c>
      <c r="D614" s="24" t="str">
        <f>IF(生产方式演算表!F652="","",生产方式演算表!F652)</f>
        <v/>
      </c>
      <c r="E614" s="24" t="str">
        <f>IF(生产方式演算表!AO652="","",生产方式演算表!AO652)</f>
        <v/>
      </c>
      <c r="F614" s="24" t="str">
        <f>IF(生产方式演算表!H652="","",生产方式演算表!H652)</f>
        <v/>
      </c>
      <c r="G614" s="24" t="str">
        <f>IF(生产方式演算表!AP652="","",生产方式演算表!AP652)</f>
        <v/>
      </c>
      <c r="H614" s="24" t="str">
        <f>IF(生产方式演算表!J652="","",生产方式演算表!J652)</f>
        <v/>
      </c>
      <c r="I614" s="24" t="str">
        <f>IF(生产方式演算表!AQ652="","",生产方式演算表!AQ652)</f>
        <v/>
      </c>
      <c r="J614" s="26" t="str">
        <f>IF(生产方式演算表!AR652=0,"","运力")</f>
        <v/>
      </c>
      <c r="K614" s="26" t="str">
        <f>IF(J614="运力",生产方式演算表!AR652,"")</f>
        <v/>
      </c>
      <c r="L614" s="3" t="str">
        <f>IF(生产方式演算表!O652="","",生产方式演算表!O652)</f>
        <v/>
      </c>
      <c r="M614" s="3" t="str">
        <f>IF(生产方式演算表!AT652="","",ROUND(生产方式演算表!AT652,-1))</f>
        <v/>
      </c>
      <c r="N614" s="3" t="str">
        <f>IF(生产方式演算表!Q652="","",生产方式演算表!Q652)</f>
        <v/>
      </c>
      <c r="O614" s="3" t="str">
        <f>IF(生产方式演算表!AU652="","",ROUND(生产方式演算表!AU652,-1))</f>
        <v/>
      </c>
      <c r="P614" s="3" t="str">
        <f>IF(生产方式演算表!S652="","",生产方式演算表!S652)</f>
        <v/>
      </c>
      <c r="Q614" s="3" t="str">
        <f>IF(生产方式演算表!AV652="","",ROUND(生产方式演算表!AV652,-1))</f>
        <v/>
      </c>
      <c r="R614" s="3" t="str">
        <f>IF(生产方式演算表!V652="","",生产方式演算表!V652)</f>
        <v/>
      </c>
      <c r="S614" s="3" t="str">
        <f>IF(生产方式演算表!AW652="","",ROUND(生产方式演算表!AW652,-LEN(生产方式演算表!AW652)+2))</f>
        <v/>
      </c>
      <c r="T614" s="3" t="str">
        <f>IF(生产方式演算表!X652="","",生产方式演算表!X652)</f>
        <v/>
      </c>
      <c r="U614" s="3" t="str">
        <f>IF(生产方式演算表!AX652="","",ROUND(生产方式演算表!AX652,-LEN(生产方式演算表!AX652)+2))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hidden="1" customHeight="1" spans="1:34">
      <c r="A615" s="23" t="str">
        <f>生产方式演算表!A653</f>
        <v>pmg_大学_所有制</v>
      </c>
      <c r="B615" s="20" t="str">
        <f>IF(生产方式演算表!B653="","",生产方式演算表!B653)</f>
        <v/>
      </c>
      <c r="C615" s="23">
        <v>6</v>
      </c>
      <c r="D615" s="24" t="str">
        <f>IF(生产方式演算表!F653="","",生产方式演算表!F653)</f>
        <v/>
      </c>
      <c r="E615" s="24" t="str">
        <f>IF(生产方式演算表!AO653="","",生产方式演算表!AO653)</f>
        <v/>
      </c>
      <c r="F615" s="24" t="str">
        <f>IF(生产方式演算表!H653="","",生产方式演算表!H653)</f>
        <v/>
      </c>
      <c r="G615" s="24" t="str">
        <f>IF(生产方式演算表!AP653="","",生产方式演算表!AP653)</f>
        <v/>
      </c>
      <c r="H615" s="24" t="str">
        <f>IF(生产方式演算表!J653="","",生产方式演算表!J653)</f>
        <v/>
      </c>
      <c r="I615" s="24" t="str">
        <f>IF(生产方式演算表!AQ653="","",生产方式演算表!AQ653)</f>
        <v/>
      </c>
      <c r="J615" s="26" t="str">
        <f>IF(生产方式演算表!AR653=0,"","运力")</f>
        <v/>
      </c>
      <c r="K615" s="26" t="str">
        <f>IF(J615="运力",生产方式演算表!AR653,"")</f>
        <v/>
      </c>
      <c r="L615" s="3" t="str">
        <f>IF(生产方式演算表!O653="","",生产方式演算表!O653)</f>
        <v/>
      </c>
      <c r="M615" s="3" t="str">
        <f>IF(生产方式演算表!AT653="","",ROUND(生产方式演算表!AT653,-1))</f>
        <v/>
      </c>
      <c r="N615" s="3" t="str">
        <f>IF(生产方式演算表!Q653="","",生产方式演算表!Q653)</f>
        <v/>
      </c>
      <c r="O615" s="3" t="str">
        <f>IF(生产方式演算表!AU653="","",ROUND(生产方式演算表!AU653,-1))</f>
        <v/>
      </c>
      <c r="P615" s="3" t="str">
        <f>IF(生产方式演算表!S653="","",生产方式演算表!S653)</f>
        <v/>
      </c>
      <c r="Q615" s="3" t="str">
        <f>IF(生产方式演算表!AV653="","",ROUND(生产方式演算表!AV653,-1))</f>
        <v/>
      </c>
      <c r="R615" s="3" t="str">
        <f>IF(生产方式演算表!V653="","",生产方式演算表!V653)</f>
        <v/>
      </c>
      <c r="S615" s="3" t="str">
        <f>IF(生产方式演算表!AW653="","",ROUND(生产方式演算表!AW653,-LEN(生产方式演算表!AW653)+2))</f>
        <v/>
      </c>
      <c r="T615" s="3" t="str">
        <f>IF(生产方式演算表!X653="","",生产方式演算表!X653)</f>
        <v/>
      </c>
      <c r="U615" s="3" t="str">
        <f>IF(生产方式演算表!AX653="","",ROUND(生产方式演算表!AX653,-LEN(生产方式演算表!AX653)+2))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hidden="1" customHeight="1" spans="1:34">
      <c r="A616" s="23" t="str">
        <f>生产方式演算表!A654</f>
        <v>pmg_大学_所有制</v>
      </c>
      <c r="B616" s="20" t="str">
        <f>IF(生产方式演算表!B654="","",生产方式演算表!B654)</f>
        <v/>
      </c>
      <c r="C616" s="23">
        <v>7</v>
      </c>
      <c r="D616" s="24" t="str">
        <f>IF(生产方式演算表!F654="","",生产方式演算表!F654)</f>
        <v/>
      </c>
      <c r="E616" s="24" t="str">
        <f>IF(生产方式演算表!AO654="","",生产方式演算表!AO654)</f>
        <v/>
      </c>
      <c r="F616" s="24" t="str">
        <f>IF(生产方式演算表!H654="","",生产方式演算表!H654)</f>
        <v/>
      </c>
      <c r="G616" s="24" t="str">
        <f>IF(生产方式演算表!AP654="","",生产方式演算表!AP654)</f>
        <v/>
      </c>
      <c r="H616" s="24" t="str">
        <f>IF(生产方式演算表!J654="","",生产方式演算表!J654)</f>
        <v/>
      </c>
      <c r="I616" s="24" t="str">
        <f>IF(生产方式演算表!AQ654="","",生产方式演算表!AQ654)</f>
        <v/>
      </c>
      <c r="J616" s="26" t="str">
        <f>IF(生产方式演算表!AR654=0,"","运力")</f>
        <v/>
      </c>
      <c r="K616" s="26" t="str">
        <f>IF(J616="运力",生产方式演算表!AR654,"")</f>
        <v/>
      </c>
      <c r="L616" s="3" t="str">
        <f>IF(生产方式演算表!O654="","",生产方式演算表!O654)</f>
        <v/>
      </c>
      <c r="M616" s="3" t="str">
        <f>IF(生产方式演算表!AT654="","",ROUND(生产方式演算表!AT654,-1))</f>
        <v/>
      </c>
      <c r="N616" s="3" t="str">
        <f>IF(生产方式演算表!Q654="","",生产方式演算表!Q654)</f>
        <v/>
      </c>
      <c r="O616" s="3" t="str">
        <f>IF(生产方式演算表!AU654="","",ROUND(生产方式演算表!AU654,-1))</f>
        <v/>
      </c>
      <c r="P616" s="3" t="str">
        <f>IF(生产方式演算表!S654="","",生产方式演算表!S654)</f>
        <v/>
      </c>
      <c r="Q616" s="3" t="str">
        <f>IF(生产方式演算表!AV654="","",ROUND(生产方式演算表!AV654,-1))</f>
        <v/>
      </c>
      <c r="R616" s="3" t="str">
        <f>IF(生产方式演算表!V654="","",生产方式演算表!V654)</f>
        <v/>
      </c>
      <c r="S616" s="3" t="str">
        <f>IF(生产方式演算表!AW654="","",ROUND(生产方式演算表!AW654,-LEN(生产方式演算表!AW654)+2))</f>
        <v/>
      </c>
      <c r="T616" s="3" t="str">
        <f>IF(生产方式演算表!X654="","",生产方式演算表!X654)</f>
        <v/>
      </c>
      <c r="U616" s="3" t="str">
        <f>IF(生产方式演算表!AX654="","",ROUND(生产方式演算表!AX654,-LEN(生产方式演算表!AX654)+2))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hidden="1" customHeight="1" spans="1:34">
      <c r="A617" s="23" t="str">
        <f>生产方式演算表!A655</f>
        <v>pmg_大学_所有制</v>
      </c>
      <c r="B617" s="20" t="str">
        <f>IF(生产方式演算表!B655="","",生产方式演算表!B655)</f>
        <v/>
      </c>
      <c r="C617" s="23">
        <v>8</v>
      </c>
      <c r="D617" s="24" t="str">
        <f>IF(生产方式演算表!F655="","",生产方式演算表!F655)</f>
        <v/>
      </c>
      <c r="E617" s="24" t="str">
        <f>IF(生产方式演算表!AO655="","",生产方式演算表!AO655)</f>
        <v/>
      </c>
      <c r="F617" s="24" t="str">
        <f>IF(生产方式演算表!H655="","",生产方式演算表!H655)</f>
        <v/>
      </c>
      <c r="G617" s="24" t="str">
        <f>IF(生产方式演算表!AP655="","",生产方式演算表!AP655)</f>
        <v/>
      </c>
      <c r="H617" s="24" t="str">
        <f>IF(生产方式演算表!J655="","",生产方式演算表!J655)</f>
        <v/>
      </c>
      <c r="I617" s="24" t="str">
        <f>IF(生产方式演算表!AQ655="","",生产方式演算表!AQ655)</f>
        <v/>
      </c>
      <c r="J617" s="26" t="str">
        <f>IF(生产方式演算表!AR655=0,"","运力")</f>
        <v/>
      </c>
      <c r="K617" s="26" t="str">
        <f>IF(J617="运力",生产方式演算表!AR655,"")</f>
        <v/>
      </c>
      <c r="L617" s="3" t="str">
        <f>IF(生产方式演算表!O655="","",生产方式演算表!O655)</f>
        <v/>
      </c>
      <c r="M617" s="3" t="str">
        <f>IF(生产方式演算表!AT655="","",ROUND(生产方式演算表!AT655,-1))</f>
        <v/>
      </c>
      <c r="N617" s="3" t="str">
        <f>IF(生产方式演算表!Q655="","",生产方式演算表!Q655)</f>
        <v/>
      </c>
      <c r="O617" s="3" t="str">
        <f>IF(生产方式演算表!AU655="","",ROUND(生产方式演算表!AU655,-1))</f>
        <v/>
      </c>
      <c r="P617" s="3" t="str">
        <f>IF(生产方式演算表!S655="","",生产方式演算表!S655)</f>
        <v/>
      </c>
      <c r="Q617" s="3" t="str">
        <f>IF(生产方式演算表!AV655="","",ROUND(生产方式演算表!AV655,-1))</f>
        <v/>
      </c>
      <c r="R617" s="3" t="str">
        <f>IF(生产方式演算表!V655="","",生产方式演算表!V655)</f>
        <v/>
      </c>
      <c r="S617" s="3" t="str">
        <f>IF(生产方式演算表!AW655="","",ROUND(生产方式演算表!AW655,-LEN(生产方式演算表!AW655)+2))</f>
        <v/>
      </c>
      <c r="T617" s="3" t="str">
        <f>IF(生产方式演算表!X655="","",生产方式演算表!X655)</f>
        <v/>
      </c>
      <c r="U617" s="3" t="str">
        <f>IF(生产方式演算表!AX655="","",ROUND(生产方式演算表!AX655,-LEN(生产方式演算表!AX655)+2))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hidden="1" customHeight="1" spans="1:34">
      <c r="A618" s="23" t="str">
        <f>生产方式演算表!A656</f>
        <v>pmg_大学_所有制</v>
      </c>
      <c r="B618" s="20" t="str">
        <f>IF(生产方式演算表!B656="","",生产方式演算表!B656)</f>
        <v/>
      </c>
      <c r="C618" s="25">
        <v>1</v>
      </c>
      <c r="D618" s="24" t="str">
        <f>IF(生产方式演算表!F656="","",生产方式演算表!F656)</f>
        <v/>
      </c>
      <c r="E618" s="24" t="str">
        <f>IF(生产方式演算表!AO656="","",生产方式演算表!AO656)</f>
        <v/>
      </c>
      <c r="F618" s="24" t="str">
        <f>IF(生产方式演算表!H656="","",生产方式演算表!H656)</f>
        <v/>
      </c>
      <c r="G618" s="24" t="str">
        <f>IF(生产方式演算表!AP656="","",生产方式演算表!AP656)</f>
        <v/>
      </c>
      <c r="H618" s="24" t="str">
        <f>IF(生产方式演算表!J656="","",生产方式演算表!J656)</f>
        <v/>
      </c>
      <c r="I618" s="24" t="str">
        <f>IF(生产方式演算表!AQ656="","",生产方式演算表!AQ656)</f>
        <v/>
      </c>
      <c r="J618" s="26" t="str">
        <f>IF(生产方式演算表!AR656=0,"","运力")</f>
        <v/>
      </c>
      <c r="K618" s="26" t="str">
        <f>IF(J618="运力",生产方式演算表!AR656,"")</f>
        <v/>
      </c>
      <c r="L618" s="3" t="str">
        <f>IF(生产方式演算表!O656="","",生产方式演算表!O656)</f>
        <v/>
      </c>
      <c r="M618" s="3" t="str">
        <f>IF(生产方式演算表!AT656="","",ROUND(生产方式演算表!AT656,-1))</f>
        <v/>
      </c>
      <c r="N618" s="3" t="str">
        <f>IF(生产方式演算表!Q656="","",生产方式演算表!Q656)</f>
        <v/>
      </c>
      <c r="O618" s="3" t="str">
        <f>IF(生产方式演算表!AU656="","",ROUND(生产方式演算表!AU656,-1))</f>
        <v/>
      </c>
      <c r="P618" s="3" t="str">
        <f>IF(生产方式演算表!S656="","",生产方式演算表!S656)</f>
        <v/>
      </c>
      <c r="Q618" s="3" t="str">
        <f>IF(生产方式演算表!AV656="","",ROUND(生产方式演算表!AV656,-1))</f>
        <v/>
      </c>
      <c r="R618" s="3" t="str">
        <f>IF(生产方式演算表!V656="","",生产方式演算表!V656)</f>
        <v/>
      </c>
      <c r="S618" s="3" t="str">
        <f>IF(生产方式演算表!AW656="","",ROUND(生产方式演算表!AW656,-LEN(生产方式演算表!AW656)+2))</f>
        <v/>
      </c>
      <c r="T618" s="3" t="str">
        <f>IF(生产方式演算表!X656="","",生产方式演算表!X656)</f>
        <v/>
      </c>
      <c r="U618" s="3" t="str">
        <f>IF(生产方式演算表!AX656="","",ROUND(生产方式演算表!AX656,-LEN(生产方式演算表!AX656)+2))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hidden="1" customHeight="1" spans="1:34">
      <c r="A619" s="23" t="str">
        <f>生产方式演算表!A657</f>
        <v>pmg_大学_所有制</v>
      </c>
      <c r="B619" s="20" t="str">
        <f>IF(生产方式演算表!B657="","",生产方式演算表!B657)</f>
        <v/>
      </c>
      <c r="C619" s="25">
        <v>2</v>
      </c>
      <c r="D619" s="24" t="str">
        <f>IF(生产方式演算表!F657="","",生产方式演算表!F657)</f>
        <v/>
      </c>
      <c r="E619" s="24" t="str">
        <f>IF(生产方式演算表!AO657="","",生产方式演算表!AO657)</f>
        <v/>
      </c>
      <c r="F619" s="24" t="str">
        <f>IF(生产方式演算表!H657="","",生产方式演算表!H657)</f>
        <v/>
      </c>
      <c r="G619" s="24" t="str">
        <f>IF(生产方式演算表!AP657="","",生产方式演算表!AP657)</f>
        <v/>
      </c>
      <c r="H619" s="24" t="str">
        <f>IF(生产方式演算表!J657="","",生产方式演算表!J657)</f>
        <v/>
      </c>
      <c r="I619" s="24" t="str">
        <f>IF(生产方式演算表!AQ657="","",生产方式演算表!AQ657)</f>
        <v/>
      </c>
      <c r="J619" s="26" t="str">
        <f>IF(生产方式演算表!AR657=0,"","运力")</f>
        <v/>
      </c>
      <c r="K619" s="26" t="str">
        <f>IF(J619="运力",生产方式演算表!AR657,"")</f>
        <v/>
      </c>
      <c r="L619" s="3" t="str">
        <f>IF(生产方式演算表!O657="","",生产方式演算表!O657)</f>
        <v/>
      </c>
      <c r="M619" s="3" t="str">
        <f>IF(生产方式演算表!AT657="","",ROUND(生产方式演算表!AT657,-1))</f>
        <v/>
      </c>
      <c r="N619" s="3" t="str">
        <f>IF(生产方式演算表!Q657="","",生产方式演算表!Q657)</f>
        <v/>
      </c>
      <c r="O619" s="3" t="str">
        <f>IF(生产方式演算表!AU657="","",ROUND(生产方式演算表!AU657,-1))</f>
        <v/>
      </c>
      <c r="P619" s="3" t="str">
        <f>IF(生产方式演算表!S657="","",生产方式演算表!S657)</f>
        <v/>
      </c>
      <c r="Q619" s="3" t="str">
        <f>IF(生产方式演算表!AV657="","",ROUND(生产方式演算表!AV657,-1))</f>
        <v/>
      </c>
      <c r="R619" s="3" t="str">
        <f>IF(生产方式演算表!V657="","",生产方式演算表!V657)</f>
        <v/>
      </c>
      <c r="S619" s="3" t="str">
        <f>IF(生产方式演算表!AW657="","",ROUND(生产方式演算表!AW657,-LEN(生产方式演算表!AW657)+2))</f>
        <v/>
      </c>
      <c r="T619" s="3" t="str">
        <f>IF(生产方式演算表!X657="","",生产方式演算表!X657)</f>
        <v/>
      </c>
      <c r="U619" s="3" t="str">
        <f>IF(生产方式演算表!AX657="","",ROUND(生产方式演算表!AX657,-LEN(生产方式演算表!AX657)+2))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hidden="1" customHeight="1" spans="1:34">
      <c r="A620" s="23" t="str">
        <f>生产方式演算表!A658</f>
        <v>pmg_大学_所有制</v>
      </c>
      <c r="B620" s="20" t="str">
        <f>IF(生产方式演算表!B658="","",生产方式演算表!B658)</f>
        <v/>
      </c>
      <c r="C620" s="25">
        <v>3</v>
      </c>
      <c r="D620" s="24" t="str">
        <f>IF(生产方式演算表!F658="","",生产方式演算表!F658)</f>
        <v/>
      </c>
      <c r="E620" s="24" t="str">
        <f>IF(生产方式演算表!AO658="","",生产方式演算表!AO658)</f>
        <v/>
      </c>
      <c r="F620" s="24" t="str">
        <f>IF(生产方式演算表!H658="","",生产方式演算表!H658)</f>
        <v/>
      </c>
      <c r="G620" s="24" t="str">
        <f>IF(生产方式演算表!AP658="","",生产方式演算表!AP658)</f>
        <v/>
      </c>
      <c r="H620" s="24" t="str">
        <f>IF(生产方式演算表!J658="","",生产方式演算表!J658)</f>
        <v/>
      </c>
      <c r="I620" s="24" t="str">
        <f>IF(生产方式演算表!AQ658="","",生产方式演算表!AQ658)</f>
        <v/>
      </c>
      <c r="J620" s="26" t="str">
        <f>IF(生产方式演算表!AR658=0,"","运力")</f>
        <v/>
      </c>
      <c r="K620" s="26" t="str">
        <f>IF(J620="运力",生产方式演算表!AR658,"")</f>
        <v/>
      </c>
      <c r="L620" s="3" t="str">
        <f>IF(生产方式演算表!O658="","",生产方式演算表!O658)</f>
        <v/>
      </c>
      <c r="M620" s="3" t="str">
        <f>IF(生产方式演算表!AT658="","",ROUND(生产方式演算表!AT658,-1))</f>
        <v/>
      </c>
      <c r="N620" s="3" t="str">
        <f>IF(生产方式演算表!Q658="","",生产方式演算表!Q658)</f>
        <v/>
      </c>
      <c r="O620" s="3" t="str">
        <f>IF(生产方式演算表!AU658="","",ROUND(生产方式演算表!AU658,-1))</f>
        <v/>
      </c>
      <c r="P620" s="3" t="str">
        <f>IF(生产方式演算表!S658="","",生产方式演算表!S658)</f>
        <v/>
      </c>
      <c r="Q620" s="3" t="str">
        <f>IF(生产方式演算表!AV658="","",ROUND(生产方式演算表!AV658,-1))</f>
        <v/>
      </c>
      <c r="R620" s="3" t="str">
        <f>IF(生产方式演算表!V658="","",生产方式演算表!V658)</f>
        <v/>
      </c>
      <c r="S620" s="3" t="str">
        <f>IF(生产方式演算表!AW658="","",ROUND(生产方式演算表!AW658,-LEN(生产方式演算表!AW658)+2))</f>
        <v/>
      </c>
      <c r="T620" s="3" t="str">
        <f>IF(生产方式演算表!X658="","",生产方式演算表!X658)</f>
        <v/>
      </c>
      <c r="U620" s="3" t="str">
        <f>IF(生产方式演算表!AX658="","",ROUND(生产方式演算表!AX658,-LEN(生产方式演算表!AX658)+2))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hidden="1" customHeight="1" spans="1:34">
      <c r="A621" s="23" t="str">
        <f>生产方式演算表!A659</f>
        <v>pmg_大学_所有制</v>
      </c>
      <c r="B621" s="20" t="str">
        <f>IF(生产方式演算表!B659="","",生产方式演算表!B659)</f>
        <v/>
      </c>
      <c r="C621" s="25">
        <v>4</v>
      </c>
      <c r="D621" s="24" t="str">
        <f>IF(生产方式演算表!F659="","",生产方式演算表!F659)</f>
        <v/>
      </c>
      <c r="E621" s="24" t="str">
        <f>IF(生产方式演算表!AO659="","",生产方式演算表!AO659)</f>
        <v/>
      </c>
      <c r="F621" s="24" t="str">
        <f>IF(生产方式演算表!H659="","",生产方式演算表!H659)</f>
        <v/>
      </c>
      <c r="G621" s="24" t="str">
        <f>IF(生产方式演算表!AP659="","",生产方式演算表!AP659)</f>
        <v/>
      </c>
      <c r="H621" s="24" t="str">
        <f>IF(生产方式演算表!J659="","",生产方式演算表!J659)</f>
        <v/>
      </c>
      <c r="I621" s="24" t="str">
        <f>IF(生产方式演算表!AQ659="","",生产方式演算表!AQ659)</f>
        <v/>
      </c>
      <c r="J621" s="26" t="str">
        <f>IF(生产方式演算表!AR659=0,"","运力")</f>
        <v/>
      </c>
      <c r="K621" s="26" t="str">
        <f>IF(J621="运力",生产方式演算表!AR659,"")</f>
        <v/>
      </c>
      <c r="L621" s="3" t="str">
        <f>IF(生产方式演算表!O659="","",生产方式演算表!O659)</f>
        <v/>
      </c>
      <c r="M621" s="3" t="str">
        <f>IF(生产方式演算表!AT659="","",ROUND(生产方式演算表!AT659,-1))</f>
        <v/>
      </c>
      <c r="N621" s="3" t="str">
        <f>IF(生产方式演算表!Q659="","",生产方式演算表!Q659)</f>
        <v/>
      </c>
      <c r="O621" s="3" t="str">
        <f>IF(生产方式演算表!AU659="","",ROUND(生产方式演算表!AU659,-1))</f>
        <v/>
      </c>
      <c r="P621" s="3" t="str">
        <f>IF(生产方式演算表!S659="","",生产方式演算表!S659)</f>
        <v/>
      </c>
      <c r="Q621" s="3" t="str">
        <f>IF(生产方式演算表!AV659="","",ROUND(生产方式演算表!AV659,-1))</f>
        <v/>
      </c>
      <c r="R621" s="3" t="str">
        <f>IF(生产方式演算表!V659="","",生产方式演算表!V659)</f>
        <v/>
      </c>
      <c r="S621" s="3" t="str">
        <f>IF(生产方式演算表!AW659="","",ROUND(生产方式演算表!AW659,-LEN(生产方式演算表!AW659)+2))</f>
        <v/>
      </c>
      <c r="T621" s="3" t="str">
        <f>IF(生产方式演算表!X659="","",生产方式演算表!X659)</f>
        <v/>
      </c>
      <c r="U621" s="3" t="str">
        <f>IF(生产方式演算表!AX659="","",ROUND(生产方式演算表!AX659,-LEN(生产方式演算表!AX659)+2))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hidden="1" customHeight="1" spans="1:34">
      <c r="A622" s="23" t="str">
        <f>生产方式演算表!A660</f>
        <v>pmg_大学_所有制</v>
      </c>
      <c r="B622" s="20" t="str">
        <f>IF(生产方式演算表!B660="","",生产方式演算表!B660)</f>
        <v/>
      </c>
      <c r="C622" s="25">
        <v>5</v>
      </c>
      <c r="D622" s="24" t="str">
        <f>IF(生产方式演算表!F660="","",生产方式演算表!F660)</f>
        <v/>
      </c>
      <c r="E622" s="24" t="str">
        <f>IF(生产方式演算表!AO660="","",生产方式演算表!AO660)</f>
        <v/>
      </c>
      <c r="F622" s="24" t="str">
        <f>IF(生产方式演算表!H660="","",生产方式演算表!H660)</f>
        <v/>
      </c>
      <c r="G622" s="24" t="str">
        <f>IF(生产方式演算表!AP660="","",生产方式演算表!AP660)</f>
        <v/>
      </c>
      <c r="H622" s="24" t="str">
        <f>IF(生产方式演算表!J660="","",生产方式演算表!J660)</f>
        <v/>
      </c>
      <c r="I622" s="24" t="str">
        <f>IF(生产方式演算表!AQ660="","",生产方式演算表!AQ660)</f>
        <v/>
      </c>
      <c r="J622" s="26" t="str">
        <f>IF(生产方式演算表!AR660=0,"","运力")</f>
        <v/>
      </c>
      <c r="K622" s="26" t="str">
        <f>IF(J622="运力",生产方式演算表!AR660,"")</f>
        <v/>
      </c>
      <c r="L622" s="3" t="str">
        <f>IF(生产方式演算表!O660="","",生产方式演算表!O660)</f>
        <v/>
      </c>
      <c r="M622" s="3" t="str">
        <f>IF(生产方式演算表!AT660="","",ROUND(生产方式演算表!AT660,-1))</f>
        <v/>
      </c>
      <c r="N622" s="3" t="str">
        <f>IF(生产方式演算表!Q660="","",生产方式演算表!Q660)</f>
        <v/>
      </c>
      <c r="O622" s="3" t="str">
        <f>IF(生产方式演算表!AU660="","",ROUND(生产方式演算表!AU660,-1))</f>
        <v/>
      </c>
      <c r="P622" s="3" t="str">
        <f>IF(生产方式演算表!S660="","",生产方式演算表!S660)</f>
        <v/>
      </c>
      <c r="Q622" s="3" t="str">
        <f>IF(生产方式演算表!AV660="","",ROUND(生产方式演算表!AV660,-1))</f>
        <v/>
      </c>
      <c r="R622" s="3" t="str">
        <f>IF(生产方式演算表!V660="","",生产方式演算表!V660)</f>
        <v/>
      </c>
      <c r="S622" s="3" t="str">
        <f>IF(生产方式演算表!AW660="","",ROUND(生产方式演算表!AW660,-LEN(生产方式演算表!AW660)+2))</f>
        <v/>
      </c>
      <c r="T622" s="3" t="str">
        <f>IF(生产方式演算表!X660="","",生产方式演算表!X660)</f>
        <v/>
      </c>
      <c r="U622" s="3" t="str">
        <f>IF(生产方式演算表!AX660="","",ROUND(生产方式演算表!AX660,-LEN(生产方式演算表!AX660)+2))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hidden="1" customHeight="1" spans="1:34">
      <c r="A623" s="23" t="str">
        <f>生产方式演算表!A661</f>
        <v>pmg_大学_所有制</v>
      </c>
      <c r="B623" s="20" t="str">
        <f>IF(生产方式演算表!B661="","",生产方式演算表!B661)</f>
        <v/>
      </c>
      <c r="C623" s="25">
        <v>6</v>
      </c>
      <c r="D623" s="24" t="str">
        <f>IF(生产方式演算表!F661="","",生产方式演算表!F661)</f>
        <v/>
      </c>
      <c r="E623" s="24" t="str">
        <f>IF(生产方式演算表!AO661="","",生产方式演算表!AO661)</f>
        <v/>
      </c>
      <c r="F623" s="24" t="str">
        <f>IF(生产方式演算表!H661="","",生产方式演算表!H661)</f>
        <v/>
      </c>
      <c r="G623" s="24" t="str">
        <f>IF(生产方式演算表!AP661="","",生产方式演算表!AP661)</f>
        <v/>
      </c>
      <c r="H623" s="24" t="str">
        <f>IF(生产方式演算表!J661="","",生产方式演算表!J661)</f>
        <v/>
      </c>
      <c r="I623" s="24" t="str">
        <f>IF(生产方式演算表!AQ661="","",生产方式演算表!AQ661)</f>
        <v/>
      </c>
      <c r="J623" s="26" t="str">
        <f>IF(生产方式演算表!AR661=0,"","运力")</f>
        <v/>
      </c>
      <c r="K623" s="26" t="str">
        <f>IF(J623="运力",生产方式演算表!AR661,"")</f>
        <v/>
      </c>
      <c r="L623" s="3" t="str">
        <f>IF(生产方式演算表!O661="","",生产方式演算表!O661)</f>
        <v/>
      </c>
      <c r="M623" s="3" t="str">
        <f>IF(生产方式演算表!AT661="","",ROUND(生产方式演算表!AT661,-1))</f>
        <v/>
      </c>
      <c r="N623" s="3" t="str">
        <f>IF(生产方式演算表!Q661="","",生产方式演算表!Q661)</f>
        <v/>
      </c>
      <c r="O623" s="3" t="str">
        <f>IF(生产方式演算表!AU661="","",ROUND(生产方式演算表!AU661,-1))</f>
        <v/>
      </c>
      <c r="P623" s="3" t="str">
        <f>IF(生产方式演算表!S661="","",生产方式演算表!S661)</f>
        <v/>
      </c>
      <c r="Q623" s="3" t="str">
        <f>IF(生产方式演算表!AV661="","",ROUND(生产方式演算表!AV661,-1))</f>
        <v/>
      </c>
      <c r="R623" s="3" t="str">
        <f>IF(生产方式演算表!V661="","",生产方式演算表!V661)</f>
        <v/>
      </c>
      <c r="S623" s="3" t="str">
        <f>IF(生产方式演算表!AW661="","",ROUND(生产方式演算表!AW661,-LEN(生产方式演算表!AW661)+2))</f>
        <v/>
      </c>
      <c r="T623" s="3" t="str">
        <f>IF(生产方式演算表!X661="","",生产方式演算表!X661)</f>
        <v/>
      </c>
      <c r="U623" s="3" t="str">
        <f>IF(生产方式演算表!AX661="","",ROUND(生产方式演算表!AX661,-LEN(生产方式演算表!AX661)+2))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hidden="1" customHeight="1" spans="1:34">
      <c r="A624" s="23" t="str">
        <f>生产方式演算表!A662</f>
        <v>pmg_大学_所有制</v>
      </c>
      <c r="B624" s="20" t="str">
        <f>IF(生产方式演算表!B662="","",生产方式演算表!B662)</f>
        <v/>
      </c>
      <c r="C624" s="25">
        <v>7</v>
      </c>
      <c r="D624" s="24" t="str">
        <f>IF(生产方式演算表!F662="","",生产方式演算表!F662)</f>
        <v/>
      </c>
      <c r="E624" s="24" t="str">
        <f>IF(生产方式演算表!AO662="","",生产方式演算表!AO662)</f>
        <v/>
      </c>
      <c r="F624" s="24" t="str">
        <f>IF(生产方式演算表!H662="","",生产方式演算表!H662)</f>
        <v/>
      </c>
      <c r="G624" s="24" t="str">
        <f>IF(生产方式演算表!AP662="","",生产方式演算表!AP662)</f>
        <v/>
      </c>
      <c r="H624" s="24" t="str">
        <f>IF(生产方式演算表!J662="","",生产方式演算表!J662)</f>
        <v/>
      </c>
      <c r="I624" s="24" t="str">
        <f>IF(生产方式演算表!AQ662="","",生产方式演算表!AQ662)</f>
        <v/>
      </c>
      <c r="J624" s="26" t="str">
        <f>IF(生产方式演算表!AR662=0,"","运力")</f>
        <v/>
      </c>
      <c r="K624" s="26" t="str">
        <f>IF(J624="运力",生产方式演算表!AR662,"")</f>
        <v/>
      </c>
      <c r="L624" s="3" t="str">
        <f>IF(生产方式演算表!O662="","",生产方式演算表!O662)</f>
        <v/>
      </c>
      <c r="M624" s="3" t="str">
        <f>IF(生产方式演算表!AT662="","",ROUND(生产方式演算表!AT662,-1))</f>
        <v/>
      </c>
      <c r="N624" s="3" t="str">
        <f>IF(生产方式演算表!Q662="","",生产方式演算表!Q662)</f>
        <v/>
      </c>
      <c r="O624" s="3" t="str">
        <f>IF(生产方式演算表!AU662="","",ROUND(生产方式演算表!AU662,-1))</f>
        <v/>
      </c>
      <c r="P624" s="3" t="str">
        <f>IF(生产方式演算表!S662="","",生产方式演算表!S662)</f>
        <v/>
      </c>
      <c r="Q624" s="3" t="str">
        <f>IF(生产方式演算表!AV662="","",ROUND(生产方式演算表!AV662,-1))</f>
        <v/>
      </c>
      <c r="R624" s="3" t="str">
        <f>IF(生产方式演算表!V662="","",生产方式演算表!V662)</f>
        <v/>
      </c>
      <c r="S624" s="3" t="str">
        <f>IF(生产方式演算表!AW662="","",ROUND(生产方式演算表!AW662,-LEN(生产方式演算表!AW662)+2))</f>
        <v/>
      </c>
      <c r="T624" s="3" t="str">
        <f>IF(生产方式演算表!X662="","",生产方式演算表!X662)</f>
        <v/>
      </c>
      <c r="U624" s="3" t="str">
        <f>IF(生产方式演算表!AX662="","",ROUND(生产方式演算表!AX662,-LEN(生产方式演算表!AX662)+2))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hidden="1" customHeight="1" spans="1:34">
      <c r="A625" s="23" t="str">
        <f>生产方式演算表!A663</f>
        <v>pmg_大学_所有制</v>
      </c>
      <c r="B625" s="20" t="str">
        <f>IF(生产方式演算表!B663="","",生产方式演算表!B663)</f>
        <v/>
      </c>
      <c r="C625" s="25">
        <v>8</v>
      </c>
      <c r="D625" s="24" t="str">
        <f>IF(生产方式演算表!F663="","",生产方式演算表!F663)</f>
        <v/>
      </c>
      <c r="E625" s="24" t="str">
        <f>IF(生产方式演算表!AO663="","",生产方式演算表!AO663)</f>
        <v/>
      </c>
      <c r="F625" s="24" t="str">
        <f>IF(生产方式演算表!H663="","",生产方式演算表!H663)</f>
        <v/>
      </c>
      <c r="G625" s="24" t="str">
        <f>IF(生产方式演算表!AP663="","",生产方式演算表!AP663)</f>
        <v/>
      </c>
      <c r="H625" s="24" t="str">
        <f>IF(生产方式演算表!J663="","",生产方式演算表!J663)</f>
        <v/>
      </c>
      <c r="I625" s="24" t="str">
        <f>IF(生产方式演算表!AQ663="","",生产方式演算表!AQ663)</f>
        <v/>
      </c>
      <c r="J625" s="26" t="str">
        <f>IF(生产方式演算表!AR663=0,"","运力")</f>
        <v/>
      </c>
      <c r="K625" s="26" t="str">
        <f>IF(J625="运力",生产方式演算表!AR663,"")</f>
        <v/>
      </c>
      <c r="L625" s="3" t="str">
        <f>IF(生产方式演算表!O663="","",生产方式演算表!O663)</f>
        <v/>
      </c>
      <c r="M625" s="3" t="str">
        <f>IF(生产方式演算表!AT663="","",ROUND(生产方式演算表!AT663,-1))</f>
        <v/>
      </c>
      <c r="N625" s="3" t="str">
        <f>IF(生产方式演算表!Q663="","",生产方式演算表!Q663)</f>
        <v/>
      </c>
      <c r="O625" s="3" t="str">
        <f>IF(生产方式演算表!AU663="","",ROUND(生产方式演算表!AU663,-1))</f>
        <v/>
      </c>
      <c r="P625" s="3" t="str">
        <f>IF(生产方式演算表!S663="","",生产方式演算表!S663)</f>
        <v/>
      </c>
      <c r="Q625" s="3" t="str">
        <f>IF(生产方式演算表!AV663="","",ROUND(生产方式演算表!AV663,-1))</f>
        <v/>
      </c>
      <c r="R625" s="3" t="str">
        <f>IF(生产方式演算表!V663="","",生产方式演算表!V663)</f>
        <v/>
      </c>
      <c r="S625" s="3" t="str">
        <f>IF(生产方式演算表!AW663="","",ROUND(生产方式演算表!AW663,-LEN(生产方式演算表!AW663)+2))</f>
        <v/>
      </c>
      <c r="T625" s="3" t="str">
        <f>IF(生产方式演算表!X663="","",生产方式演算表!X663)</f>
        <v/>
      </c>
      <c r="U625" s="3" t="str">
        <f>IF(生产方式演算表!AX663="","",ROUND(生产方式演算表!AX663,-LEN(生产方式演算表!AX663)+2))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hidden="1" customHeight="1" spans="1:34">
      <c r="A626" s="23" t="str">
        <f>生产方式演算表!A664</f>
        <v>pmg_大学_所有制</v>
      </c>
      <c r="B626" s="20" t="str">
        <f>IF(生产方式演算表!B664="","",生产方式演算表!B664)</f>
        <v/>
      </c>
      <c r="C626" s="23">
        <v>1</v>
      </c>
      <c r="D626" s="24" t="str">
        <f>IF(生产方式演算表!F664="","",生产方式演算表!F664)</f>
        <v/>
      </c>
      <c r="E626" s="24" t="str">
        <f>IF(生产方式演算表!AO664="","",生产方式演算表!AO664)</f>
        <v/>
      </c>
      <c r="F626" s="24" t="str">
        <f>IF(生产方式演算表!H664="","",生产方式演算表!H664)</f>
        <v/>
      </c>
      <c r="G626" s="24" t="str">
        <f>IF(生产方式演算表!AP664="","",生产方式演算表!AP664)</f>
        <v/>
      </c>
      <c r="H626" s="24" t="str">
        <f>IF(生产方式演算表!J664="","",生产方式演算表!J664)</f>
        <v/>
      </c>
      <c r="I626" s="24" t="str">
        <f>IF(生产方式演算表!AQ664="","",生产方式演算表!AQ664)</f>
        <v/>
      </c>
      <c r="J626" s="26" t="str">
        <f>IF(生产方式演算表!AR664=0,"","运力")</f>
        <v/>
      </c>
      <c r="K626" s="26" t="str">
        <f>IF(J626="运力",生产方式演算表!AR664,"")</f>
        <v/>
      </c>
      <c r="L626" s="3" t="str">
        <f>IF(生产方式演算表!O664="","",生产方式演算表!O664)</f>
        <v/>
      </c>
      <c r="M626" s="3" t="str">
        <f>IF(生产方式演算表!AT664="","",ROUND(生产方式演算表!AT664,-1))</f>
        <v/>
      </c>
      <c r="N626" s="3" t="str">
        <f>IF(生产方式演算表!Q664="","",生产方式演算表!Q664)</f>
        <v/>
      </c>
      <c r="O626" s="3" t="str">
        <f>IF(生产方式演算表!AU664="","",ROUND(生产方式演算表!AU664,-1))</f>
        <v/>
      </c>
      <c r="P626" s="3" t="str">
        <f>IF(生产方式演算表!S664="","",生产方式演算表!S664)</f>
        <v/>
      </c>
      <c r="Q626" s="3" t="str">
        <f>IF(生产方式演算表!AV664="","",ROUND(生产方式演算表!AV664,-1))</f>
        <v/>
      </c>
      <c r="R626" s="3" t="str">
        <f>IF(生产方式演算表!V664="","",生产方式演算表!V664)</f>
        <v/>
      </c>
      <c r="S626" s="3" t="str">
        <f>IF(生产方式演算表!AW664="","",ROUND(生产方式演算表!AW664,-LEN(生产方式演算表!AW664)+2))</f>
        <v/>
      </c>
      <c r="T626" s="3" t="str">
        <f>IF(生产方式演算表!X664="","",生产方式演算表!X664)</f>
        <v/>
      </c>
      <c r="U626" s="3" t="str">
        <f>IF(生产方式演算表!AX664="","",ROUND(生产方式演算表!AX664,-LEN(生产方式演算表!AX664)+2))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hidden="1" customHeight="1" spans="1:34">
      <c r="A627" s="23" t="str">
        <f>生产方式演算表!A665</f>
        <v>pmg_大学_所有制</v>
      </c>
      <c r="B627" s="20" t="str">
        <f>IF(生产方式演算表!B665="","",生产方式演算表!B665)</f>
        <v/>
      </c>
      <c r="C627" s="23">
        <v>2</v>
      </c>
      <c r="D627" s="24" t="str">
        <f>IF(生产方式演算表!F665="","",生产方式演算表!F665)</f>
        <v/>
      </c>
      <c r="E627" s="24" t="str">
        <f>IF(生产方式演算表!AO665="","",生产方式演算表!AO665)</f>
        <v/>
      </c>
      <c r="F627" s="24" t="str">
        <f>IF(生产方式演算表!H665="","",生产方式演算表!H665)</f>
        <v/>
      </c>
      <c r="G627" s="24" t="str">
        <f>IF(生产方式演算表!AP665="","",生产方式演算表!AP665)</f>
        <v/>
      </c>
      <c r="H627" s="24" t="str">
        <f>IF(生产方式演算表!J665="","",生产方式演算表!J665)</f>
        <v/>
      </c>
      <c r="I627" s="24" t="str">
        <f>IF(生产方式演算表!AQ665="","",生产方式演算表!AQ665)</f>
        <v/>
      </c>
      <c r="J627" s="26" t="str">
        <f>IF(生产方式演算表!AR665=0,"","运力")</f>
        <v/>
      </c>
      <c r="K627" s="26" t="str">
        <f>IF(J627="运力",生产方式演算表!AR665,"")</f>
        <v/>
      </c>
      <c r="L627" s="3" t="str">
        <f>IF(生产方式演算表!O665="","",生产方式演算表!O665)</f>
        <v/>
      </c>
      <c r="M627" s="3" t="str">
        <f>IF(生产方式演算表!AT665="","",ROUND(生产方式演算表!AT665,-1))</f>
        <v/>
      </c>
      <c r="N627" s="3" t="str">
        <f>IF(生产方式演算表!Q665="","",生产方式演算表!Q665)</f>
        <v/>
      </c>
      <c r="O627" s="3" t="str">
        <f>IF(生产方式演算表!AU665="","",ROUND(生产方式演算表!AU665,-1))</f>
        <v/>
      </c>
      <c r="P627" s="3" t="str">
        <f>IF(生产方式演算表!S665="","",生产方式演算表!S665)</f>
        <v/>
      </c>
      <c r="Q627" s="3" t="str">
        <f>IF(生产方式演算表!AV665="","",ROUND(生产方式演算表!AV665,-1))</f>
        <v/>
      </c>
      <c r="R627" s="3" t="str">
        <f>IF(生产方式演算表!V665="","",生产方式演算表!V665)</f>
        <v/>
      </c>
      <c r="S627" s="3" t="str">
        <f>IF(生产方式演算表!AW665="","",ROUND(生产方式演算表!AW665,-LEN(生产方式演算表!AW665)+2))</f>
        <v/>
      </c>
      <c r="T627" s="3" t="str">
        <f>IF(生产方式演算表!X665="","",生产方式演算表!X665)</f>
        <v/>
      </c>
      <c r="U627" s="3" t="str">
        <f>IF(生产方式演算表!AX665="","",ROUND(生产方式演算表!AX665,-LEN(生产方式演算表!AX665)+2))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hidden="1" customHeight="1" spans="1:34">
      <c r="A628" s="23" t="str">
        <f>生产方式演算表!A666</f>
        <v>pmg_大学_所有制</v>
      </c>
      <c r="B628" s="20" t="str">
        <f>IF(生产方式演算表!B666="","",生产方式演算表!B666)</f>
        <v/>
      </c>
      <c r="C628" s="23">
        <v>3</v>
      </c>
      <c r="D628" s="24" t="str">
        <f>IF(生产方式演算表!F666="","",生产方式演算表!F666)</f>
        <v/>
      </c>
      <c r="E628" s="24" t="str">
        <f>IF(生产方式演算表!AO666="","",生产方式演算表!AO666)</f>
        <v/>
      </c>
      <c r="F628" s="24" t="str">
        <f>IF(生产方式演算表!H666="","",生产方式演算表!H666)</f>
        <v/>
      </c>
      <c r="G628" s="24" t="str">
        <f>IF(生产方式演算表!AP666="","",生产方式演算表!AP666)</f>
        <v/>
      </c>
      <c r="H628" s="24" t="str">
        <f>IF(生产方式演算表!J666="","",生产方式演算表!J666)</f>
        <v/>
      </c>
      <c r="I628" s="24" t="str">
        <f>IF(生产方式演算表!AQ666="","",生产方式演算表!AQ666)</f>
        <v/>
      </c>
      <c r="J628" s="26" t="str">
        <f>IF(生产方式演算表!AR666=0,"","运力")</f>
        <v/>
      </c>
      <c r="K628" s="26" t="str">
        <f>IF(J628="运力",生产方式演算表!AR666,"")</f>
        <v/>
      </c>
      <c r="L628" s="3" t="str">
        <f>IF(生产方式演算表!O666="","",生产方式演算表!O666)</f>
        <v/>
      </c>
      <c r="M628" s="3" t="str">
        <f>IF(生产方式演算表!AT666="","",ROUND(生产方式演算表!AT666,-1))</f>
        <v/>
      </c>
      <c r="N628" s="3" t="str">
        <f>IF(生产方式演算表!Q666="","",生产方式演算表!Q666)</f>
        <v/>
      </c>
      <c r="O628" s="3" t="str">
        <f>IF(生产方式演算表!AU666="","",ROUND(生产方式演算表!AU666,-1))</f>
        <v/>
      </c>
      <c r="P628" s="3" t="str">
        <f>IF(生产方式演算表!S666="","",生产方式演算表!S666)</f>
        <v/>
      </c>
      <c r="Q628" s="3" t="str">
        <f>IF(生产方式演算表!AV666="","",ROUND(生产方式演算表!AV666,-1))</f>
        <v/>
      </c>
      <c r="R628" s="3" t="str">
        <f>IF(生产方式演算表!V666="","",生产方式演算表!V666)</f>
        <v/>
      </c>
      <c r="S628" s="3" t="str">
        <f>IF(生产方式演算表!AW666="","",ROUND(生产方式演算表!AW666,-LEN(生产方式演算表!AW666)+2))</f>
        <v/>
      </c>
      <c r="T628" s="3" t="str">
        <f>IF(生产方式演算表!X666="","",生产方式演算表!X666)</f>
        <v/>
      </c>
      <c r="U628" s="3" t="str">
        <f>IF(生产方式演算表!AX666="","",ROUND(生产方式演算表!AX666,-LEN(生产方式演算表!AX666)+2))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hidden="1" customHeight="1" spans="1:34">
      <c r="A629" s="23" t="str">
        <f>生产方式演算表!A667</f>
        <v>pmg_大学_所有制</v>
      </c>
      <c r="B629" s="20" t="str">
        <f>IF(生产方式演算表!B667="","",生产方式演算表!B667)</f>
        <v/>
      </c>
      <c r="C629" s="23">
        <v>4</v>
      </c>
      <c r="D629" s="24" t="str">
        <f>IF(生产方式演算表!F667="","",生产方式演算表!F667)</f>
        <v/>
      </c>
      <c r="E629" s="24" t="str">
        <f>IF(生产方式演算表!AO667="","",生产方式演算表!AO667)</f>
        <v/>
      </c>
      <c r="F629" s="24" t="str">
        <f>IF(生产方式演算表!H667="","",生产方式演算表!H667)</f>
        <v/>
      </c>
      <c r="G629" s="24" t="str">
        <f>IF(生产方式演算表!AP667="","",生产方式演算表!AP667)</f>
        <v/>
      </c>
      <c r="H629" s="24" t="str">
        <f>IF(生产方式演算表!J667="","",生产方式演算表!J667)</f>
        <v/>
      </c>
      <c r="I629" s="24" t="str">
        <f>IF(生产方式演算表!AQ667="","",生产方式演算表!AQ667)</f>
        <v/>
      </c>
      <c r="J629" s="26" t="str">
        <f>IF(生产方式演算表!AR667=0,"","运力")</f>
        <v/>
      </c>
      <c r="K629" s="26" t="str">
        <f>IF(J629="运力",生产方式演算表!AR667,"")</f>
        <v/>
      </c>
      <c r="L629" s="3" t="str">
        <f>IF(生产方式演算表!O667="","",生产方式演算表!O667)</f>
        <v/>
      </c>
      <c r="M629" s="3" t="str">
        <f>IF(生产方式演算表!AT667="","",ROUND(生产方式演算表!AT667,-1))</f>
        <v/>
      </c>
      <c r="N629" s="3" t="str">
        <f>IF(生产方式演算表!Q667="","",生产方式演算表!Q667)</f>
        <v/>
      </c>
      <c r="O629" s="3" t="str">
        <f>IF(生产方式演算表!AU667="","",ROUND(生产方式演算表!AU667,-1))</f>
        <v/>
      </c>
      <c r="P629" s="3" t="str">
        <f>IF(生产方式演算表!S667="","",生产方式演算表!S667)</f>
        <v/>
      </c>
      <c r="Q629" s="3" t="str">
        <f>IF(生产方式演算表!AV667="","",ROUND(生产方式演算表!AV667,-1))</f>
        <v/>
      </c>
      <c r="R629" s="3" t="str">
        <f>IF(生产方式演算表!V667="","",生产方式演算表!V667)</f>
        <v/>
      </c>
      <c r="S629" s="3" t="str">
        <f>IF(生产方式演算表!AW667="","",ROUND(生产方式演算表!AW667,-LEN(生产方式演算表!AW667)+2))</f>
        <v/>
      </c>
      <c r="T629" s="3" t="str">
        <f>IF(生产方式演算表!X667="","",生产方式演算表!X667)</f>
        <v/>
      </c>
      <c r="U629" s="3" t="str">
        <f>IF(生产方式演算表!AX667="","",ROUND(生产方式演算表!AX667,-LEN(生产方式演算表!AX667)+2))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hidden="1" customHeight="1" spans="1:34">
      <c r="A630" s="23" t="str">
        <f>生产方式演算表!A668</f>
        <v>pmg_煤矿_基础生产</v>
      </c>
      <c r="B630" s="20" t="str">
        <f>IF(生产方式演算表!B668="","",生产方式演算表!B668)</f>
        <v/>
      </c>
      <c r="C630" s="23">
        <v>5</v>
      </c>
      <c r="D630" s="24" t="str">
        <f>IF(生产方式演算表!F668="","",生产方式演算表!F668)</f>
        <v/>
      </c>
      <c r="E630" s="24" t="str">
        <f>IF(生产方式演算表!AO668="","",生产方式演算表!AO668)</f>
        <v/>
      </c>
      <c r="F630" s="24" t="str">
        <f>IF(生产方式演算表!H668="","",生产方式演算表!H668)</f>
        <v/>
      </c>
      <c r="G630" s="24" t="str">
        <f>IF(生产方式演算表!AP668="","",生产方式演算表!AP668)</f>
        <v/>
      </c>
      <c r="H630" s="24" t="str">
        <f>IF(生产方式演算表!J668="","",生产方式演算表!J668)</f>
        <v/>
      </c>
      <c r="I630" s="24" t="str">
        <f>IF(生产方式演算表!AQ668="","",生产方式演算表!AQ668)</f>
        <v/>
      </c>
      <c r="J630" s="26" t="str">
        <f>IF(生产方式演算表!AR668=0,"","运力")</f>
        <v/>
      </c>
      <c r="K630" s="26" t="str">
        <f>IF(J630="运力",生产方式演算表!AR668,"")</f>
        <v/>
      </c>
      <c r="L630" s="3" t="str">
        <f>IF(生产方式演算表!O668="","",生产方式演算表!O668)</f>
        <v/>
      </c>
      <c r="M630" s="3" t="str">
        <f>IF(生产方式演算表!AT668="","",ROUND(生产方式演算表!AT668,-1))</f>
        <v/>
      </c>
      <c r="N630" s="3" t="str">
        <f>IF(生产方式演算表!Q668="","",生产方式演算表!Q668)</f>
        <v/>
      </c>
      <c r="O630" s="3" t="str">
        <f>IF(生产方式演算表!AU668="","",ROUND(生产方式演算表!AU668,-1))</f>
        <v/>
      </c>
      <c r="P630" s="3" t="str">
        <f>IF(生产方式演算表!S668="","",生产方式演算表!S668)</f>
        <v/>
      </c>
      <c r="Q630" s="3" t="str">
        <f>IF(生产方式演算表!AV668="","",ROUND(生产方式演算表!AV668,-1))</f>
        <v/>
      </c>
      <c r="R630" s="3" t="str">
        <f>IF(生产方式演算表!V668="","",生产方式演算表!V668)</f>
        <v/>
      </c>
      <c r="S630" s="3" t="str">
        <f>IF(生产方式演算表!AW668="","",ROUND(生产方式演算表!AW668,-LEN(生产方式演算表!AW668)+2))</f>
        <v/>
      </c>
      <c r="T630" s="3" t="str">
        <f>IF(生产方式演算表!X668="","",生产方式演算表!X668)</f>
        <v/>
      </c>
      <c r="U630" s="3" t="str">
        <f>IF(生产方式演算表!AX668="","",ROUND(生产方式演算表!AX668,-LEN(生产方式演算表!AX668)+2))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hidden="1" customHeight="1" spans="1:34">
      <c r="A631" s="23" t="str">
        <f>生产方式演算表!A669</f>
        <v>pmg_煤矿_基础生产</v>
      </c>
      <c r="B631" s="20" t="str">
        <f>IF(生产方式演算表!B669="","",生产方式演算表!B669)</f>
        <v/>
      </c>
      <c r="C631" s="25">
        <v>1</v>
      </c>
      <c r="D631" s="24" t="str">
        <f>IF(生产方式演算表!F669="","",生产方式演算表!F669)</f>
        <v/>
      </c>
      <c r="E631" s="24" t="str">
        <f>IF(生产方式演算表!AO669="","",生产方式演算表!AO669)</f>
        <v/>
      </c>
      <c r="F631" s="24" t="str">
        <f>IF(生产方式演算表!H669="","",生产方式演算表!H669)</f>
        <v/>
      </c>
      <c r="G631" s="24" t="str">
        <f>IF(生产方式演算表!AP669="","",生产方式演算表!AP669)</f>
        <v/>
      </c>
      <c r="H631" s="24" t="str">
        <f>IF(生产方式演算表!J669="","",生产方式演算表!J669)</f>
        <v/>
      </c>
      <c r="I631" s="24" t="str">
        <f>IF(生产方式演算表!AQ669="","",生产方式演算表!AQ669)</f>
        <v/>
      </c>
      <c r="J631" s="26" t="str">
        <f>IF(生产方式演算表!AR669=0,"","运力")</f>
        <v/>
      </c>
      <c r="K631" s="26" t="str">
        <f>IF(J631="运力",生产方式演算表!AR669,"")</f>
        <v/>
      </c>
      <c r="L631" s="3" t="str">
        <f>IF(生产方式演算表!O669="","",生产方式演算表!O669)</f>
        <v/>
      </c>
      <c r="M631" s="3" t="str">
        <f>IF(生产方式演算表!AT669="","",ROUND(生产方式演算表!AT669,-1))</f>
        <v/>
      </c>
      <c r="N631" s="3" t="str">
        <f>IF(生产方式演算表!Q669="","",生产方式演算表!Q669)</f>
        <v/>
      </c>
      <c r="O631" s="3" t="str">
        <f>IF(生产方式演算表!AU669="","",ROUND(生产方式演算表!AU669,-1))</f>
        <v/>
      </c>
      <c r="P631" s="3" t="str">
        <f>IF(生产方式演算表!S669="","",生产方式演算表!S669)</f>
        <v/>
      </c>
      <c r="Q631" s="3" t="str">
        <f>IF(生产方式演算表!AV669="","",ROUND(生产方式演算表!AV669,-1))</f>
        <v/>
      </c>
      <c r="R631" s="3" t="str">
        <f>IF(生产方式演算表!V669="","",生产方式演算表!V669)</f>
        <v/>
      </c>
      <c r="S631" s="3" t="str">
        <f>IF(生产方式演算表!AW669="","",ROUND(生产方式演算表!AW669,-LEN(生产方式演算表!AW669)+2))</f>
        <v/>
      </c>
      <c r="T631" s="3" t="str">
        <f>IF(生产方式演算表!X669="","",生产方式演算表!X669)</f>
        <v/>
      </c>
      <c r="U631" s="3" t="str">
        <f>IF(生产方式演算表!AX669="","",ROUND(生产方式演算表!AX669,-LEN(生产方式演算表!AX669)+2))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hidden="1" customHeight="1" spans="1:34">
      <c r="A632" s="23" t="str">
        <f>生产方式演算表!A670</f>
        <v>pmg_煤矿_基础生产</v>
      </c>
      <c r="B632" s="20" t="str">
        <f>IF(生产方式演算表!B670="","",生产方式演算表!B670)</f>
        <v/>
      </c>
      <c r="C632" s="25">
        <v>2</v>
      </c>
      <c r="D632" s="24" t="str">
        <f>IF(生产方式演算表!F670="","",生产方式演算表!F670)</f>
        <v/>
      </c>
      <c r="E632" s="24" t="str">
        <f>IF(生产方式演算表!AO670="","",生产方式演算表!AO670)</f>
        <v/>
      </c>
      <c r="F632" s="24" t="str">
        <f>IF(生产方式演算表!H670="","",生产方式演算表!H670)</f>
        <v/>
      </c>
      <c r="G632" s="24" t="str">
        <f>IF(生产方式演算表!AP670="","",生产方式演算表!AP670)</f>
        <v/>
      </c>
      <c r="H632" s="24" t="str">
        <f>IF(生产方式演算表!J670="","",生产方式演算表!J670)</f>
        <v/>
      </c>
      <c r="I632" s="24" t="str">
        <f>IF(生产方式演算表!AQ670="","",生产方式演算表!AQ670)</f>
        <v/>
      </c>
      <c r="J632" s="26" t="str">
        <f>IF(生产方式演算表!AR670=0,"","运力")</f>
        <v/>
      </c>
      <c r="K632" s="26" t="str">
        <f>IF(J632="运力",生产方式演算表!AR670,"")</f>
        <v/>
      </c>
      <c r="L632" s="3" t="str">
        <f>IF(生产方式演算表!O670="","",生产方式演算表!O670)</f>
        <v/>
      </c>
      <c r="M632" s="3" t="str">
        <f>IF(生产方式演算表!AT670="","",ROUND(生产方式演算表!AT670,-1))</f>
        <v/>
      </c>
      <c r="N632" s="3" t="str">
        <f>IF(生产方式演算表!Q670="","",生产方式演算表!Q670)</f>
        <v/>
      </c>
      <c r="O632" s="3" t="str">
        <f>IF(生产方式演算表!AU670="","",ROUND(生产方式演算表!AU670,-1))</f>
        <v/>
      </c>
      <c r="P632" s="3" t="str">
        <f>IF(生产方式演算表!S670="","",生产方式演算表!S670)</f>
        <v/>
      </c>
      <c r="Q632" s="3" t="str">
        <f>IF(生产方式演算表!AV670="","",ROUND(生产方式演算表!AV670,-1))</f>
        <v/>
      </c>
      <c r="R632" s="3" t="str">
        <f>IF(生产方式演算表!V670="","",生产方式演算表!V670)</f>
        <v/>
      </c>
      <c r="S632" s="3" t="str">
        <f>IF(生产方式演算表!AW670="","",ROUND(生产方式演算表!AW670,-LEN(生产方式演算表!AW670)+2))</f>
        <v/>
      </c>
      <c r="T632" s="3" t="str">
        <f>IF(生产方式演算表!X670="","",生产方式演算表!X670)</f>
        <v/>
      </c>
      <c r="U632" s="3" t="str">
        <f>IF(生产方式演算表!AX670="","",ROUND(生产方式演算表!AX670,-LEN(生产方式演算表!AX670)+2))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hidden="1" customHeight="1" spans="1:34">
      <c r="A633" s="23" t="str">
        <f>生产方式演算表!A671</f>
        <v>pmg_煤矿_基础生产</v>
      </c>
      <c r="B633" s="20" t="str">
        <f>IF(生产方式演算表!B671="","",生产方式演算表!B671)</f>
        <v/>
      </c>
      <c r="C633" s="25">
        <v>3</v>
      </c>
      <c r="D633" s="24" t="str">
        <f>IF(生产方式演算表!F671="","",生产方式演算表!F671)</f>
        <v/>
      </c>
      <c r="E633" s="24" t="str">
        <f>IF(生产方式演算表!AO671="","",生产方式演算表!AO671)</f>
        <v/>
      </c>
      <c r="F633" s="24" t="str">
        <f>IF(生产方式演算表!H671="","",生产方式演算表!H671)</f>
        <v/>
      </c>
      <c r="G633" s="24" t="str">
        <f>IF(生产方式演算表!AP671="","",生产方式演算表!AP671)</f>
        <v/>
      </c>
      <c r="H633" s="24" t="str">
        <f>IF(生产方式演算表!J671="","",生产方式演算表!J671)</f>
        <v/>
      </c>
      <c r="I633" s="24" t="str">
        <f>IF(生产方式演算表!AQ671="","",生产方式演算表!AQ671)</f>
        <v/>
      </c>
      <c r="J633" s="26" t="str">
        <f>IF(生产方式演算表!AR671=0,"","运力")</f>
        <v/>
      </c>
      <c r="K633" s="26" t="str">
        <f>IF(J633="运力",生产方式演算表!AR671,"")</f>
        <v/>
      </c>
      <c r="L633" s="3" t="str">
        <f>IF(生产方式演算表!O671="","",生产方式演算表!O671)</f>
        <v/>
      </c>
      <c r="M633" s="3" t="str">
        <f>IF(生产方式演算表!AT671="","",ROUND(生产方式演算表!AT671,-1))</f>
        <v/>
      </c>
      <c r="N633" s="3" t="str">
        <f>IF(生产方式演算表!Q671="","",生产方式演算表!Q671)</f>
        <v/>
      </c>
      <c r="O633" s="3" t="str">
        <f>IF(生产方式演算表!AU671="","",ROUND(生产方式演算表!AU671,-1))</f>
        <v/>
      </c>
      <c r="P633" s="3" t="str">
        <f>IF(生产方式演算表!S671="","",生产方式演算表!S671)</f>
        <v/>
      </c>
      <c r="Q633" s="3" t="str">
        <f>IF(生产方式演算表!AV671="","",ROUND(生产方式演算表!AV671,-1))</f>
        <v/>
      </c>
      <c r="R633" s="3" t="str">
        <f>IF(生产方式演算表!V671="","",生产方式演算表!V671)</f>
        <v/>
      </c>
      <c r="S633" s="3" t="str">
        <f>IF(生产方式演算表!AW671="","",ROUND(生产方式演算表!AW671,-LEN(生产方式演算表!AW671)+2))</f>
        <v/>
      </c>
      <c r="T633" s="3" t="str">
        <f>IF(生产方式演算表!X671="","",生产方式演算表!X671)</f>
        <v/>
      </c>
      <c r="U633" s="3" t="str">
        <f>IF(生产方式演算表!AX671="","",ROUND(生产方式演算表!AX671,-LEN(生产方式演算表!AX671)+2))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hidden="1" customHeight="1" spans="1:34">
      <c r="A634" s="23" t="str">
        <f>生产方式演算表!A672</f>
        <v>pmg_煤矿_基础生产</v>
      </c>
      <c r="B634" s="20" t="str">
        <f>IF(生产方式演算表!B672="","",生产方式演算表!B672)</f>
        <v/>
      </c>
      <c r="C634" s="25">
        <v>4</v>
      </c>
      <c r="D634" s="24" t="str">
        <f>IF(生产方式演算表!F672="","",生产方式演算表!F672)</f>
        <v/>
      </c>
      <c r="E634" s="24" t="str">
        <f>IF(生产方式演算表!AO672="","",生产方式演算表!AO672)</f>
        <v/>
      </c>
      <c r="F634" s="24" t="str">
        <f>IF(生产方式演算表!H672="","",生产方式演算表!H672)</f>
        <v/>
      </c>
      <c r="G634" s="24" t="str">
        <f>IF(生产方式演算表!AP672="","",生产方式演算表!AP672)</f>
        <v/>
      </c>
      <c r="H634" s="24" t="str">
        <f>IF(生产方式演算表!J672="","",生产方式演算表!J672)</f>
        <v/>
      </c>
      <c r="I634" s="24" t="str">
        <f>IF(生产方式演算表!AQ672="","",生产方式演算表!AQ672)</f>
        <v/>
      </c>
      <c r="J634" s="26" t="str">
        <f>IF(生产方式演算表!AR672=0,"","运力")</f>
        <v/>
      </c>
      <c r="K634" s="26" t="str">
        <f>IF(J634="运力",生产方式演算表!AR672,"")</f>
        <v/>
      </c>
      <c r="L634" s="3" t="str">
        <f>IF(生产方式演算表!O672="","",生产方式演算表!O672)</f>
        <v/>
      </c>
      <c r="M634" s="3" t="str">
        <f>IF(生产方式演算表!AT672="","",ROUND(生产方式演算表!AT672,-1))</f>
        <v/>
      </c>
      <c r="N634" s="3" t="str">
        <f>IF(生产方式演算表!Q672="","",生产方式演算表!Q672)</f>
        <v/>
      </c>
      <c r="O634" s="3" t="str">
        <f>IF(生产方式演算表!AU672="","",ROUND(生产方式演算表!AU672,-1))</f>
        <v/>
      </c>
      <c r="P634" s="3" t="str">
        <f>IF(生产方式演算表!S672="","",生产方式演算表!S672)</f>
        <v/>
      </c>
      <c r="Q634" s="3" t="str">
        <f>IF(生产方式演算表!AV672="","",ROUND(生产方式演算表!AV672,-1))</f>
        <v/>
      </c>
      <c r="R634" s="3" t="str">
        <f>IF(生产方式演算表!V672="","",生产方式演算表!V672)</f>
        <v/>
      </c>
      <c r="S634" s="3" t="str">
        <f>IF(生产方式演算表!AW672="","",ROUND(生产方式演算表!AW672,-LEN(生产方式演算表!AW672)+2))</f>
        <v/>
      </c>
      <c r="T634" s="3" t="str">
        <f>IF(生产方式演算表!X672="","",生产方式演算表!X672)</f>
        <v/>
      </c>
      <c r="U634" s="3" t="str">
        <f>IF(生产方式演算表!AX672="","",ROUND(生产方式演算表!AX672,-LEN(生产方式演算表!AX672)+2))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hidden="1" customHeight="1" spans="1:34">
      <c r="A635" s="23" t="str">
        <f>生产方式演算表!A673</f>
        <v>pmg_煤矿_高级生产</v>
      </c>
      <c r="B635" s="20" t="str">
        <f>IF(生产方式演算表!B673="","",生产方式演算表!B673)</f>
        <v/>
      </c>
      <c r="C635" s="25">
        <v>5</v>
      </c>
      <c r="D635" s="24" t="str">
        <f>IF(生产方式演算表!F673="","",生产方式演算表!F673)</f>
        <v/>
      </c>
      <c r="E635" s="24" t="str">
        <f>IF(生产方式演算表!AO673="","",生产方式演算表!AO673)</f>
        <v/>
      </c>
      <c r="F635" s="24" t="str">
        <f>IF(生产方式演算表!H673="","",生产方式演算表!H673)</f>
        <v/>
      </c>
      <c r="G635" s="24" t="str">
        <f>IF(生产方式演算表!AP673="","",生产方式演算表!AP673)</f>
        <v/>
      </c>
      <c r="H635" s="24" t="str">
        <f>IF(生产方式演算表!J673="","",生产方式演算表!J673)</f>
        <v/>
      </c>
      <c r="I635" s="24" t="str">
        <f>IF(生产方式演算表!AQ673="","",生产方式演算表!AQ673)</f>
        <v/>
      </c>
      <c r="J635" s="26" t="str">
        <f>IF(生产方式演算表!AR673=0,"","运力")</f>
        <v/>
      </c>
      <c r="K635" s="26" t="str">
        <f>IF(J635="运力",生产方式演算表!AR673,"")</f>
        <v/>
      </c>
      <c r="L635" s="3" t="str">
        <f>IF(生产方式演算表!O673="","",生产方式演算表!O673)</f>
        <v/>
      </c>
      <c r="M635" s="3" t="str">
        <f>IF(生产方式演算表!AT673="","",ROUND(生产方式演算表!AT673,-1))</f>
        <v/>
      </c>
      <c r="N635" s="3" t="str">
        <f>IF(生产方式演算表!Q673="","",生产方式演算表!Q673)</f>
        <v/>
      </c>
      <c r="O635" s="3" t="str">
        <f>IF(生产方式演算表!AU673="","",ROUND(生产方式演算表!AU673,-1))</f>
        <v/>
      </c>
      <c r="P635" s="3" t="str">
        <f>IF(生产方式演算表!S673="","",生产方式演算表!S673)</f>
        <v/>
      </c>
      <c r="Q635" s="3" t="str">
        <f>IF(生产方式演算表!AV673="","",ROUND(生产方式演算表!AV673,-1))</f>
        <v/>
      </c>
      <c r="R635" s="3" t="str">
        <f>IF(生产方式演算表!V673="","",生产方式演算表!V673)</f>
        <v/>
      </c>
      <c r="S635" s="3" t="str">
        <f>IF(生产方式演算表!AW673="","",ROUND(生产方式演算表!AW673,-LEN(生产方式演算表!AW673)+2))</f>
        <v/>
      </c>
      <c r="T635" s="3" t="str">
        <f>IF(生产方式演算表!X673="","",生产方式演算表!X673)</f>
        <v/>
      </c>
      <c r="U635" s="3" t="str">
        <f>IF(生产方式演算表!AX673="","",ROUND(生产方式演算表!AX673,-LEN(生产方式演算表!AX673)+2))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hidden="1" customHeight="1" spans="1:34">
      <c r="A636" s="23" t="str">
        <f>生产方式演算表!A674</f>
        <v>pmg_煤矿_高级生产</v>
      </c>
      <c r="B636" s="20" t="str">
        <f>IF(生产方式演算表!B674="","",生产方式演算表!B674)</f>
        <v/>
      </c>
      <c r="C636" s="23">
        <v>1</v>
      </c>
      <c r="D636" s="24" t="str">
        <f>IF(生产方式演算表!F674="","",生产方式演算表!F674)</f>
        <v/>
      </c>
      <c r="E636" s="24" t="str">
        <f>IF(生产方式演算表!AO674="","",生产方式演算表!AO674)</f>
        <v/>
      </c>
      <c r="F636" s="24" t="str">
        <f>IF(生产方式演算表!H674="","",生产方式演算表!H674)</f>
        <v/>
      </c>
      <c r="G636" s="24" t="str">
        <f>IF(生产方式演算表!AP674="","",生产方式演算表!AP674)</f>
        <v/>
      </c>
      <c r="H636" s="24" t="str">
        <f>IF(生产方式演算表!J674="","",生产方式演算表!J674)</f>
        <v/>
      </c>
      <c r="I636" s="24" t="str">
        <f>IF(生产方式演算表!AQ674="","",生产方式演算表!AQ674)</f>
        <v/>
      </c>
      <c r="J636" s="26" t="str">
        <f>IF(生产方式演算表!AR674=0,"","运力")</f>
        <v/>
      </c>
      <c r="K636" s="26" t="str">
        <f>IF(J636="运力",生产方式演算表!AR674,"")</f>
        <v/>
      </c>
      <c r="L636" s="3" t="str">
        <f>IF(生产方式演算表!O674="","",生产方式演算表!O674)</f>
        <v/>
      </c>
      <c r="M636" s="3" t="str">
        <f>IF(生产方式演算表!AT674="","",ROUND(生产方式演算表!AT674,-1))</f>
        <v/>
      </c>
      <c r="N636" s="3" t="str">
        <f>IF(生产方式演算表!Q674="","",生产方式演算表!Q674)</f>
        <v/>
      </c>
      <c r="O636" s="3" t="str">
        <f>IF(生产方式演算表!AU674="","",ROUND(生产方式演算表!AU674,-1))</f>
        <v/>
      </c>
      <c r="P636" s="3" t="str">
        <f>IF(生产方式演算表!S674="","",生产方式演算表!S674)</f>
        <v/>
      </c>
      <c r="Q636" s="3" t="str">
        <f>IF(生产方式演算表!AV674="","",ROUND(生产方式演算表!AV674,-1))</f>
        <v/>
      </c>
      <c r="R636" s="3" t="str">
        <f>IF(生产方式演算表!V674="","",生产方式演算表!V674)</f>
        <v/>
      </c>
      <c r="S636" s="3" t="str">
        <f>IF(生产方式演算表!AW674="","",ROUND(生产方式演算表!AW674,-LEN(生产方式演算表!AW674)+2))</f>
        <v/>
      </c>
      <c r="T636" s="3" t="str">
        <f>IF(生产方式演算表!X674="","",生产方式演算表!X674)</f>
        <v/>
      </c>
      <c r="U636" s="3" t="str">
        <f>IF(生产方式演算表!AX674="","",ROUND(生产方式演算表!AX674,-LEN(生产方式演算表!AX674)+2))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hidden="1" customHeight="1" spans="1:34">
      <c r="A637" s="23" t="str">
        <f>生产方式演算表!A675</f>
        <v>pmg_煤矿_高级生产</v>
      </c>
      <c r="B637" s="20" t="str">
        <f>IF(生产方式演算表!B675="","",生产方式演算表!B675)</f>
        <v/>
      </c>
      <c r="C637" s="23">
        <v>2</v>
      </c>
      <c r="D637" s="24" t="str">
        <f>IF(生产方式演算表!F675="","",生产方式演算表!F675)</f>
        <v/>
      </c>
      <c r="E637" s="24" t="str">
        <f>IF(生产方式演算表!AO675="","",生产方式演算表!AO675)</f>
        <v/>
      </c>
      <c r="F637" s="24" t="str">
        <f>IF(生产方式演算表!H675="","",生产方式演算表!H675)</f>
        <v/>
      </c>
      <c r="G637" s="24" t="str">
        <f>IF(生产方式演算表!AP675="","",生产方式演算表!AP675)</f>
        <v/>
      </c>
      <c r="H637" s="24" t="str">
        <f>IF(生产方式演算表!J675="","",生产方式演算表!J675)</f>
        <v/>
      </c>
      <c r="I637" s="24" t="str">
        <f>IF(生产方式演算表!AQ675="","",生产方式演算表!AQ675)</f>
        <v/>
      </c>
      <c r="J637" s="26" t="str">
        <f>IF(生产方式演算表!AR675=0,"","运力")</f>
        <v/>
      </c>
      <c r="K637" s="26" t="str">
        <f>IF(J637="运力",生产方式演算表!AR675,"")</f>
        <v/>
      </c>
      <c r="L637" s="3" t="str">
        <f>IF(生产方式演算表!O675="","",生产方式演算表!O675)</f>
        <v/>
      </c>
      <c r="M637" s="3" t="str">
        <f>IF(生产方式演算表!AT675="","",ROUND(生产方式演算表!AT675,-1))</f>
        <v/>
      </c>
      <c r="N637" s="3" t="str">
        <f>IF(生产方式演算表!Q675="","",生产方式演算表!Q675)</f>
        <v/>
      </c>
      <c r="O637" s="3" t="str">
        <f>IF(生产方式演算表!AU675="","",ROUND(生产方式演算表!AU675,-1))</f>
        <v/>
      </c>
      <c r="P637" s="3" t="str">
        <f>IF(生产方式演算表!S675="","",生产方式演算表!S675)</f>
        <v/>
      </c>
      <c r="Q637" s="3" t="str">
        <f>IF(生产方式演算表!AV675="","",ROUND(生产方式演算表!AV675,-1))</f>
        <v/>
      </c>
      <c r="R637" s="3" t="str">
        <f>IF(生产方式演算表!V675="","",生产方式演算表!V675)</f>
        <v/>
      </c>
      <c r="S637" s="3" t="str">
        <f>IF(生产方式演算表!AW675="","",ROUND(生产方式演算表!AW675,-LEN(生产方式演算表!AW675)+2))</f>
        <v/>
      </c>
      <c r="T637" s="3" t="str">
        <f>IF(生产方式演算表!X675="","",生产方式演算表!X675)</f>
        <v/>
      </c>
      <c r="U637" s="3" t="str">
        <f>IF(生产方式演算表!AX675="","",ROUND(生产方式演算表!AX675,-LEN(生产方式演算表!AX675)+2))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hidden="1" customHeight="1" spans="1:34">
      <c r="A638" s="23" t="str">
        <f>生产方式演算表!A676</f>
        <v>pmg_煤矿_高级生产</v>
      </c>
      <c r="B638" s="20" t="str">
        <f>IF(生产方式演算表!B676="","",生产方式演算表!B676)</f>
        <v/>
      </c>
      <c r="C638" s="23">
        <v>3</v>
      </c>
      <c r="D638" s="24" t="str">
        <f>IF(生产方式演算表!F676="","",生产方式演算表!F676)</f>
        <v/>
      </c>
      <c r="E638" s="24" t="str">
        <f>IF(生产方式演算表!AO676="","",生产方式演算表!AO676)</f>
        <v/>
      </c>
      <c r="F638" s="24" t="str">
        <f>IF(生产方式演算表!H676="","",生产方式演算表!H676)</f>
        <v/>
      </c>
      <c r="G638" s="24" t="str">
        <f>IF(生产方式演算表!AP676="","",生产方式演算表!AP676)</f>
        <v/>
      </c>
      <c r="H638" s="24" t="str">
        <f>IF(生产方式演算表!J676="","",生产方式演算表!J676)</f>
        <v/>
      </c>
      <c r="I638" s="24" t="str">
        <f>IF(生产方式演算表!AQ676="","",生产方式演算表!AQ676)</f>
        <v/>
      </c>
      <c r="J638" s="26" t="str">
        <f>IF(生产方式演算表!AR676=0,"","运力")</f>
        <v/>
      </c>
      <c r="K638" s="26" t="str">
        <f>IF(J638="运力",生产方式演算表!AR676,"")</f>
        <v/>
      </c>
      <c r="L638" s="3" t="str">
        <f>IF(生产方式演算表!O676="","",生产方式演算表!O676)</f>
        <v/>
      </c>
      <c r="M638" s="3" t="str">
        <f>IF(生产方式演算表!AT676="","",ROUND(生产方式演算表!AT676,-1))</f>
        <v/>
      </c>
      <c r="N638" s="3" t="str">
        <f>IF(生产方式演算表!Q676="","",生产方式演算表!Q676)</f>
        <v/>
      </c>
      <c r="O638" s="3" t="str">
        <f>IF(生产方式演算表!AU676="","",ROUND(生产方式演算表!AU676,-1))</f>
        <v/>
      </c>
      <c r="P638" s="3" t="str">
        <f>IF(生产方式演算表!S676="","",生产方式演算表!S676)</f>
        <v/>
      </c>
      <c r="Q638" s="3" t="str">
        <f>IF(生产方式演算表!AV676="","",ROUND(生产方式演算表!AV676,-1))</f>
        <v/>
      </c>
      <c r="R638" s="3" t="str">
        <f>IF(生产方式演算表!V676="","",生产方式演算表!V676)</f>
        <v/>
      </c>
      <c r="S638" s="3" t="str">
        <f>IF(生产方式演算表!AW676="","",ROUND(生产方式演算表!AW676,-LEN(生产方式演算表!AW676)+2))</f>
        <v/>
      </c>
      <c r="T638" s="3" t="str">
        <f>IF(生产方式演算表!X676="","",生产方式演算表!X676)</f>
        <v/>
      </c>
      <c r="U638" s="3" t="str">
        <f>IF(生产方式演算表!AX676="","",ROUND(生产方式演算表!AX676,-LEN(生产方式演算表!AX676)+2))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hidden="1" customHeight="1" spans="1:34">
      <c r="A639" s="23" t="str">
        <f>生产方式演算表!A677</f>
        <v>pmg_煤矿_高级生产</v>
      </c>
      <c r="B639" s="20" t="str">
        <f>IF(生产方式演算表!B677="","",生产方式演算表!B677)</f>
        <v/>
      </c>
      <c r="C639" s="23">
        <v>4</v>
      </c>
      <c r="D639" s="24" t="str">
        <f>IF(生产方式演算表!F677="","",生产方式演算表!F677)</f>
        <v/>
      </c>
      <c r="E639" s="24" t="str">
        <f>IF(生产方式演算表!AO677="","",生产方式演算表!AO677)</f>
        <v/>
      </c>
      <c r="F639" s="24" t="str">
        <f>IF(生产方式演算表!H677="","",生产方式演算表!H677)</f>
        <v/>
      </c>
      <c r="G639" s="24" t="str">
        <f>IF(生产方式演算表!AP677="","",生产方式演算表!AP677)</f>
        <v/>
      </c>
      <c r="H639" s="24" t="str">
        <f>IF(生产方式演算表!J677="","",生产方式演算表!J677)</f>
        <v/>
      </c>
      <c r="I639" s="24" t="str">
        <f>IF(生产方式演算表!AQ677="","",生产方式演算表!AQ677)</f>
        <v/>
      </c>
      <c r="J639" s="26" t="str">
        <f>IF(生产方式演算表!AR677=0,"","运力")</f>
        <v/>
      </c>
      <c r="K639" s="26" t="str">
        <f>IF(J639="运力",生产方式演算表!AR677,"")</f>
        <v/>
      </c>
      <c r="L639" s="3" t="str">
        <f>IF(生产方式演算表!O677="","",生产方式演算表!O677)</f>
        <v/>
      </c>
      <c r="M639" s="3" t="str">
        <f>IF(生产方式演算表!AT677="","",ROUND(生产方式演算表!AT677,-1))</f>
        <v/>
      </c>
      <c r="N639" s="3" t="str">
        <f>IF(生产方式演算表!Q677="","",生产方式演算表!Q677)</f>
        <v/>
      </c>
      <c r="O639" s="3" t="str">
        <f>IF(生产方式演算表!AU677="","",ROUND(生产方式演算表!AU677,-1))</f>
        <v/>
      </c>
      <c r="P639" s="3" t="str">
        <f>IF(生产方式演算表!S677="","",生产方式演算表!S677)</f>
        <v/>
      </c>
      <c r="Q639" s="3" t="str">
        <f>IF(生产方式演算表!AV677="","",ROUND(生产方式演算表!AV677,-1))</f>
        <v/>
      </c>
      <c r="R639" s="3" t="str">
        <f>IF(生产方式演算表!V677="","",生产方式演算表!V677)</f>
        <v/>
      </c>
      <c r="S639" s="3" t="str">
        <f>IF(生产方式演算表!AW677="","",ROUND(生产方式演算表!AW677,-LEN(生产方式演算表!AW677)+2))</f>
        <v/>
      </c>
      <c r="T639" s="3" t="str">
        <f>IF(生产方式演算表!X677="","",生产方式演算表!X677)</f>
        <v/>
      </c>
      <c r="U639" s="3" t="str">
        <f>IF(生产方式演算表!AX677="","",ROUND(生产方式演算表!AX677,-LEN(生产方式演算表!AX677)+2))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hidden="1" customHeight="1" spans="1:34">
      <c r="A640" s="23" t="str">
        <f>生产方式演算表!A678</f>
        <v>pmg_煤矿_科学自动化</v>
      </c>
      <c r="B640" s="20" t="str">
        <f>IF(生产方式演算表!B678="","",生产方式演算表!B678)</f>
        <v/>
      </c>
      <c r="C640" s="23">
        <v>5</v>
      </c>
      <c r="D640" s="24" t="str">
        <f>IF(生产方式演算表!F678="","",生产方式演算表!F678)</f>
        <v/>
      </c>
      <c r="E640" s="24" t="str">
        <f>IF(生产方式演算表!AO678="","",生产方式演算表!AO678)</f>
        <v/>
      </c>
      <c r="F640" s="24" t="str">
        <f>IF(生产方式演算表!H678="","",生产方式演算表!H678)</f>
        <v/>
      </c>
      <c r="G640" s="24" t="str">
        <f>IF(生产方式演算表!AP678="","",生产方式演算表!AP678)</f>
        <v/>
      </c>
      <c r="H640" s="24" t="str">
        <f>IF(生产方式演算表!J678="","",生产方式演算表!J678)</f>
        <v/>
      </c>
      <c r="I640" s="24" t="str">
        <f>IF(生产方式演算表!AQ678="","",生产方式演算表!AQ678)</f>
        <v/>
      </c>
      <c r="J640" s="26" t="str">
        <f>IF(生产方式演算表!AR678=0,"","运力")</f>
        <v/>
      </c>
      <c r="K640" s="26" t="str">
        <f>IF(J640="运力",生产方式演算表!AR678,"")</f>
        <v/>
      </c>
      <c r="L640" s="3" t="str">
        <f>IF(生产方式演算表!O678="","",生产方式演算表!O678)</f>
        <v/>
      </c>
      <c r="M640" s="3" t="str">
        <f>IF(生产方式演算表!AT678="","",ROUND(生产方式演算表!AT678,-1))</f>
        <v/>
      </c>
      <c r="N640" s="3" t="str">
        <f>IF(生产方式演算表!Q678="","",生产方式演算表!Q678)</f>
        <v/>
      </c>
      <c r="O640" s="3" t="str">
        <f>IF(生产方式演算表!AU678="","",ROUND(生产方式演算表!AU678,-1))</f>
        <v/>
      </c>
      <c r="P640" s="3" t="str">
        <f>IF(生产方式演算表!S678="","",生产方式演算表!S678)</f>
        <v/>
      </c>
      <c r="Q640" s="3" t="str">
        <f>IF(生产方式演算表!AV678="","",ROUND(生产方式演算表!AV678,-1))</f>
        <v/>
      </c>
      <c r="R640" s="3" t="str">
        <f>IF(生产方式演算表!V678="","",生产方式演算表!V678)</f>
        <v/>
      </c>
      <c r="S640" s="3" t="str">
        <f>IF(生产方式演算表!AW678="","",ROUND(生产方式演算表!AW678,-LEN(生产方式演算表!AW678)+2))</f>
        <v/>
      </c>
      <c r="T640" s="3" t="str">
        <f>IF(生产方式演算表!X678="","",生产方式演算表!X678)</f>
        <v/>
      </c>
      <c r="U640" s="3" t="str">
        <f>IF(生产方式演算表!AX678="","",ROUND(生产方式演算表!AX678,-LEN(生产方式演算表!AX678)+2))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hidden="1" customHeight="1" spans="1:34">
      <c r="A641" s="23" t="str">
        <f>生产方式演算表!A679</f>
        <v>pmg_煤矿_科学自动化</v>
      </c>
      <c r="B641" s="20" t="str">
        <f>IF(生产方式演算表!B679="","",生产方式演算表!B679)</f>
        <v/>
      </c>
      <c r="C641" s="25">
        <v>1</v>
      </c>
      <c r="D641" s="24" t="str">
        <f>IF(生产方式演算表!F679="","",生产方式演算表!F679)</f>
        <v/>
      </c>
      <c r="E641" s="24" t="str">
        <f>IF(生产方式演算表!AO679="","",生产方式演算表!AO679)</f>
        <v/>
      </c>
      <c r="F641" s="24" t="str">
        <f>IF(生产方式演算表!H679="","",生产方式演算表!H679)</f>
        <v/>
      </c>
      <c r="G641" s="24" t="str">
        <f>IF(生产方式演算表!AP679="","",生产方式演算表!AP679)</f>
        <v/>
      </c>
      <c r="H641" s="24" t="str">
        <f>IF(生产方式演算表!J679="","",生产方式演算表!J679)</f>
        <v/>
      </c>
      <c r="I641" s="24" t="str">
        <f>IF(生产方式演算表!AQ679="","",生产方式演算表!AQ679)</f>
        <v/>
      </c>
      <c r="J641" s="26" t="str">
        <f>IF(生产方式演算表!AR679=0,"","运力")</f>
        <v/>
      </c>
      <c r="K641" s="26" t="str">
        <f>IF(J641="运力",生产方式演算表!AR679,"")</f>
        <v/>
      </c>
      <c r="L641" s="3" t="str">
        <f>IF(生产方式演算表!O679="","",生产方式演算表!O679)</f>
        <v/>
      </c>
      <c r="M641" s="3" t="str">
        <f>IF(生产方式演算表!AT679="","",ROUND(生产方式演算表!AT679,-1))</f>
        <v/>
      </c>
      <c r="N641" s="3" t="str">
        <f>IF(生产方式演算表!Q679="","",生产方式演算表!Q679)</f>
        <v/>
      </c>
      <c r="O641" s="3" t="str">
        <f>IF(生产方式演算表!AU679="","",ROUND(生产方式演算表!AU679,-1))</f>
        <v/>
      </c>
      <c r="P641" s="3" t="str">
        <f>IF(生产方式演算表!S679="","",生产方式演算表!S679)</f>
        <v/>
      </c>
      <c r="Q641" s="3" t="str">
        <f>IF(生产方式演算表!AV679="","",ROUND(生产方式演算表!AV679,-1))</f>
        <v/>
      </c>
      <c r="R641" s="3" t="str">
        <f>IF(生产方式演算表!V679="","",生产方式演算表!V679)</f>
        <v/>
      </c>
      <c r="S641" s="3" t="str">
        <f>IF(生产方式演算表!AW679="","",ROUND(生产方式演算表!AW679,-LEN(生产方式演算表!AW679)+2))</f>
        <v/>
      </c>
      <c r="T641" s="3" t="str">
        <f>IF(生产方式演算表!X679="","",生产方式演算表!X679)</f>
        <v/>
      </c>
      <c r="U641" s="3" t="str">
        <f>IF(生产方式演算表!AX679="","",ROUND(生产方式演算表!AX679,-LEN(生产方式演算表!AX679)+2))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hidden="1" customHeight="1" spans="1:34">
      <c r="A642" s="23" t="str">
        <f>生产方式演算表!A680</f>
        <v>pmg_煤矿_科学自动化</v>
      </c>
      <c r="B642" s="20" t="str">
        <f>IF(生产方式演算表!B680="","",生产方式演算表!B680)</f>
        <v/>
      </c>
      <c r="C642" s="25">
        <v>2</v>
      </c>
      <c r="D642" s="24" t="str">
        <f>IF(生产方式演算表!F680="","",生产方式演算表!F680)</f>
        <v/>
      </c>
      <c r="E642" s="24" t="str">
        <f>IF(生产方式演算表!AO680="","",生产方式演算表!AO680)</f>
        <v/>
      </c>
      <c r="F642" s="24" t="str">
        <f>IF(生产方式演算表!H680="","",生产方式演算表!H680)</f>
        <v/>
      </c>
      <c r="G642" s="24" t="str">
        <f>IF(生产方式演算表!AP680="","",生产方式演算表!AP680)</f>
        <v/>
      </c>
      <c r="H642" s="24" t="str">
        <f>IF(生产方式演算表!J680="","",生产方式演算表!J680)</f>
        <v/>
      </c>
      <c r="I642" s="24" t="str">
        <f>IF(生产方式演算表!AQ680="","",生产方式演算表!AQ680)</f>
        <v/>
      </c>
      <c r="J642" s="26" t="str">
        <f>IF(生产方式演算表!AR680=0,"","运力")</f>
        <v/>
      </c>
      <c r="K642" s="26" t="str">
        <f>IF(J642="运力",生产方式演算表!AR680,"")</f>
        <v/>
      </c>
      <c r="L642" s="3" t="str">
        <f>IF(生产方式演算表!O680="","",生产方式演算表!O680)</f>
        <v/>
      </c>
      <c r="M642" s="3" t="str">
        <f>IF(生产方式演算表!AT680="","",ROUND(生产方式演算表!AT680,-1))</f>
        <v/>
      </c>
      <c r="N642" s="3" t="str">
        <f>IF(生产方式演算表!Q680="","",生产方式演算表!Q680)</f>
        <v/>
      </c>
      <c r="O642" s="3" t="str">
        <f>IF(生产方式演算表!AU680="","",ROUND(生产方式演算表!AU680,-1))</f>
        <v/>
      </c>
      <c r="P642" s="3" t="str">
        <f>IF(生产方式演算表!S680="","",生产方式演算表!S680)</f>
        <v/>
      </c>
      <c r="Q642" s="3" t="str">
        <f>IF(生产方式演算表!AV680="","",ROUND(生产方式演算表!AV680,-1))</f>
        <v/>
      </c>
      <c r="R642" s="3" t="str">
        <f>IF(生产方式演算表!V680="","",生产方式演算表!V680)</f>
        <v/>
      </c>
      <c r="S642" s="3" t="str">
        <f>IF(生产方式演算表!AW680="","",ROUND(生产方式演算表!AW680,-LEN(生产方式演算表!AW680)+2))</f>
        <v/>
      </c>
      <c r="T642" s="3" t="str">
        <f>IF(生产方式演算表!X680="","",生产方式演算表!X680)</f>
        <v/>
      </c>
      <c r="U642" s="3" t="str">
        <f>IF(生产方式演算表!AX680="","",ROUND(生产方式演算表!AX680,-LEN(生产方式演算表!AX680)+2))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hidden="1" customHeight="1" spans="1:34">
      <c r="A643" s="23" t="str">
        <f>生产方式演算表!A681</f>
        <v>pmg_煤矿_科学自动化</v>
      </c>
      <c r="B643" s="20" t="str">
        <f>IF(生产方式演算表!B681="","",生产方式演算表!B681)</f>
        <v/>
      </c>
      <c r="C643" s="25">
        <v>3</v>
      </c>
      <c r="D643" s="24" t="str">
        <f>IF(生产方式演算表!F681="","",生产方式演算表!F681)</f>
        <v/>
      </c>
      <c r="E643" s="24" t="str">
        <f>IF(生产方式演算表!AO681="","",生产方式演算表!AO681)</f>
        <v/>
      </c>
      <c r="F643" s="24" t="str">
        <f>IF(生产方式演算表!H681="","",生产方式演算表!H681)</f>
        <v/>
      </c>
      <c r="G643" s="24" t="str">
        <f>IF(生产方式演算表!AP681="","",生产方式演算表!AP681)</f>
        <v/>
      </c>
      <c r="H643" s="24" t="str">
        <f>IF(生产方式演算表!J681="","",生产方式演算表!J681)</f>
        <v/>
      </c>
      <c r="I643" s="24" t="str">
        <f>IF(生产方式演算表!AQ681="","",生产方式演算表!AQ681)</f>
        <v/>
      </c>
      <c r="J643" s="26" t="str">
        <f>IF(生产方式演算表!AR681=0,"","运力")</f>
        <v/>
      </c>
      <c r="K643" s="26" t="str">
        <f>IF(J643="运力",生产方式演算表!AR681,"")</f>
        <v/>
      </c>
      <c r="L643" s="3" t="str">
        <f>IF(生产方式演算表!O681="","",生产方式演算表!O681)</f>
        <v/>
      </c>
      <c r="M643" s="3" t="str">
        <f>IF(生产方式演算表!AT681="","",ROUND(生产方式演算表!AT681,-1))</f>
        <v/>
      </c>
      <c r="N643" s="3" t="str">
        <f>IF(生产方式演算表!Q681="","",生产方式演算表!Q681)</f>
        <v/>
      </c>
      <c r="O643" s="3" t="str">
        <f>IF(生产方式演算表!AU681="","",ROUND(生产方式演算表!AU681,-1))</f>
        <v/>
      </c>
      <c r="P643" s="3" t="str">
        <f>IF(生产方式演算表!S681="","",生产方式演算表!S681)</f>
        <v/>
      </c>
      <c r="Q643" s="3" t="str">
        <f>IF(生产方式演算表!AV681="","",ROUND(生产方式演算表!AV681,-1))</f>
        <v/>
      </c>
      <c r="R643" s="3" t="str">
        <f>IF(生产方式演算表!V681="","",生产方式演算表!V681)</f>
        <v/>
      </c>
      <c r="S643" s="3" t="str">
        <f>IF(生产方式演算表!AW681="","",ROUND(生产方式演算表!AW681,-LEN(生产方式演算表!AW681)+2))</f>
        <v/>
      </c>
      <c r="T643" s="3" t="str">
        <f>IF(生产方式演算表!X681="","",生产方式演算表!X681)</f>
        <v/>
      </c>
      <c r="U643" s="3" t="str">
        <f>IF(生产方式演算表!AX681="","",ROUND(生产方式演算表!AX681,-LEN(生产方式演算表!AX681)+2))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hidden="1" customHeight="1" spans="1:34">
      <c r="A644" s="23" t="str">
        <f>生产方式演算表!A682</f>
        <v>pmg_煤矿_科学自动化</v>
      </c>
      <c r="B644" s="20" t="str">
        <f>IF(生产方式演算表!B682="","",生产方式演算表!B682)</f>
        <v/>
      </c>
      <c r="C644" s="25">
        <v>4</v>
      </c>
      <c r="D644" s="24" t="str">
        <f>IF(生产方式演算表!F682="","",生产方式演算表!F682)</f>
        <v/>
      </c>
      <c r="E644" s="24" t="str">
        <f>IF(生产方式演算表!AO682="","",生产方式演算表!AO682)</f>
        <v/>
      </c>
      <c r="F644" s="24" t="str">
        <f>IF(生产方式演算表!H682="","",生产方式演算表!H682)</f>
        <v/>
      </c>
      <c r="G644" s="24" t="str">
        <f>IF(生产方式演算表!AP682="","",生产方式演算表!AP682)</f>
        <v/>
      </c>
      <c r="H644" s="24" t="str">
        <f>IF(生产方式演算表!J682="","",生产方式演算表!J682)</f>
        <v/>
      </c>
      <c r="I644" s="24" t="str">
        <f>IF(生产方式演算表!AQ682="","",生产方式演算表!AQ682)</f>
        <v/>
      </c>
      <c r="J644" s="26" t="str">
        <f>IF(生产方式演算表!AR682=0,"","运力")</f>
        <v/>
      </c>
      <c r="K644" s="26" t="str">
        <f>IF(J644="运力",生产方式演算表!AR682,"")</f>
        <v/>
      </c>
      <c r="L644" s="3" t="str">
        <f>IF(生产方式演算表!O682="","",生产方式演算表!O682)</f>
        <v/>
      </c>
      <c r="M644" s="3" t="str">
        <f>IF(生产方式演算表!AT682="","",ROUND(生产方式演算表!AT682,-1))</f>
        <v/>
      </c>
      <c r="N644" s="3" t="str">
        <f>IF(生产方式演算表!Q682="","",生产方式演算表!Q682)</f>
        <v/>
      </c>
      <c r="O644" s="3" t="str">
        <f>IF(生产方式演算表!AU682="","",ROUND(生产方式演算表!AU682,-1))</f>
        <v/>
      </c>
      <c r="P644" s="3" t="str">
        <f>IF(生产方式演算表!S682="","",生产方式演算表!S682)</f>
        <v/>
      </c>
      <c r="Q644" s="3" t="str">
        <f>IF(生产方式演算表!AV682="","",ROUND(生产方式演算表!AV682,-1))</f>
        <v/>
      </c>
      <c r="R644" s="3" t="str">
        <f>IF(生产方式演算表!V682="","",生产方式演算表!V682)</f>
        <v/>
      </c>
      <c r="S644" s="3" t="str">
        <f>IF(生产方式演算表!AW682="","",ROUND(生产方式演算表!AW682,-LEN(生产方式演算表!AW682)+2))</f>
        <v/>
      </c>
      <c r="T644" s="3" t="str">
        <f>IF(生产方式演算表!X682="","",生产方式演算表!X682)</f>
        <v/>
      </c>
      <c r="U644" s="3" t="str">
        <f>IF(生产方式演算表!AX682="","",ROUND(生产方式演算表!AX682,-LEN(生产方式演算表!AX682)+2))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hidden="1" customHeight="1" spans="1:34">
      <c r="A645" s="23" t="str">
        <f>生产方式演算表!A683</f>
        <v>pmg_煤矿_魔法自动化</v>
      </c>
      <c r="B645" s="20" t="str">
        <f>IF(生产方式演算表!B683="","",生产方式演算表!B683)</f>
        <v/>
      </c>
      <c r="C645" s="25">
        <v>5</v>
      </c>
      <c r="D645" s="24" t="str">
        <f>IF(生产方式演算表!F683="","",生产方式演算表!F683)</f>
        <v/>
      </c>
      <c r="E645" s="24" t="str">
        <f>IF(生产方式演算表!AO683="","",生产方式演算表!AO683)</f>
        <v/>
      </c>
      <c r="F645" s="24" t="str">
        <f>IF(生产方式演算表!H683="","",生产方式演算表!H683)</f>
        <v/>
      </c>
      <c r="G645" s="24" t="str">
        <f>IF(生产方式演算表!AP683="","",生产方式演算表!AP683)</f>
        <v/>
      </c>
      <c r="H645" s="24" t="str">
        <f>IF(生产方式演算表!J683="","",生产方式演算表!J683)</f>
        <v/>
      </c>
      <c r="I645" s="24" t="str">
        <f>IF(生产方式演算表!AQ683="","",生产方式演算表!AQ683)</f>
        <v/>
      </c>
      <c r="J645" s="26" t="str">
        <f>IF(生产方式演算表!AR683=0,"","运力")</f>
        <v/>
      </c>
      <c r="K645" s="26" t="str">
        <f>IF(J645="运力",生产方式演算表!AR683,"")</f>
        <v/>
      </c>
      <c r="L645" s="3" t="str">
        <f>IF(生产方式演算表!O683="","",生产方式演算表!O683)</f>
        <v/>
      </c>
      <c r="M645" s="3" t="str">
        <f>IF(生产方式演算表!AT683="","",ROUND(生产方式演算表!AT683,-1))</f>
        <v/>
      </c>
      <c r="N645" s="3" t="str">
        <f>IF(生产方式演算表!Q683="","",生产方式演算表!Q683)</f>
        <v/>
      </c>
      <c r="O645" s="3" t="str">
        <f>IF(生产方式演算表!AU683="","",ROUND(生产方式演算表!AU683,-1))</f>
        <v/>
      </c>
      <c r="P645" s="3" t="str">
        <f>IF(生产方式演算表!S683="","",生产方式演算表!S683)</f>
        <v/>
      </c>
      <c r="Q645" s="3" t="str">
        <f>IF(生产方式演算表!AV683="","",ROUND(生产方式演算表!AV683,-1))</f>
        <v/>
      </c>
      <c r="R645" s="3" t="str">
        <f>IF(生产方式演算表!V683="","",生产方式演算表!V683)</f>
        <v/>
      </c>
      <c r="S645" s="3" t="str">
        <f>IF(生产方式演算表!AW683="","",ROUND(生产方式演算表!AW683,-LEN(生产方式演算表!AW683)+2))</f>
        <v/>
      </c>
      <c r="T645" s="3" t="str">
        <f>IF(生产方式演算表!X683="","",生产方式演算表!X683)</f>
        <v/>
      </c>
      <c r="U645" s="3" t="str">
        <f>IF(生产方式演算表!AX683="","",ROUND(生产方式演算表!AX683,-LEN(生产方式演算表!AX683)+2))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hidden="1" customHeight="1" spans="1:34">
      <c r="A646" s="23" t="str">
        <f>生产方式演算表!A684</f>
        <v>pmg_煤矿_魔法自动化</v>
      </c>
      <c r="B646" s="20" t="str">
        <f>IF(生产方式演算表!B684="","",生产方式演算表!B684)</f>
        <v/>
      </c>
      <c r="C646" s="23">
        <v>1</v>
      </c>
      <c r="D646" s="24" t="str">
        <f>IF(生产方式演算表!F684="","",生产方式演算表!F684)</f>
        <v/>
      </c>
      <c r="E646" s="24" t="str">
        <f>IF(生产方式演算表!AO684="","",生产方式演算表!AO684)</f>
        <v/>
      </c>
      <c r="F646" s="24" t="str">
        <f>IF(生产方式演算表!H684="","",生产方式演算表!H684)</f>
        <v/>
      </c>
      <c r="G646" s="24" t="str">
        <f>IF(生产方式演算表!AP684="","",生产方式演算表!AP684)</f>
        <v/>
      </c>
      <c r="H646" s="24" t="str">
        <f>IF(生产方式演算表!J684="","",生产方式演算表!J684)</f>
        <v/>
      </c>
      <c r="I646" s="24" t="str">
        <f>IF(生产方式演算表!AQ684="","",生产方式演算表!AQ684)</f>
        <v/>
      </c>
      <c r="J646" s="26" t="str">
        <f>IF(生产方式演算表!AR684=0,"","运力")</f>
        <v/>
      </c>
      <c r="K646" s="26" t="str">
        <f>IF(J646="运力",生产方式演算表!AR684,"")</f>
        <v/>
      </c>
      <c r="L646" s="3" t="str">
        <f>IF(生产方式演算表!O684="","",生产方式演算表!O684)</f>
        <v/>
      </c>
      <c r="M646" s="3" t="str">
        <f>IF(生产方式演算表!AT684="","",ROUND(生产方式演算表!AT684,-1))</f>
        <v/>
      </c>
      <c r="N646" s="3" t="str">
        <f>IF(生产方式演算表!Q684="","",生产方式演算表!Q684)</f>
        <v/>
      </c>
      <c r="O646" s="3" t="str">
        <f>IF(生产方式演算表!AU684="","",ROUND(生产方式演算表!AU684,-1))</f>
        <v/>
      </c>
      <c r="P646" s="3" t="str">
        <f>IF(生产方式演算表!S684="","",生产方式演算表!S684)</f>
        <v/>
      </c>
      <c r="Q646" s="3" t="str">
        <f>IF(生产方式演算表!AV684="","",ROUND(生产方式演算表!AV684,-1))</f>
        <v/>
      </c>
      <c r="R646" s="3" t="str">
        <f>IF(生产方式演算表!V684="","",生产方式演算表!V684)</f>
        <v/>
      </c>
      <c r="S646" s="3" t="str">
        <f>IF(生产方式演算表!AW684="","",ROUND(生产方式演算表!AW684,-LEN(生产方式演算表!AW684)+2))</f>
        <v/>
      </c>
      <c r="T646" s="3" t="str">
        <f>IF(生产方式演算表!X684="","",生产方式演算表!X684)</f>
        <v/>
      </c>
      <c r="U646" s="3" t="str">
        <f>IF(生产方式演算表!AX684="","",ROUND(生产方式演算表!AX684,-LEN(生产方式演算表!AX684)+2))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hidden="1" customHeight="1" spans="1:34">
      <c r="A647" s="23" t="str">
        <f>生产方式演算表!A685</f>
        <v>pmg_煤矿_魔法自动化</v>
      </c>
      <c r="B647" s="20" t="str">
        <f>IF(生产方式演算表!B685="","",生产方式演算表!B685)</f>
        <v/>
      </c>
      <c r="C647" s="23">
        <v>2</v>
      </c>
      <c r="D647" s="24" t="str">
        <f>IF(生产方式演算表!F685="","",生产方式演算表!F685)</f>
        <v/>
      </c>
      <c r="E647" s="24" t="str">
        <f>IF(生产方式演算表!AO685="","",生产方式演算表!AO685)</f>
        <v/>
      </c>
      <c r="F647" s="24" t="str">
        <f>IF(生产方式演算表!H685="","",生产方式演算表!H685)</f>
        <v/>
      </c>
      <c r="G647" s="24" t="str">
        <f>IF(生产方式演算表!AP685="","",生产方式演算表!AP685)</f>
        <v/>
      </c>
      <c r="H647" s="24" t="str">
        <f>IF(生产方式演算表!J685="","",生产方式演算表!J685)</f>
        <v/>
      </c>
      <c r="I647" s="24" t="str">
        <f>IF(生产方式演算表!AQ685="","",生产方式演算表!AQ685)</f>
        <v/>
      </c>
      <c r="J647" s="26" t="str">
        <f>IF(生产方式演算表!AR685=0,"","运力")</f>
        <v/>
      </c>
      <c r="K647" s="26" t="str">
        <f>IF(J647="运力",生产方式演算表!AR685,"")</f>
        <v/>
      </c>
      <c r="L647" s="3" t="str">
        <f>IF(生产方式演算表!O685="","",生产方式演算表!O685)</f>
        <v/>
      </c>
      <c r="M647" s="3" t="str">
        <f>IF(生产方式演算表!AT685="","",ROUND(生产方式演算表!AT685,-1))</f>
        <v/>
      </c>
      <c r="N647" s="3" t="str">
        <f>IF(生产方式演算表!Q685="","",生产方式演算表!Q685)</f>
        <v/>
      </c>
      <c r="O647" s="3" t="str">
        <f>IF(生产方式演算表!AU685="","",ROUND(生产方式演算表!AU685,-1))</f>
        <v/>
      </c>
      <c r="P647" s="3" t="str">
        <f>IF(生产方式演算表!S685="","",生产方式演算表!S685)</f>
        <v/>
      </c>
      <c r="Q647" s="3" t="str">
        <f>IF(生产方式演算表!AV685="","",ROUND(生产方式演算表!AV685,-1))</f>
        <v/>
      </c>
      <c r="R647" s="3" t="str">
        <f>IF(生产方式演算表!V685="","",生产方式演算表!V685)</f>
        <v/>
      </c>
      <c r="S647" s="3" t="str">
        <f>IF(生产方式演算表!AW685="","",ROUND(生产方式演算表!AW685,-LEN(生产方式演算表!AW685)+2))</f>
        <v/>
      </c>
      <c r="T647" s="3" t="str">
        <f>IF(生产方式演算表!X685="","",生产方式演算表!X685)</f>
        <v/>
      </c>
      <c r="U647" s="3" t="str">
        <f>IF(生产方式演算表!AX685="","",ROUND(生产方式演算表!AX685,-LEN(生产方式演算表!AX685)+2))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hidden="1" customHeight="1" spans="1:34">
      <c r="A648" s="23" t="str">
        <f>生产方式演算表!A686</f>
        <v>pmg_煤矿_魔法自动化</v>
      </c>
      <c r="B648" s="20" t="str">
        <f>IF(生产方式演算表!B686="","",生产方式演算表!B686)</f>
        <v/>
      </c>
      <c r="C648" s="23">
        <v>3</v>
      </c>
      <c r="D648" s="24" t="str">
        <f>IF(生产方式演算表!F686="","",生产方式演算表!F686)</f>
        <v/>
      </c>
      <c r="E648" s="24" t="str">
        <f>IF(生产方式演算表!AO686="","",生产方式演算表!AO686)</f>
        <v/>
      </c>
      <c r="F648" s="24" t="str">
        <f>IF(生产方式演算表!H686="","",生产方式演算表!H686)</f>
        <v/>
      </c>
      <c r="G648" s="24" t="str">
        <f>IF(生产方式演算表!AP686="","",生产方式演算表!AP686)</f>
        <v/>
      </c>
      <c r="H648" s="24" t="str">
        <f>IF(生产方式演算表!J686="","",生产方式演算表!J686)</f>
        <v/>
      </c>
      <c r="I648" s="24" t="str">
        <f>IF(生产方式演算表!AQ686="","",生产方式演算表!AQ686)</f>
        <v/>
      </c>
      <c r="J648" s="26" t="str">
        <f>IF(生产方式演算表!AR686=0,"","运力")</f>
        <v/>
      </c>
      <c r="K648" s="26" t="str">
        <f>IF(J648="运力",生产方式演算表!AR686,"")</f>
        <v/>
      </c>
      <c r="L648" s="3" t="str">
        <f>IF(生产方式演算表!O686="","",生产方式演算表!O686)</f>
        <v/>
      </c>
      <c r="M648" s="3" t="str">
        <f>IF(生产方式演算表!AT686="","",ROUND(生产方式演算表!AT686,-1))</f>
        <v/>
      </c>
      <c r="N648" s="3" t="str">
        <f>IF(生产方式演算表!Q686="","",生产方式演算表!Q686)</f>
        <v/>
      </c>
      <c r="O648" s="3" t="str">
        <f>IF(生产方式演算表!AU686="","",ROUND(生产方式演算表!AU686,-1))</f>
        <v/>
      </c>
      <c r="P648" s="3" t="str">
        <f>IF(生产方式演算表!S686="","",生产方式演算表!S686)</f>
        <v/>
      </c>
      <c r="Q648" s="3" t="str">
        <f>IF(生产方式演算表!AV686="","",ROUND(生产方式演算表!AV686,-1))</f>
        <v/>
      </c>
      <c r="R648" s="3" t="str">
        <f>IF(生产方式演算表!V686="","",生产方式演算表!V686)</f>
        <v/>
      </c>
      <c r="S648" s="3" t="str">
        <f>IF(生产方式演算表!AW686="","",ROUND(生产方式演算表!AW686,-LEN(生产方式演算表!AW686)+2))</f>
        <v/>
      </c>
      <c r="T648" s="3" t="str">
        <f>IF(生产方式演算表!X686="","",生产方式演算表!X686)</f>
        <v/>
      </c>
      <c r="U648" s="3" t="str">
        <f>IF(生产方式演算表!AX686="","",ROUND(生产方式演算表!AX686,-LEN(生产方式演算表!AX686)+2))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hidden="1" customHeight="1" spans="1:34">
      <c r="A649" s="23" t="str">
        <f>生产方式演算表!A687</f>
        <v>pmg_煤矿_魔法自动化</v>
      </c>
      <c r="B649" s="20" t="str">
        <f>IF(生产方式演算表!B687="","",生产方式演算表!B687)</f>
        <v/>
      </c>
      <c r="C649" s="23">
        <v>4</v>
      </c>
      <c r="D649" s="24" t="str">
        <f>IF(生产方式演算表!F687="","",生产方式演算表!F687)</f>
        <v/>
      </c>
      <c r="E649" s="24" t="str">
        <f>IF(生产方式演算表!AO687="","",生产方式演算表!AO687)</f>
        <v/>
      </c>
      <c r="F649" s="24" t="str">
        <f>IF(生产方式演算表!H687="","",生产方式演算表!H687)</f>
        <v/>
      </c>
      <c r="G649" s="24" t="str">
        <f>IF(生产方式演算表!AP687="","",生产方式演算表!AP687)</f>
        <v/>
      </c>
      <c r="H649" s="24" t="str">
        <f>IF(生产方式演算表!J687="","",生产方式演算表!J687)</f>
        <v/>
      </c>
      <c r="I649" s="24" t="str">
        <f>IF(生产方式演算表!AQ687="","",生产方式演算表!AQ687)</f>
        <v/>
      </c>
      <c r="J649" s="26" t="str">
        <f>IF(生产方式演算表!AR687=0,"","运力")</f>
        <v/>
      </c>
      <c r="K649" s="26" t="str">
        <f>IF(J649="运力",生产方式演算表!AR687,"")</f>
        <v/>
      </c>
      <c r="L649" s="3" t="str">
        <f>IF(生产方式演算表!O687="","",生产方式演算表!O687)</f>
        <v/>
      </c>
      <c r="M649" s="3" t="str">
        <f>IF(生产方式演算表!AT687="","",ROUND(生产方式演算表!AT687,-1))</f>
        <v/>
      </c>
      <c r="N649" s="3" t="str">
        <f>IF(生产方式演算表!Q687="","",生产方式演算表!Q687)</f>
        <v/>
      </c>
      <c r="O649" s="3" t="str">
        <f>IF(生产方式演算表!AU687="","",ROUND(生产方式演算表!AU687,-1))</f>
        <v/>
      </c>
      <c r="P649" s="3" t="str">
        <f>IF(生产方式演算表!S687="","",生产方式演算表!S687)</f>
        <v/>
      </c>
      <c r="Q649" s="3" t="str">
        <f>IF(生产方式演算表!AV687="","",ROUND(生产方式演算表!AV687,-1))</f>
        <v/>
      </c>
      <c r="R649" s="3" t="str">
        <f>IF(生产方式演算表!V687="","",生产方式演算表!V687)</f>
        <v/>
      </c>
      <c r="S649" s="3" t="str">
        <f>IF(生产方式演算表!AW687="","",ROUND(生产方式演算表!AW687,-LEN(生产方式演算表!AW687)+2))</f>
        <v/>
      </c>
      <c r="T649" s="3" t="str">
        <f>IF(生产方式演算表!X687="","",生产方式演算表!X687)</f>
        <v/>
      </c>
      <c r="U649" s="3" t="str">
        <f>IF(生产方式演算表!AX687="","",ROUND(生产方式演算表!AX687,-LEN(生产方式演算表!AX687)+2))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3" t="str">
        <f>生产方式演算表!A688</f>
        <v>pmg_煤矿_所有制</v>
      </c>
      <c r="B650" s="20" t="str">
        <f>IF(生产方式演算表!B688="","",生产方式演算表!B688)</f>
        <v>pm_重_商人行会</v>
      </c>
      <c r="C650" s="23">
        <v>5</v>
      </c>
      <c r="D650" s="24" t="str">
        <f>IF(生产方式演算表!F688="","",生产方式演算表!F688)</f>
        <v/>
      </c>
      <c r="E650" s="24" t="str">
        <f>IF(生产方式演算表!AO696="","",IF(LEN(生产方式演算表!AO696)=1,生产方式演算表!AO696,ROUND(生产方式演算表!AO696,-1)))</f>
        <v/>
      </c>
      <c r="F650" s="24" t="str">
        <f>IF(生产方式演算表!H696="","",生产方式演算表!H696)</f>
        <v/>
      </c>
      <c r="G650" s="24" t="str">
        <f>IF(生产方式演算表!AP696="","",IF(LEN(生产方式演算表!AP696)=1,生产方式演算表!AP696,ROUND(生产方式演算表!AP696,-1)))</f>
        <v/>
      </c>
      <c r="H650" s="24" t="str">
        <f>IF(生产方式演算表!J688="","",生产方式演算表!J688)</f>
        <v/>
      </c>
      <c r="I650" s="24" t="str">
        <f>IF(生产方式演算表!AQ696="","",IF(LEN(生产方式演算表!AQ696)=1,生产方式演算表!AQ696,ROUND(生产方式演算表!AQ696,-1)))</f>
        <v/>
      </c>
      <c r="J650" s="26" t="str">
        <f>IF(生产方式演算表!AR688=0,"","运力")</f>
        <v/>
      </c>
      <c r="K650" s="26" t="str">
        <f>IF(J650="","",IF(LEN(生产方式演算表!AR696)=1,生产方式演算表!AR696,ROUND(生产方式演算表!AR696,-1)))</f>
        <v/>
      </c>
      <c r="L650" s="3" t="str">
        <f>IF(生产方式演算表!O688="","",生产方式演算表!O688)</f>
        <v/>
      </c>
      <c r="M650" s="3" t="str">
        <f>IF(生产方式演算表!AT688="","",ROUND(生产方式演算表!AT688,-1))</f>
        <v/>
      </c>
      <c r="N650" s="3" t="str">
        <f>IF(生产方式演算表!Q688="","",生产方式演算表!Q688)</f>
        <v/>
      </c>
      <c r="O650" s="3" t="str">
        <f>IF(生产方式演算表!AU688="","",ROUND(生产方式演算表!AU688,-1))</f>
        <v/>
      </c>
      <c r="P650" s="3" t="str">
        <f>IF(生产方式演算表!S688="","",生产方式演算表!S688)</f>
        <v/>
      </c>
      <c r="Q650" s="3" t="str">
        <f>IF(生产方式演算表!AV688="","",ROUND(生产方式演算表!AV688,-1))</f>
        <v/>
      </c>
      <c r="R650" s="3" t="str">
        <f>IF(生产方式演算表!V688="","",生产方式演算表!V688)</f>
        <v/>
      </c>
      <c r="S650" s="3" t="str">
        <f>IF(生产方式演算表!AW696="","",IF(LEN(生产方式演算表!AW696)=1,生产方式演算表!AW696,ROUND(生产方式演算表!AW696,-1)))</f>
        <v/>
      </c>
      <c r="T650" s="3" t="str">
        <f>IF(生产方式演算表!X688="","",生产方式演算表!X688)</f>
        <v/>
      </c>
      <c r="U650" s="3" t="str">
        <f>IF(生产方式演算表!AX696="","",IF(LEN(生产方式演算表!AX696)=1,生产方式演算表!AX696,ROUND(生产方式演算表!AX696,-1)))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3" t="str">
        <f>生产方式演算表!A689</f>
        <v>pmg_煤矿_所有制</v>
      </c>
      <c r="B651" s="20" t="str">
        <f>IF(生产方式演算表!B689="","",生产方式演算表!B689)</f>
        <v>pm_重_教会所有</v>
      </c>
      <c r="C651" s="23">
        <v>6</v>
      </c>
      <c r="D651" s="24" t="str">
        <f>IF(生产方式演算表!F689="","",生产方式演算表!F689)</f>
        <v/>
      </c>
      <c r="E651" s="24" t="str">
        <f>IF(生产方式演算表!AO697="","",IF(LEN(生产方式演算表!AO697)=1,生产方式演算表!AO697,ROUND(生产方式演算表!AO697,-1)))</f>
        <v/>
      </c>
      <c r="F651" s="24" t="str">
        <f>IF(生产方式演算表!H697="","",生产方式演算表!H697)</f>
        <v/>
      </c>
      <c r="G651" s="24" t="str">
        <f>IF(生产方式演算表!AP697="","",IF(LEN(生产方式演算表!AP697)=1,生产方式演算表!AP697,ROUND(生产方式演算表!AP697,-1)))</f>
        <v/>
      </c>
      <c r="H651" s="24" t="str">
        <f>IF(生产方式演算表!J689="","",生产方式演算表!J689)</f>
        <v/>
      </c>
      <c r="I651" s="24" t="str">
        <f>IF(生产方式演算表!AQ697="","",IF(LEN(生产方式演算表!AQ697)=1,生产方式演算表!AQ697,ROUND(生产方式演算表!AQ697,-1)))</f>
        <v/>
      </c>
      <c r="J651" s="26" t="str">
        <f>IF(生产方式演算表!AR689=0,"","运力")</f>
        <v/>
      </c>
      <c r="K651" s="26" t="str">
        <f>IF(J651="","",IF(LEN(生产方式演算表!AR697)=1,生产方式演算表!AR697,ROUND(生产方式演算表!AR697,-1)))</f>
        <v/>
      </c>
      <c r="L651" s="3" t="str">
        <f>IF(生产方式演算表!O689="","",生产方式演算表!O689)</f>
        <v/>
      </c>
      <c r="M651" s="3" t="str">
        <f>IF(生产方式演算表!AT689="","",ROUND(生产方式演算表!AT689,-1))</f>
        <v/>
      </c>
      <c r="N651" s="3" t="str">
        <f>IF(生产方式演算表!Q689="","",生产方式演算表!Q689)</f>
        <v/>
      </c>
      <c r="O651" s="3" t="str">
        <f>IF(生产方式演算表!AU689="","",ROUND(生产方式演算表!AU689,-1))</f>
        <v/>
      </c>
      <c r="P651" s="3" t="str">
        <f>IF(生产方式演算表!S689="","",生产方式演算表!S689)</f>
        <v/>
      </c>
      <c r="Q651" s="3" t="str">
        <f>IF(生产方式演算表!AV689="","",ROUND(生产方式演算表!AV689,-1))</f>
        <v/>
      </c>
      <c r="R651" s="3" t="str">
        <f>IF(生产方式演算表!V689="","",生产方式演算表!V689)</f>
        <v/>
      </c>
      <c r="S651" s="3" t="str">
        <f>IF(生产方式演算表!AW697="","",IF(LEN(生产方式演算表!AW697)=1,生产方式演算表!AW697,ROUND(生产方式演算表!AW697,-1)))</f>
        <v/>
      </c>
      <c r="T651" s="3" t="str">
        <f>IF(生产方式演算表!X689="","",生产方式演算表!X689)</f>
        <v/>
      </c>
      <c r="U651" s="3" t="str">
        <f>IF(生产方式演算表!AX697="","",IF(LEN(生产方式演算表!AX697)=1,生产方式演算表!AX697,ROUND(生产方式演算表!AX697,-1)))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3" t="str">
        <f>生产方式演算表!A690</f>
        <v>pmg_煤矿_所有制</v>
      </c>
      <c r="B652" s="20" t="str">
        <f>IF(生产方式演算表!B690="","",生产方式演算表!B690)</f>
        <v>pm_重_私人运营</v>
      </c>
      <c r="C652" s="23">
        <v>7</v>
      </c>
      <c r="D652" s="24" t="str">
        <f>IF(生产方式演算表!F690="","",生产方式演算表!F690)</f>
        <v/>
      </c>
      <c r="E652" s="24" t="str">
        <f>IF(生产方式演算表!AO698="","",IF(LEN(生产方式演算表!AO698)=1,生产方式演算表!AO698,ROUND(生产方式演算表!AO698,-1)))</f>
        <v/>
      </c>
      <c r="F652" s="24" t="str">
        <f>IF(生产方式演算表!H698="","",生产方式演算表!H698)</f>
        <v/>
      </c>
      <c r="G652" s="24" t="str">
        <f>IF(生产方式演算表!AP698="","",IF(LEN(生产方式演算表!AP698)=1,生产方式演算表!AP698,ROUND(生产方式演算表!AP698,-1)))</f>
        <v/>
      </c>
      <c r="H652" s="24" t="str">
        <f>IF(生产方式演算表!J690="","",生产方式演算表!J690)</f>
        <v/>
      </c>
      <c r="I652" s="24" t="str">
        <f>IF(生产方式演算表!AQ698="","",IF(LEN(生产方式演算表!AQ698)=1,生产方式演算表!AQ698,ROUND(生产方式演算表!AQ698,-1)))</f>
        <v/>
      </c>
      <c r="J652" s="26" t="str">
        <f>IF(生产方式演算表!AR690=0,"","运力")</f>
        <v/>
      </c>
      <c r="K652" s="26" t="str">
        <f>IF(J652="","",IF(LEN(生产方式演算表!AR698)=1,生产方式演算表!AR698,ROUND(生产方式演算表!AR698,-1)))</f>
        <v/>
      </c>
      <c r="L652" s="3" t="str">
        <f>IF(生产方式演算表!O690="","",生产方式演算表!O690)</f>
        <v/>
      </c>
      <c r="M652" s="3" t="str">
        <f>IF(生产方式演算表!AT690="","",ROUND(生产方式演算表!AT690,-1))</f>
        <v/>
      </c>
      <c r="N652" s="3" t="str">
        <f>IF(生产方式演算表!Q690="","",生产方式演算表!Q690)</f>
        <v/>
      </c>
      <c r="O652" s="3" t="str">
        <f>IF(生产方式演算表!AU690="","",ROUND(生产方式演算表!AU690,-1))</f>
        <v/>
      </c>
      <c r="P652" s="3" t="str">
        <f>IF(生产方式演算表!S690="","",生产方式演算表!S690)</f>
        <v/>
      </c>
      <c r="Q652" s="3" t="str">
        <f>IF(生产方式演算表!AV690="","",ROUND(生产方式演算表!AV690,-1))</f>
        <v/>
      </c>
      <c r="R652" s="3" t="str">
        <f>IF(生产方式演算表!V690="","",生产方式演算表!V690)</f>
        <v/>
      </c>
      <c r="S652" s="3" t="str">
        <f>IF(生产方式演算表!AW698="","",IF(LEN(生产方式演算表!AW698)=1,生产方式演算表!AW698,ROUND(生产方式演算表!AW698,-1)))</f>
        <v/>
      </c>
      <c r="T652" s="3" t="str">
        <f>IF(生产方式演算表!X690="","",生产方式演算表!X690)</f>
        <v/>
      </c>
      <c r="U652" s="3" t="str">
        <f>IF(生产方式演算表!AX698="","",IF(LEN(生产方式演算表!AX698)=1,生产方式演算表!AX698,ROUND(生产方式演算表!AX698,-1)))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3" t="str">
        <f>生产方式演算表!A691</f>
        <v>pmg_煤矿_所有制</v>
      </c>
      <c r="B653" s="20" t="str">
        <f>IF(生产方式演算表!B691="","",生产方式演算表!B691)</f>
        <v>pm_重_公开交易</v>
      </c>
      <c r="C653" s="23">
        <v>8</v>
      </c>
      <c r="D653" s="24" t="str">
        <f>IF(生产方式演算表!F691="","",生产方式演算表!F691)</f>
        <v/>
      </c>
      <c r="E653" s="24" t="str">
        <f>IF(生产方式演算表!AO699="","",IF(LEN(生产方式演算表!AO699)=1,生产方式演算表!AO699,ROUND(生产方式演算表!AO699,-1)))</f>
        <v/>
      </c>
      <c r="F653" s="24" t="str">
        <f>IF(生产方式演算表!H699="","",生产方式演算表!H699)</f>
        <v/>
      </c>
      <c r="G653" s="24" t="str">
        <f>IF(生产方式演算表!AP699="","",IF(LEN(生产方式演算表!AP699)=1,生产方式演算表!AP699,ROUND(生产方式演算表!AP699,-1)))</f>
        <v/>
      </c>
      <c r="H653" s="24" t="str">
        <f>IF(生产方式演算表!J691="","",生产方式演算表!J691)</f>
        <v/>
      </c>
      <c r="I653" s="24" t="str">
        <f>IF(生产方式演算表!AQ699="","",IF(LEN(生产方式演算表!AQ699)=1,生产方式演算表!AQ699,ROUND(生产方式演算表!AQ699,-1)))</f>
        <v/>
      </c>
      <c r="J653" s="26" t="str">
        <f>IF(生产方式演算表!AR691=0,"","运力")</f>
        <v/>
      </c>
      <c r="K653" s="26" t="str">
        <f>IF(J653="","",IF(LEN(生产方式演算表!AR699)=1,生产方式演算表!AR699,ROUND(生产方式演算表!AR699,-1)))</f>
        <v/>
      </c>
      <c r="L653" s="3" t="str">
        <f>IF(生产方式演算表!O691="","",生产方式演算表!O691)</f>
        <v/>
      </c>
      <c r="M653" s="3" t="str">
        <f>IF(生产方式演算表!AT691="","",ROUND(生产方式演算表!AT691,-1))</f>
        <v/>
      </c>
      <c r="N653" s="3" t="str">
        <f>IF(生产方式演算表!Q691="","",生产方式演算表!Q691)</f>
        <v/>
      </c>
      <c r="O653" s="3" t="str">
        <f>IF(生产方式演算表!AU691="","",ROUND(生产方式演算表!AU691,-1))</f>
        <v/>
      </c>
      <c r="P653" s="3" t="str">
        <f>IF(生产方式演算表!S691="","",生产方式演算表!S691)</f>
        <v/>
      </c>
      <c r="Q653" s="3" t="str">
        <f>IF(生产方式演算表!AV691="","",ROUND(生产方式演算表!AV691,-1))</f>
        <v/>
      </c>
      <c r="R653" s="3" t="str">
        <f>IF(生产方式演算表!V691="","",生产方式演算表!V691)</f>
        <v/>
      </c>
      <c r="S653" s="3" t="str">
        <f>IF(生产方式演算表!AW699="","",IF(LEN(生产方式演算表!AW699)=1,生产方式演算表!AW699,ROUND(生产方式演算表!AW699,-1)))</f>
        <v/>
      </c>
      <c r="T653" s="3" t="str">
        <f>IF(生产方式演算表!X691="","",生产方式演算表!X691)</f>
        <v/>
      </c>
      <c r="U653" s="3" t="str">
        <f>IF(生产方式演算表!AX699="","",IF(LEN(生产方式演算表!AX699)=1,生产方式演算表!AX699,ROUND(生产方式演算表!AX699,-1)))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3" t="str">
        <f>生产方式演算表!A692</f>
        <v>pmg_煤矿_所有制</v>
      </c>
      <c r="B654" s="20" t="str">
        <f>IF(生产方式演算表!B692="","",生产方式演算表!B692)</f>
        <v>pm_重_政府运营</v>
      </c>
      <c r="C654" s="25">
        <v>1</v>
      </c>
      <c r="D654" s="24" t="str">
        <f>IF(生产方式演算表!F692="","",生产方式演算表!F692)</f>
        <v/>
      </c>
      <c r="E654" s="24" t="str">
        <f>IF(生产方式演算表!AO700="","",IF(LEN(生产方式演算表!AO700)=1,生产方式演算表!AO700,ROUND(生产方式演算表!AO700,-1)))</f>
        <v/>
      </c>
      <c r="F654" s="24" t="str">
        <f>IF(生产方式演算表!H700="","",生产方式演算表!H700)</f>
        <v/>
      </c>
      <c r="G654" s="24" t="str">
        <f>IF(生产方式演算表!AP700="","",IF(LEN(生产方式演算表!AP700)=1,生产方式演算表!AP700,ROUND(生产方式演算表!AP700,-1)))</f>
        <v/>
      </c>
      <c r="H654" s="24" t="str">
        <f>IF(生产方式演算表!J692="","",生产方式演算表!J692)</f>
        <v/>
      </c>
      <c r="I654" s="24" t="str">
        <f>IF(生产方式演算表!AQ700="","",IF(LEN(生产方式演算表!AQ700)=1,生产方式演算表!AQ700,ROUND(生产方式演算表!AQ700,-1)))</f>
        <v/>
      </c>
      <c r="J654" s="26" t="str">
        <f>IF(生产方式演算表!AR692=0,"","运力")</f>
        <v/>
      </c>
      <c r="K654" s="26" t="str">
        <f>IF(J654="","",IF(LEN(生产方式演算表!AR700)=1,生产方式演算表!AR700,ROUND(生产方式演算表!AR700,-1)))</f>
        <v/>
      </c>
      <c r="L654" s="3" t="str">
        <f>IF(生产方式演算表!O692="","",生产方式演算表!O692)</f>
        <v/>
      </c>
      <c r="M654" s="3" t="str">
        <f>IF(生产方式演算表!AT692="","",ROUND(生产方式演算表!AT692,-1))</f>
        <v/>
      </c>
      <c r="N654" s="3" t="str">
        <f>IF(生产方式演算表!Q692="","",生产方式演算表!Q692)</f>
        <v/>
      </c>
      <c r="O654" s="3" t="str">
        <f>IF(生产方式演算表!AU692="","",ROUND(生产方式演算表!AU692,-1))</f>
        <v/>
      </c>
      <c r="P654" s="3" t="str">
        <f>IF(生产方式演算表!S692="","",生产方式演算表!S692)</f>
        <v/>
      </c>
      <c r="Q654" s="3" t="str">
        <f>IF(生产方式演算表!AV692="","",ROUND(生产方式演算表!AV692,-1))</f>
        <v/>
      </c>
      <c r="R654" s="3" t="str">
        <f>IF(生产方式演算表!V692="","",生产方式演算表!V692)</f>
        <v/>
      </c>
      <c r="S654" s="3" t="str">
        <f>IF(生产方式演算表!AW700="","",IF(LEN(生产方式演算表!AW700)=1,生产方式演算表!AW700,ROUND(生产方式演算表!AW700,-1)))</f>
        <v/>
      </c>
      <c r="T654" s="3" t="str">
        <f>IF(生产方式演算表!X692="","",生产方式演算表!X692)</f>
        <v/>
      </c>
      <c r="U654" s="3" t="str">
        <f>IF(生产方式演算表!AX700="","",IF(LEN(生产方式演算表!AX700)=1,生产方式演算表!AX700,ROUND(生产方式演算表!AX700,-1)))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3" t="str">
        <f>生产方式演算表!A693</f>
        <v>pmg_煤矿_所有制</v>
      </c>
      <c r="B655" s="20" t="str">
        <f>IF(生产方式演算表!B693="","",生产方式演算表!B693)</f>
        <v>pm_重_初级工人合作社</v>
      </c>
      <c r="C655" s="25">
        <v>2</v>
      </c>
      <c r="D655" s="24" t="str">
        <f>IF(生产方式演算表!F693="","",生产方式演算表!F693)</f>
        <v/>
      </c>
      <c r="E655" s="24" t="str">
        <f>IF(生产方式演算表!AO701="","",IF(LEN(生产方式演算表!AO701)=1,生产方式演算表!AO701,ROUND(生产方式演算表!AO701,-1)))</f>
        <v/>
      </c>
      <c r="F655" s="24" t="str">
        <f>IF(生产方式演算表!H701="","",生产方式演算表!H701)</f>
        <v/>
      </c>
      <c r="G655" s="24" t="str">
        <f>IF(生产方式演算表!AP701="","",IF(LEN(生产方式演算表!AP701)=1,生产方式演算表!AP701,ROUND(生产方式演算表!AP701,-1)))</f>
        <v/>
      </c>
      <c r="H655" s="24" t="str">
        <f>IF(生产方式演算表!J693="","",生产方式演算表!J693)</f>
        <v/>
      </c>
      <c r="I655" s="24" t="str">
        <f>IF(生产方式演算表!AQ701="","",IF(LEN(生产方式演算表!AQ701)=1,生产方式演算表!AQ701,ROUND(生产方式演算表!AQ701,-1)))</f>
        <v/>
      </c>
      <c r="J655" s="26" t="str">
        <f>IF(生产方式演算表!AR693=0,"","运力")</f>
        <v/>
      </c>
      <c r="K655" s="26" t="str">
        <f>IF(J655="","",IF(LEN(生产方式演算表!AR701)=1,生产方式演算表!AR701,ROUND(生产方式演算表!AR701,-1)))</f>
        <v/>
      </c>
      <c r="L655" s="3" t="str">
        <f>IF(生产方式演算表!O693="","",生产方式演算表!O693)</f>
        <v/>
      </c>
      <c r="M655" s="3" t="str">
        <f>IF(生产方式演算表!AT693="","",ROUND(生产方式演算表!AT693,-1))</f>
        <v/>
      </c>
      <c r="N655" s="3" t="str">
        <f>IF(生产方式演算表!Q693="","",生产方式演算表!Q693)</f>
        <v/>
      </c>
      <c r="O655" s="3" t="str">
        <f>IF(生产方式演算表!AU693="","",ROUND(生产方式演算表!AU693,-1))</f>
        <v/>
      </c>
      <c r="P655" s="3" t="str">
        <f>IF(生产方式演算表!S693="","",生产方式演算表!S693)</f>
        <v/>
      </c>
      <c r="Q655" s="3" t="str">
        <f>IF(生产方式演算表!AV693="","",ROUND(生产方式演算表!AV693,-1))</f>
        <v/>
      </c>
      <c r="R655" s="3" t="str">
        <f>IF(生产方式演算表!V693="","",生产方式演算表!V693)</f>
        <v/>
      </c>
      <c r="S655" s="3" t="str">
        <f>IF(生产方式演算表!AW701="","",IF(LEN(生产方式演算表!AW701)=1,生产方式演算表!AW701,ROUND(生产方式演算表!AW701,-1)))</f>
        <v/>
      </c>
      <c r="T655" s="3" t="str">
        <f>IF(生产方式演算表!X693="","",生产方式演算表!X693)</f>
        <v/>
      </c>
      <c r="U655" s="3" t="str">
        <f>IF(生产方式演算表!AX701="","",IF(LEN(生产方式演算表!AX701)=1,生产方式演算表!AX701,ROUND(生产方式演算表!AX701,-1)))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3" t="str">
        <f>生产方式演算表!A694</f>
        <v>pmg_煤矿_所有制</v>
      </c>
      <c r="B656" s="20" t="str">
        <f>IF(生产方式演算表!B694="","",生产方式演算表!B694)</f>
        <v>pm_重_高级工人合作社</v>
      </c>
      <c r="C656" s="25">
        <v>3</v>
      </c>
      <c r="D656" s="24" t="str">
        <f>IF(生产方式演算表!F694="","",生产方式演算表!F694)</f>
        <v/>
      </c>
      <c r="E656" s="24" t="str">
        <f>IF(生产方式演算表!AO702="","",IF(LEN(生产方式演算表!AO702)=1,生产方式演算表!AO702,ROUND(生产方式演算表!AO702,-1)))</f>
        <v/>
      </c>
      <c r="F656" s="24" t="str">
        <f>IF(生产方式演算表!H702="","",生产方式演算表!H702)</f>
        <v/>
      </c>
      <c r="G656" s="24" t="str">
        <f>IF(生产方式演算表!AP702="","",IF(LEN(生产方式演算表!AP702)=1,生产方式演算表!AP702,ROUND(生产方式演算表!AP702,-1)))</f>
        <v/>
      </c>
      <c r="H656" s="24" t="str">
        <f>IF(生产方式演算表!J694="","",生产方式演算表!J694)</f>
        <v/>
      </c>
      <c r="I656" s="24" t="str">
        <f>IF(生产方式演算表!AQ702="","",IF(LEN(生产方式演算表!AQ702)=1,生产方式演算表!AQ702,ROUND(生产方式演算表!AQ702,-1)))</f>
        <v/>
      </c>
      <c r="J656" s="26" t="str">
        <f>IF(生产方式演算表!AR694=0,"","运力")</f>
        <v/>
      </c>
      <c r="K656" s="26" t="str">
        <f>IF(J656="","",IF(LEN(生产方式演算表!AR702)=1,生产方式演算表!AR702,ROUND(生产方式演算表!AR702,-1)))</f>
        <v/>
      </c>
      <c r="L656" s="3" t="str">
        <f>IF(生产方式演算表!O694="","",生产方式演算表!O694)</f>
        <v/>
      </c>
      <c r="M656" s="3" t="str">
        <f>IF(生产方式演算表!AT694="","",ROUND(生产方式演算表!AT694,-1))</f>
        <v/>
      </c>
      <c r="N656" s="3" t="str">
        <f>IF(生产方式演算表!Q694="","",生产方式演算表!Q694)</f>
        <v/>
      </c>
      <c r="O656" s="3" t="str">
        <f>IF(生产方式演算表!AU694="","",ROUND(生产方式演算表!AU694,-1))</f>
        <v/>
      </c>
      <c r="P656" s="3" t="str">
        <f>IF(生产方式演算表!S694="","",生产方式演算表!S694)</f>
        <v/>
      </c>
      <c r="Q656" s="3" t="str">
        <f>IF(生产方式演算表!AV694="","",ROUND(生产方式演算表!AV694,-1))</f>
        <v/>
      </c>
      <c r="R656" s="3" t="str">
        <f>IF(生产方式演算表!V694="","",生产方式演算表!V694)</f>
        <v/>
      </c>
      <c r="S656" s="3" t="str">
        <f>IF(生产方式演算表!AW702="","",IF(LEN(生产方式演算表!AW702)=1,生产方式演算表!AW702,ROUND(生产方式演算表!AW702,-1)))</f>
        <v/>
      </c>
      <c r="T656" s="3" t="str">
        <f>IF(生产方式演算表!X694="","",生产方式演算表!X694)</f>
        <v/>
      </c>
      <c r="U656" s="3" t="str">
        <f>IF(生产方式演算表!AX702="","",IF(LEN(生产方式演算表!AX702)=1,生产方式演算表!AX702,ROUND(生产方式演算表!AX702,-1)))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3" t="str">
        <f>生产方式演算表!A695</f>
        <v>pmg_煤矿_所有制</v>
      </c>
      <c r="B657" s="20" t="str">
        <f>IF(生产方式演算表!B695="","",生产方式演算表!B695)</f>
        <v>pm_重_法师所有</v>
      </c>
      <c r="C657" s="25">
        <v>4</v>
      </c>
      <c r="D657" s="24" t="str">
        <f>IF(生产方式演算表!F695="","",生产方式演算表!F695)</f>
        <v/>
      </c>
      <c r="E657" s="24" t="str">
        <f>IF(生产方式演算表!AO703="","",IF(LEN(生产方式演算表!AO703)=1,生产方式演算表!AO703,ROUND(生产方式演算表!AO703,-1)))</f>
        <v/>
      </c>
      <c r="F657" s="24" t="str">
        <f>IF(生产方式演算表!H703="","",生产方式演算表!H703)</f>
        <v/>
      </c>
      <c r="G657" s="24" t="str">
        <f>IF(生产方式演算表!AP703="","",IF(LEN(生产方式演算表!AP703)=1,生产方式演算表!AP703,ROUND(生产方式演算表!AP703,-1)))</f>
        <v/>
      </c>
      <c r="H657" s="24" t="str">
        <f>IF(生产方式演算表!J695="","",生产方式演算表!J695)</f>
        <v/>
      </c>
      <c r="I657" s="24" t="str">
        <f>IF(生产方式演算表!AQ703="","",IF(LEN(生产方式演算表!AQ703)=1,生产方式演算表!AQ703,ROUND(生产方式演算表!AQ703,-1)))</f>
        <v/>
      </c>
      <c r="J657" s="26" t="str">
        <f>IF(生产方式演算表!AR695=0,"","运力")</f>
        <v/>
      </c>
      <c r="K657" s="26" t="str">
        <f>IF(J657="","",IF(LEN(生产方式演算表!AR703)=1,生产方式演算表!AR703,ROUND(生产方式演算表!AR703,-1)))</f>
        <v/>
      </c>
      <c r="L657" s="3" t="str">
        <f>IF(生产方式演算表!O695="","",生产方式演算表!O695)</f>
        <v/>
      </c>
      <c r="M657" s="3" t="str">
        <f>IF(生产方式演算表!AT695="","",ROUND(生产方式演算表!AT695,-1))</f>
        <v/>
      </c>
      <c r="N657" s="3" t="str">
        <f>IF(生产方式演算表!Q695="","",生产方式演算表!Q695)</f>
        <v/>
      </c>
      <c r="O657" s="3" t="str">
        <f>IF(生产方式演算表!AU695="","",ROUND(生产方式演算表!AU695,-1))</f>
        <v/>
      </c>
      <c r="P657" s="3" t="str">
        <f>IF(生产方式演算表!S695="","",生产方式演算表!S695)</f>
        <v/>
      </c>
      <c r="Q657" s="3" t="str">
        <f>IF(生产方式演算表!AV695="","",ROUND(生产方式演算表!AV695,-1))</f>
        <v/>
      </c>
      <c r="R657" s="3" t="str">
        <f>IF(生产方式演算表!V695="","",生产方式演算表!V695)</f>
        <v/>
      </c>
      <c r="S657" s="3" t="str">
        <f>IF(生产方式演算表!AW703="","",IF(LEN(生产方式演算表!AW703)=1,生产方式演算表!AW703,ROUND(生产方式演算表!AW703,-1)))</f>
        <v/>
      </c>
      <c r="T657" s="3" t="str">
        <f>IF(生产方式演算表!X695="","",生产方式演算表!X695)</f>
        <v/>
      </c>
      <c r="U657" s="3" t="str">
        <f>IF(生产方式演算表!AX703="","",IF(LEN(生产方式演算表!AX703)=1,生产方式演算表!AX703,ROUND(生产方式演算表!AX703,-1)))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hidden="1" customHeight="1" spans="1:34">
      <c r="A658" s="23" t="str">
        <f>生产方式演算表!A696</f>
        <v>pmg_铁矿_基础生产</v>
      </c>
      <c r="B658" s="20" t="str">
        <f>IF(生产方式演算表!B696="","",生产方式演算表!B696)</f>
        <v/>
      </c>
      <c r="C658" s="25">
        <v>5</v>
      </c>
      <c r="D658" s="24" t="str">
        <f>IF(生产方式演算表!F696="","",生产方式演算表!F696)</f>
        <v/>
      </c>
      <c r="E658" s="24" t="str">
        <f>IF(生产方式演算表!AO696="","",生产方式演算表!AO696)</f>
        <v/>
      </c>
      <c r="F658" s="24" t="str">
        <f>IF(生产方式演算表!H696="","",生产方式演算表!H696)</f>
        <v/>
      </c>
      <c r="G658" s="24" t="str">
        <f>IF(生产方式演算表!AP696="","",生产方式演算表!AP696)</f>
        <v/>
      </c>
      <c r="H658" s="24" t="str">
        <f>IF(生产方式演算表!J696="","",生产方式演算表!J696)</f>
        <v/>
      </c>
      <c r="I658" s="24" t="str">
        <f>IF(生产方式演算表!AQ696="","",生产方式演算表!AQ696)</f>
        <v/>
      </c>
      <c r="J658" s="26" t="str">
        <f>IF(生产方式演算表!AR696=0,"","运力")</f>
        <v/>
      </c>
      <c r="K658" s="26" t="str">
        <f>IF(J658="运力",生产方式演算表!AR696,"")</f>
        <v/>
      </c>
      <c r="L658" s="3" t="str">
        <f>IF(生产方式演算表!O696="","",生产方式演算表!O696)</f>
        <v/>
      </c>
      <c r="M658" s="3" t="str">
        <f>IF(生产方式演算表!AT696="","",ROUND(生产方式演算表!AT696,-1))</f>
        <v/>
      </c>
      <c r="N658" s="3" t="str">
        <f>IF(生产方式演算表!Q696="","",生产方式演算表!Q696)</f>
        <v/>
      </c>
      <c r="O658" s="3" t="str">
        <f>IF(生产方式演算表!AU696="","",ROUND(生产方式演算表!AU696,-1))</f>
        <v/>
      </c>
      <c r="P658" s="3" t="str">
        <f>IF(生产方式演算表!S696="","",生产方式演算表!S696)</f>
        <v/>
      </c>
      <c r="Q658" s="3" t="str">
        <f>IF(生产方式演算表!AV696="","",ROUND(生产方式演算表!AV696,-1))</f>
        <v/>
      </c>
      <c r="R658" s="3" t="str">
        <f>IF(生产方式演算表!V696="","",生产方式演算表!V696)</f>
        <v/>
      </c>
      <c r="S658" s="3" t="str">
        <f>IF(生产方式演算表!AW696="","",ROUND(生产方式演算表!AW696,-LEN(生产方式演算表!AW696)+2))</f>
        <v/>
      </c>
      <c r="T658" s="3" t="str">
        <f>IF(生产方式演算表!X696="","",生产方式演算表!X696)</f>
        <v/>
      </c>
      <c r="U658" s="3" t="str">
        <f>IF(生产方式演算表!AX696="","",ROUND(生产方式演算表!AX696,-LEN(生产方式演算表!AX696)+2))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hidden="1" customHeight="1" spans="1:34">
      <c r="A659" s="23" t="str">
        <f>生产方式演算表!A697</f>
        <v>pmg_铁矿_基础生产</v>
      </c>
      <c r="B659" s="20" t="str">
        <f>IF(生产方式演算表!B697="","",生产方式演算表!B697)</f>
        <v/>
      </c>
      <c r="C659" s="23">
        <v>1</v>
      </c>
      <c r="D659" s="24" t="str">
        <f>IF(生产方式演算表!F697="","",生产方式演算表!F697)</f>
        <v/>
      </c>
      <c r="E659" s="24" t="str">
        <f>IF(生产方式演算表!AO697="","",生产方式演算表!AO697)</f>
        <v/>
      </c>
      <c r="F659" s="24" t="str">
        <f>IF(生产方式演算表!H697="","",生产方式演算表!H697)</f>
        <v/>
      </c>
      <c r="G659" s="24" t="str">
        <f>IF(生产方式演算表!AP697="","",生产方式演算表!AP697)</f>
        <v/>
      </c>
      <c r="H659" s="24" t="str">
        <f>IF(生产方式演算表!J697="","",生产方式演算表!J697)</f>
        <v/>
      </c>
      <c r="I659" s="24" t="str">
        <f>IF(生产方式演算表!AQ697="","",生产方式演算表!AQ697)</f>
        <v/>
      </c>
      <c r="J659" s="26" t="str">
        <f>IF(生产方式演算表!AR697=0,"","运力")</f>
        <v/>
      </c>
      <c r="K659" s="26" t="str">
        <f>IF(J659="运力",生产方式演算表!AR697,"")</f>
        <v/>
      </c>
      <c r="L659" s="3" t="str">
        <f>IF(生产方式演算表!O697="","",生产方式演算表!O697)</f>
        <v/>
      </c>
      <c r="M659" s="3" t="str">
        <f>IF(生产方式演算表!AT697="","",ROUND(生产方式演算表!AT697,-1))</f>
        <v/>
      </c>
      <c r="N659" s="3" t="str">
        <f>IF(生产方式演算表!Q697="","",生产方式演算表!Q697)</f>
        <v/>
      </c>
      <c r="O659" s="3" t="str">
        <f>IF(生产方式演算表!AU697="","",ROUND(生产方式演算表!AU697,-1))</f>
        <v/>
      </c>
      <c r="P659" s="3" t="str">
        <f>IF(生产方式演算表!S697="","",生产方式演算表!S697)</f>
        <v/>
      </c>
      <c r="Q659" s="3" t="str">
        <f>IF(生产方式演算表!AV697="","",ROUND(生产方式演算表!AV697,-1))</f>
        <v/>
      </c>
      <c r="R659" s="3" t="str">
        <f>IF(生产方式演算表!V697="","",生产方式演算表!V697)</f>
        <v/>
      </c>
      <c r="S659" s="3" t="str">
        <f>IF(生产方式演算表!AW697="","",ROUND(生产方式演算表!AW697,-LEN(生产方式演算表!AW697)+2))</f>
        <v/>
      </c>
      <c r="T659" s="3" t="str">
        <f>IF(生产方式演算表!X697="","",生产方式演算表!X697)</f>
        <v/>
      </c>
      <c r="U659" s="3" t="str">
        <f>IF(生产方式演算表!AX697="","",ROUND(生产方式演算表!AX697,-LEN(生产方式演算表!AX697)+2))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hidden="1" customHeight="1" spans="1:34">
      <c r="A660" s="23" t="str">
        <f>生产方式演算表!A698</f>
        <v>pmg_铁矿_基础生产</v>
      </c>
      <c r="B660" s="20" t="str">
        <f>IF(生产方式演算表!B698="","",生产方式演算表!B698)</f>
        <v/>
      </c>
      <c r="C660" s="23">
        <v>2</v>
      </c>
      <c r="D660" s="24" t="str">
        <f>IF(生产方式演算表!F698="","",生产方式演算表!F698)</f>
        <v/>
      </c>
      <c r="E660" s="24" t="str">
        <f>IF(生产方式演算表!AO698="","",生产方式演算表!AO698)</f>
        <v/>
      </c>
      <c r="F660" s="24" t="str">
        <f>IF(生产方式演算表!H698="","",生产方式演算表!H698)</f>
        <v/>
      </c>
      <c r="G660" s="24" t="str">
        <f>IF(生产方式演算表!AP698="","",生产方式演算表!AP698)</f>
        <v/>
      </c>
      <c r="H660" s="24" t="str">
        <f>IF(生产方式演算表!J698="","",生产方式演算表!J698)</f>
        <v/>
      </c>
      <c r="I660" s="24" t="str">
        <f>IF(生产方式演算表!AQ698="","",生产方式演算表!AQ698)</f>
        <v/>
      </c>
      <c r="J660" s="26" t="str">
        <f>IF(生产方式演算表!AR698=0,"","运力")</f>
        <v/>
      </c>
      <c r="K660" s="26" t="str">
        <f>IF(J660="运力",生产方式演算表!AR698,"")</f>
        <v/>
      </c>
      <c r="L660" s="3" t="str">
        <f>IF(生产方式演算表!O698="","",生产方式演算表!O698)</f>
        <v/>
      </c>
      <c r="M660" s="3" t="str">
        <f>IF(生产方式演算表!AT698="","",ROUND(生产方式演算表!AT698,-1))</f>
        <v/>
      </c>
      <c r="N660" s="3" t="str">
        <f>IF(生产方式演算表!Q698="","",生产方式演算表!Q698)</f>
        <v/>
      </c>
      <c r="O660" s="3" t="str">
        <f>IF(生产方式演算表!AU698="","",ROUND(生产方式演算表!AU698,-1))</f>
        <v/>
      </c>
      <c r="P660" s="3" t="str">
        <f>IF(生产方式演算表!S698="","",生产方式演算表!S698)</f>
        <v/>
      </c>
      <c r="Q660" s="3" t="str">
        <f>IF(生产方式演算表!AV698="","",ROUND(生产方式演算表!AV698,-1))</f>
        <v/>
      </c>
      <c r="R660" s="3" t="str">
        <f>IF(生产方式演算表!V698="","",生产方式演算表!V698)</f>
        <v/>
      </c>
      <c r="S660" s="3" t="str">
        <f>IF(生产方式演算表!AW698="","",ROUND(生产方式演算表!AW698,-LEN(生产方式演算表!AW698)+2))</f>
        <v/>
      </c>
      <c r="T660" s="3" t="str">
        <f>IF(生产方式演算表!X698="","",生产方式演算表!X698)</f>
        <v/>
      </c>
      <c r="U660" s="3" t="str">
        <f>IF(生产方式演算表!AX698="","",ROUND(生产方式演算表!AX698,-LEN(生产方式演算表!AX698)+2))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hidden="1" customHeight="1" spans="1:34">
      <c r="A661" s="23" t="str">
        <f>生产方式演算表!A699</f>
        <v>pmg_铁矿_基础生产</v>
      </c>
      <c r="B661" s="20" t="str">
        <f>IF(生产方式演算表!B699="","",生产方式演算表!B699)</f>
        <v/>
      </c>
      <c r="C661" s="23">
        <v>3</v>
      </c>
      <c r="D661" s="24" t="str">
        <f>IF(生产方式演算表!F699="","",生产方式演算表!F699)</f>
        <v/>
      </c>
      <c r="E661" s="24" t="str">
        <f>IF(生产方式演算表!AO699="","",生产方式演算表!AO699)</f>
        <v/>
      </c>
      <c r="F661" s="24" t="str">
        <f>IF(生产方式演算表!H699="","",生产方式演算表!H699)</f>
        <v/>
      </c>
      <c r="G661" s="24" t="str">
        <f>IF(生产方式演算表!AP699="","",生产方式演算表!AP699)</f>
        <v/>
      </c>
      <c r="H661" s="24" t="str">
        <f>IF(生产方式演算表!J699="","",生产方式演算表!J699)</f>
        <v/>
      </c>
      <c r="I661" s="24" t="str">
        <f>IF(生产方式演算表!AQ699="","",生产方式演算表!AQ699)</f>
        <v/>
      </c>
      <c r="J661" s="26" t="str">
        <f>IF(生产方式演算表!AR699=0,"","运力")</f>
        <v/>
      </c>
      <c r="K661" s="26" t="str">
        <f>IF(J661="运力",生产方式演算表!AR699,"")</f>
        <v/>
      </c>
      <c r="L661" s="3" t="str">
        <f>IF(生产方式演算表!O699="","",生产方式演算表!O699)</f>
        <v/>
      </c>
      <c r="M661" s="3" t="str">
        <f>IF(生产方式演算表!AT699="","",ROUND(生产方式演算表!AT699,-1))</f>
        <v/>
      </c>
      <c r="N661" s="3" t="str">
        <f>IF(生产方式演算表!Q699="","",生产方式演算表!Q699)</f>
        <v/>
      </c>
      <c r="O661" s="3" t="str">
        <f>IF(生产方式演算表!AU699="","",ROUND(生产方式演算表!AU699,-1))</f>
        <v/>
      </c>
      <c r="P661" s="3" t="str">
        <f>IF(生产方式演算表!S699="","",生产方式演算表!S699)</f>
        <v/>
      </c>
      <c r="Q661" s="3" t="str">
        <f>IF(生产方式演算表!AV699="","",ROUND(生产方式演算表!AV699,-1))</f>
        <v/>
      </c>
      <c r="R661" s="3" t="str">
        <f>IF(生产方式演算表!V699="","",生产方式演算表!V699)</f>
        <v/>
      </c>
      <c r="S661" s="3" t="str">
        <f>IF(生产方式演算表!AW699="","",ROUND(生产方式演算表!AW699,-LEN(生产方式演算表!AW699)+2))</f>
        <v/>
      </c>
      <c r="T661" s="3" t="str">
        <f>IF(生产方式演算表!X699="","",生产方式演算表!X699)</f>
        <v/>
      </c>
      <c r="U661" s="3" t="str">
        <f>IF(生产方式演算表!AX699="","",ROUND(生产方式演算表!AX699,-LEN(生产方式演算表!AX699)+2))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hidden="1" customHeight="1" spans="1:34">
      <c r="A662" s="23" t="str">
        <f>生产方式演算表!A700</f>
        <v>pmg_铁矿_基础生产</v>
      </c>
      <c r="B662" s="20" t="str">
        <f>IF(生产方式演算表!B700="","",生产方式演算表!B700)</f>
        <v/>
      </c>
      <c r="C662" s="23">
        <v>4</v>
      </c>
      <c r="D662" s="24" t="str">
        <f>IF(生产方式演算表!F700="","",生产方式演算表!F700)</f>
        <v/>
      </c>
      <c r="E662" s="24" t="str">
        <f>IF(生产方式演算表!AO700="","",生产方式演算表!AO700)</f>
        <v/>
      </c>
      <c r="F662" s="24" t="str">
        <f>IF(生产方式演算表!H700="","",生产方式演算表!H700)</f>
        <v/>
      </c>
      <c r="G662" s="24" t="str">
        <f>IF(生产方式演算表!AP700="","",生产方式演算表!AP700)</f>
        <v/>
      </c>
      <c r="H662" s="24" t="str">
        <f>IF(生产方式演算表!J700="","",生产方式演算表!J700)</f>
        <v/>
      </c>
      <c r="I662" s="24" t="str">
        <f>IF(生产方式演算表!AQ700="","",生产方式演算表!AQ700)</f>
        <v/>
      </c>
      <c r="J662" s="26" t="str">
        <f>IF(生产方式演算表!AR700=0,"","运力")</f>
        <v/>
      </c>
      <c r="K662" s="26" t="str">
        <f>IF(J662="运力",生产方式演算表!AR700,"")</f>
        <v/>
      </c>
      <c r="L662" s="3" t="str">
        <f>IF(生产方式演算表!O700="","",生产方式演算表!O700)</f>
        <v/>
      </c>
      <c r="M662" s="3" t="str">
        <f>IF(生产方式演算表!AT700="","",ROUND(生产方式演算表!AT700,-1))</f>
        <v/>
      </c>
      <c r="N662" s="3" t="str">
        <f>IF(生产方式演算表!Q700="","",生产方式演算表!Q700)</f>
        <v/>
      </c>
      <c r="O662" s="3" t="str">
        <f>IF(生产方式演算表!AU700="","",ROUND(生产方式演算表!AU700,-1))</f>
        <v/>
      </c>
      <c r="P662" s="3" t="str">
        <f>IF(生产方式演算表!S700="","",生产方式演算表!S700)</f>
        <v/>
      </c>
      <c r="Q662" s="3" t="str">
        <f>IF(生产方式演算表!AV700="","",ROUND(生产方式演算表!AV700,-1))</f>
        <v/>
      </c>
      <c r="R662" s="3" t="str">
        <f>IF(生产方式演算表!V700="","",生产方式演算表!V700)</f>
        <v/>
      </c>
      <c r="S662" s="3" t="str">
        <f>IF(生产方式演算表!AW700="","",ROUND(生产方式演算表!AW700,-LEN(生产方式演算表!AW700)+2))</f>
        <v/>
      </c>
      <c r="T662" s="3" t="str">
        <f>IF(生产方式演算表!X700="","",生产方式演算表!X700)</f>
        <v/>
      </c>
      <c r="U662" s="3" t="str">
        <f>IF(生产方式演算表!AX700="","",ROUND(生产方式演算表!AX700,-LEN(生产方式演算表!AX700)+2))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hidden="1" customHeight="1" spans="1:34">
      <c r="A663" s="23" t="str">
        <f>生产方式演算表!A701</f>
        <v>pmg_铁矿_高级生产</v>
      </c>
      <c r="B663" s="20" t="str">
        <f>IF(生产方式演算表!B701="","",生产方式演算表!B701)</f>
        <v/>
      </c>
      <c r="C663" s="23">
        <v>5</v>
      </c>
      <c r="D663" s="24" t="str">
        <f>IF(生产方式演算表!F701="","",生产方式演算表!F701)</f>
        <v/>
      </c>
      <c r="E663" s="24" t="str">
        <f>IF(生产方式演算表!AO701="","",生产方式演算表!AO701)</f>
        <v/>
      </c>
      <c r="F663" s="24" t="str">
        <f>IF(生产方式演算表!H701="","",生产方式演算表!H701)</f>
        <v/>
      </c>
      <c r="G663" s="24" t="str">
        <f>IF(生产方式演算表!AP701="","",生产方式演算表!AP701)</f>
        <v/>
      </c>
      <c r="H663" s="24" t="str">
        <f>IF(生产方式演算表!J701="","",生产方式演算表!J701)</f>
        <v/>
      </c>
      <c r="I663" s="24" t="str">
        <f>IF(生产方式演算表!AQ701="","",生产方式演算表!AQ701)</f>
        <v/>
      </c>
      <c r="J663" s="26" t="str">
        <f>IF(生产方式演算表!AR701=0,"","运力")</f>
        <v/>
      </c>
      <c r="K663" s="26" t="str">
        <f>IF(J663="运力",生产方式演算表!AR701,"")</f>
        <v/>
      </c>
      <c r="L663" s="3" t="str">
        <f>IF(生产方式演算表!O701="","",生产方式演算表!O701)</f>
        <v/>
      </c>
      <c r="M663" s="3" t="str">
        <f>IF(生产方式演算表!AT701="","",ROUND(生产方式演算表!AT701,-1))</f>
        <v/>
      </c>
      <c r="N663" s="3" t="str">
        <f>IF(生产方式演算表!Q701="","",生产方式演算表!Q701)</f>
        <v/>
      </c>
      <c r="O663" s="3" t="str">
        <f>IF(生产方式演算表!AU701="","",ROUND(生产方式演算表!AU701,-1))</f>
        <v/>
      </c>
      <c r="P663" s="3" t="str">
        <f>IF(生产方式演算表!S701="","",生产方式演算表!S701)</f>
        <v/>
      </c>
      <c r="Q663" s="3" t="str">
        <f>IF(生产方式演算表!AV701="","",ROUND(生产方式演算表!AV701,-1))</f>
        <v/>
      </c>
      <c r="R663" s="3" t="str">
        <f>IF(生产方式演算表!V701="","",生产方式演算表!V701)</f>
        <v/>
      </c>
      <c r="S663" s="3" t="str">
        <f>IF(生产方式演算表!AW701="","",ROUND(生产方式演算表!AW701,-LEN(生产方式演算表!AW701)+2))</f>
        <v/>
      </c>
      <c r="T663" s="3" t="str">
        <f>IF(生产方式演算表!X701="","",生产方式演算表!X701)</f>
        <v/>
      </c>
      <c r="U663" s="3" t="str">
        <f>IF(生产方式演算表!AX701="","",ROUND(生产方式演算表!AX701,-LEN(生产方式演算表!AX701)+2))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hidden="1" customHeight="1" spans="1:34">
      <c r="A664" s="23" t="str">
        <f>生产方式演算表!A702</f>
        <v>pmg_铁矿_高级生产</v>
      </c>
      <c r="B664" s="20" t="str">
        <f>IF(生产方式演算表!B702="","",生产方式演算表!B702)</f>
        <v/>
      </c>
      <c r="C664" s="25">
        <v>1</v>
      </c>
      <c r="D664" s="24" t="str">
        <f>IF(生产方式演算表!F702="","",生产方式演算表!F702)</f>
        <v/>
      </c>
      <c r="E664" s="24" t="str">
        <f>IF(生产方式演算表!AO702="","",生产方式演算表!AO702)</f>
        <v/>
      </c>
      <c r="F664" s="24" t="str">
        <f>IF(生产方式演算表!H702="","",生产方式演算表!H702)</f>
        <v/>
      </c>
      <c r="G664" s="24" t="str">
        <f>IF(生产方式演算表!AP702="","",生产方式演算表!AP702)</f>
        <v/>
      </c>
      <c r="H664" s="24" t="str">
        <f>IF(生产方式演算表!J702="","",生产方式演算表!J702)</f>
        <v/>
      </c>
      <c r="I664" s="24" t="str">
        <f>IF(生产方式演算表!AQ702="","",生产方式演算表!AQ702)</f>
        <v/>
      </c>
      <c r="J664" s="26" t="str">
        <f>IF(生产方式演算表!AR702=0,"","运力")</f>
        <v/>
      </c>
      <c r="K664" s="26" t="str">
        <f>IF(J664="运力",生产方式演算表!AR702,"")</f>
        <v/>
      </c>
      <c r="L664" s="3" t="str">
        <f>IF(生产方式演算表!O702="","",生产方式演算表!O702)</f>
        <v/>
      </c>
      <c r="M664" s="3" t="str">
        <f>IF(生产方式演算表!AT702="","",ROUND(生产方式演算表!AT702,-1))</f>
        <v/>
      </c>
      <c r="N664" s="3" t="str">
        <f>IF(生产方式演算表!Q702="","",生产方式演算表!Q702)</f>
        <v/>
      </c>
      <c r="O664" s="3" t="str">
        <f>IF(生产方式演算表!AU702="","",ROUND(生产方式演算表!AU702,-1))</f>
        <v/>
      </c>
      <c r="P664" s="3" t="str">
        <f>IF(生产方式演算表!S702="","",生产方式演算表!S702)</f>
        <v/>
      </c>
      <c r="Q664" s="3" t="str">
        <f>IF(生产方式演算表!AV702="","",ROUND(生产方式演算表!AV702,-1))</f>
        <v/>
      </c>
      <c r="R664" s="3" t="str">
        <f>IF(生产方式演算表!V702="","",生产方式演算表!V702)</f>
        <v/>
      </c>
      <c r="S664" s="3" t="str">
        <f>IF(生产方式演算表!AW702="","",ROUND(生产方式演算表!AW702,-LEN(生产方式演算表!AW702)+2))</f>
        <v/>
      </c>
      <c r="T664" s="3" t="str">
        <f>IF(生产方式演算表!X702="","",生产方式演算表!X702)</f>
        <v/>
      </c>
      <c r="U664" s="3" t="str">
        <f>IF(生产方式演算表!AX702="","",ROUND(生产方式演算表!AX702,-LEN(生产方式演算表!AX702)+2))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hidden="1" customHeight="1" spans="1:34">
      <c r="A665" s="23" t="str">
        <f>生产方式演算表!A703</f>
        <v>pmg_铁矿_高级生产</v>
      </c>
      <c r="B665" s="20" t="str">
        <f>IF(生产方式演算表!B703="","",生产方式演算表!B703)</f>
        <v/>
      </c>
      <c r="C665" s="25">
        <v>2</v>
      </c>
      <c r="D665" s="24" t="str">
        <f>IF(生产方式演算表!F703="","",生产方式演算表!F703)</f>
        <v/>
      </c>
      <c r="E665" s="24" t="str">
        <f>IF(生产方式演算表!AO703="","",生产方式演算表!AO703)</f>
        <v/>
      </c>
      <c r="F665" s="24" t="str">
        <f>IF(生产方式演算表!H703="","",生产方式演算表!H703)</f>
        <v/>
      </c>
      <c r="G665" s="24" t="str">
        <f>IF(生产方式演算表!AP703="","",生产方式演算表!AP703)</f>
        <v/>
      </c>
      <c r="H665" s="24" t="str">
        <f>IF(生产方式演算表!J703="","",生产方式演算表!J703)</f>
        <v/>
      </c>
      <c r="I665" s="24" t="str">
        <f>IF(生产方式演算表!AQ703="","",生产方式演算表!AQ703)</f>
        <v/>
      </c>
      <c r="J665" s="26" t="str">
        <f>IF(生产方式演算表!AR703=0,"","运力")</f>
        <v/>
      </c>
      <c r="K665" s="26" t="str">
        <f>IF(J665="运力",生产方式演算表!AR703,"")</f>
        <v/>
      </c>
      <c r="L665" s="3" t="str">
        <f>IF(生产方式演算表!O703="","",生产方式演算表!O703)</f>
        <v/>
      </c>
      <c r="M665" s="3" t="str">
        <f>IF(生产方式演算表!AT703="","",ROUND(生产方式演算表!AT703,-1))</f>
        <v/>
      </c>
      <c r="N665" s="3" t="str">
        <f>IF(生产方式演算表!Q703="","",生产方式演算表!Q703)</f>
        <v/>
      </c>
      <c r="O665" s="3" t="str">
        <f>IF(生产方式演算表!AU703="","",ROUND(生产方式演算表!AU703,-1))</f>
        <v/>
      </c>
      <c r="P665" s="3" t="str">
        <f>IF(生产方式演算表!S703="","",生产方式演算表!S703)</f>
        <v/>
      </c>
      <c r="Q665" s="3" t="str">
        <f>IF(生产方式演算表!AV703="","",ROUND(生产方式演算表!AV703,-1))</f>
        <v/>
      </c>
      <c r="R665" s="3" t="str">
        <f>IF(生产方式演算表!V703="","",生产方式演算表!V703)</f>
        <v/>
      </c>
      <c r="S665" s="3" t="str">
        <f>IF(生产方式演算表!AW703="","",ROUND(生产方式演算表!AW703,-LEN(生产方式演算表!AW703)+2))</f>
        <v/>
      </c>
      <c r="T665" s="3" t="str">
        <f>IF(生产方式演算表!X703="","",生产方式演算表!X703)</f>
        <v/>
      </c>
      <c r="U665" s="3" t="str">
        <f>IF(生产方式演算表!AX703="","",ROUND(生产方式演算表!AX703,-LEN(生产方式演算表!AX703)+2))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hidden="1" customHeight="1" spans="1:34">
      <c r="A666" s="23" t="str">
        <f>生产方式演算表!A704</f>
        <v>pmg_铁矿_高级生产</v>
      </c>
      <c r="B666" s="20" t="str">
        <f>IF(生产方式演算表!B704="","",生产方式演算表!B704)</f>
        <v/>
      </c>
      <c r="C666" s="25">
        <v>3</v>
      </c>
      <c r="D666" s="24" t="str">
        <f>IF(生产方式演算表!F704="","",生产方式演算表!F704)</f>
        <v/>
      </c>
      <c r="E666" s="24" t="str">
        <f>IF(生产方式演算表!AO704="","",生产方式演算表!AO704)</f>
        <v/>
      </c>
      <c r="F666" s="24" t="str">
        <f>IF(生产方式演算表!H704="","",生产方式演算表!H704)</f>
        <v/>
      </c>
      <c r="G666" s="24" t="str">
        <f>IF(生产方式演算表!AP704="","",生产方式演算表!AP704)</f>
        <v/>
      </c>
      <c r="H666" s="24" t="str">
        <f>IF(生产方式演算表!J704="","",生产方式演算表!J704)</f>
        <v/>
      </c>
      <c r="I666" s="24" t="str">
        <f>IF(生产方式演算表!AQ704="","",生产方式演算表!AQ704)</f>
        <v/>
      </c>
      <c r="J666" s="26" t="str">
        <f>IF(生产方式演算表!AR704=0,"","运力")</f>
        <v/>
      </c>
      <c r="K666" s="26" t="str">
        <f>IF(J666="运力",生产方式演算表!AR704,"")</f>
        <v/>
      </c>
      <c r="L666" s="3" t="str">
        <f>IF(生产方式演算表!O704="","",生产方式演算表!O704)</f>
        <v/>
      </c>
      <c r="M666" s="3" t="str">
        <f>IF(生产方式演算表!AT704="","",ROUND(生产方式演算表!AT704,-1))</f>
        <v/>
      </c>
      <c r="N666" s="3" t="str">
        <f>IF(生产方式演算表!Q704="","",生产方式演算表!Q704)</f>
        <v/>
      </c>
      <c r="O666" s="3" t="str">
        <f>IF(生产方式演算表!AU704="","",ROUND(生产方式演算表!AU704,-1))</f>
        <v/>
      </c>
      <c r="P666" s="3" t="str">
        <f>IF(生产方式演算表!S704="","",生产方式演算表!S704)</f>
        <v/>
      </c>
      <c r="Q666" s="3" t="str">
        <f>IF(生产方式演算表!AV704="","",ROUND(生产方式演算表!AV704,-1))</f>
        <v/>
      </c>
      <c r="R666" s="3" t="str">
        <f>IF(生产方式演算表!V704="","",生产方式演算表!V704)</f>
        <v/>
      </c>
      <c r="S666" s="3" t="str">
        <f>IF(生产方式演算表!AW704="","",ROUND(生产方式演算表!AW704,-LEN(生产方式演算表!AW704)+2))</f>
        <v/>
      </c>
      <c r="T666" s="3" t="str">
        <f>IF(生产方式演算表!X704="","",生产方式演算表!X704)</f>
        <v/>
      </c>
      <c r="U666" s="3" t="str">
        <f>IF(生产方式演算表!AX704="","",ROUND(生产方式演算表!AX704,-LEN(生产方式演算表!AX704)+2))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hidden="1" customHeight="1" spans="1:34">
      <c r="A667" s="23" t="str">
        <f>生产方式演算表!A705</f>
        <v>pmg_铁矿_高级生产</v>
      </c>
      <c r="B667" s="20" t="str">
        <f>IF(生产方式演算表!B705="","",生产方式演算表!B705)</f>
        <v/>
      </c>
      <c r="C667" s="25">
        <v>4</v>
      </c>
      <c r="D667" s="24" t="str">
        <f>IF(生产方式演算表!F705="","",生产方式演算表!F705)</f>
        <v/>
      </c>
      <c r="E667" s="24" t="str">
        <f>IF(生产方式演算表!AO705="","",生产方式演算表!AO705)</f>
        <v/>
      </c>
      <c r="F667" s="24" t="str">
        <f>IF(生产方式演算表!H705="","",生产方式演算表!H705)</f>
        <v/>
      </c>
      <c r="G667" s="24" t="str">
        <f>IF(生产方式演算表!AP705="","",生产方式演算表!AP705)</f>
        <v/>
      </c>
      <c r="H667" s="24" t="str">
        <f>IF(生产方式演算表!J705="","",生产方式演算表!J705)</f>
        <v/>
      </c>
      <c r="I667" s="24" t="str">
        <f>IF(生产方式演算表!AQ705="","",生产方式演算表!AQ705)</f>
        <v/>
      </c>
      <c r="J667" s="26" t="str">
        <f>IF(生产方式演算表!AR705=0,"","运力")</f>
        <v/>
      </c>
      <c r="K667" s="26" t="str">
        <f>IF(J667="运力",生产方式演算表!AR705,"")</f>
        <v/>
      </c>
      <c r="L667" s="3" t="str">
        <f>IF(生产方式演算表!O705="","",生产方式演算表!O705)</f>
        <v/>
      </c>
      <c r="M667" s="3" t="str">
        <f>IF(生产方式演算表!AT705="","",ROUND(生产方式演算表!AT705,-1))</f>
        <v/>
      </c>
      <c r="N667" s="3" t="str">
        <f>IF(生产方式演算表!Q705="","",生产方式演算表!Q705)</f>
        <v/>
      </c>
      <c r="O667" s="3" t="str">
        <f>IF(生产方式演算表!AU705="","",ROUND(生产方式演算表!AU705,-1))</f>
        <v/>
      </c>
      <c r="P667" s="3" t="str">
        <f>IF(生产方式演算表!S705="","",生产方式演算表!S705)</f>
        <v/>
      </c>
      <c r="Q667" s="3" t="str">
        <f>IF(生产方式演算表!AV705="","",ROUND(生产方式演算表!AV705,-1))</f>
        <v/>
      </c>
      <c r="R667" s="3" t="str">
        <f>IF(生产方式演算表!V705="","",生产方式演算表!V705)</f>
        <v/>
      </c>
      <c r="S667" s="3" t="str">
        <f>IF(生产方式演算表!AW705="","",ROUND(生产方式演算表!AW705,-LEN(生产方式演算表!AW705)+2))</f>
        <v/>
      </c>
      <c r="T667" s="3" t="str">
        <f>IF(生产方式演算表!X705="","",生产方式演算表!X705)</f>
        <v/>
      </c>
      <c r="U667" s="3" t="str">
        <f>IF(生产方式演算表!AX705="","",ROUND(生产方式演算表!AX705,-LEN(生产方式演算表!AX705)+2))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hidden="1" customHeight="1" spans="1:34">
      <c r="A668" s="23" t="str">
        <f>生产方式演算表!A706</f>
        <v>pmg_铁矿_科学自动化</v>
      </c>
      <c r="B668" s="20" t="str">
        <f>IF(生产方式演算表!B706="","",生产方式演算表!B706)</f>
        <v/>
      </c>
      <c r="C668" s="25">
        <v>5</v>
      </c>
      <c r="D668" s="24" t="str">
        <f>IF(生产方式演算表!F706="","",生产方式演算表!F706)</f>
        <v/>
      </c>
      <c r="E668" s="24" t="str">
        <f>IF(生产方式演算表!AO706="","",生产方式演算表!AO706)</f>
        <v/>
      </c>
      <c r="F668" s="24" t="str">
        <f>IF(生产方式演算表!H706="","",生产方式演算表!H706)</f>
        <v/>
      </c>
      <c r="G668" s="24" t="str">
        <f>IF(生产方式演算表!AP706="","",生产方式演算表!AP706)</f>
        <v/>
      </c>
      <c r="H668" s="24" t="str">
        <f>IF(生产方式演算表!J706="","",生产方式演算表!J706)</f>
        <v/>
      </c>
      <c r="I668" s="24" t="str">
        <f>IF(生产方式演算表!AQ706="","",生产方式演算表!AQ706)</f>
        <v/>
      </c>
      <c r="J668" s="26" t="str">
        <f>IF(生产方式演算表!AR706=0,"","运力")</f>
        <v/>
      </c>
      <c r="K668" s="26" t="str">
        <f>IF(J668="运力",生产方式演算表!AR706,"")</f>
        <v/>
      </c>
      <c r="L668" s="3" t="str">
        <f>IF(生产方式演算表!O706="","",生产方式演算表!O706)</f>
        <v/>
      </c>
      <c r="M668" s="3" t="str">
        <f>IF(生产方式演算表!AT706="","",ROUND(生产方式演算表!AT706,-1))</f>
        <v/>
      </c>
      <c r="N668" s="3" t="str">
        <f>IF(生产方式演算表!Q706="","",生产方式演算表!Q706)</f>
        <v/>
      </c>
      <c r="O668" s="3" t="str">
        <f>IF(生产方式演算表!AU706="","",ROUND(生产方式演算表!AU706,-1))</f>
        <v/>
      </c>
      <c r="P668" s="3" t="str">
        <f>IF(生产方式演算表!S706="","",生产方式演算表!S706)</f>
        <v/>
      </c>
      <c r="Q668" s="3" t="str">
        <f>IF(生产方式演算表!AV706="","",ROUND(生产方式演算表!AV706,-1))</f>
        <v/>
      </c>
      <c r="R668" s="3" t="str">
        <f>IF(生产方式演算表!V706="","",生产方式演算表!V706)</f>
        <v/>
      </c>
      <c r="S668" s="3" t="str">
        <f>IF(生产方式演算表!AW706="","",ROUND(生产方式演算表!AW706,-LEN(生产方式演算表!AW706)+2))</f>
        <v/>
      </c>
      <c r="T668" s="3" t="str">
        <f>IF(生产方式演算表!X706="","",生产方式演算表!X706)</f>
        <v/>
      </c>
      <c r="U668" s="3" t="str">
        <f>IF(生产方式演算表!AX706="","",ROUND(生产方式演算表!AX706,-LEN(生产方式演算表!AX706)+2))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hidden="1" customHeight="1" spans="1:34">
      <c r="A669" s="23" t="str">
        <f>生产方式演算表!A707</f>
        <v>pmg_铁矿_科学自动化</v>
      </c>
      <c r="B669" s="20" t="str">
        <f>IF(生产方式演算表!B707="","",生产方式演算表!B707)</f>
        <v/>
      </c>
      <c r="C669" s="23">
        <v>1</v>
      </c>
      <c r="D669" s="24" t="str">
        <f>IF(生产方式演算表!F707="","",生产方式演算表!F707)</f>
        <v/>
      </c>
      <c r="E669" s="24" t="str">
        <f>IF(生产方式演算表!AO707="","",生产方式演算表!AO707)</f>
        <v/>
      </c>
      <c r="F669" s="24" t="str">
        <f>IF(生产方式演算表!H707="","",生产方式演算表!H707)</f>
        <v/>
      </c>
      <c r="G669" s="24" t="str">
        <f>IF(生产方式演算表!AP707="","",生产方式演算表!AP707)</f>
        <v/>
      </c>
      <c r="H669" s="24" t="str">
        <f>IF(生产方式演算表!J707="","",生产方式演算表!J707)</f>
        <v/>
      </c>
      <c r="I669" s="24" t="str">
        <f>IF(生产方式演算表!AQ707="","",生产方式演算表!AQ707)</f>
        <v/>
      </c>
      <c r="J669" s="26" t="str">
        <f>IF(生产方式演算表!AR707=0,"","运力")</f>
        <v/>
      </c>
      <c r="K669" s="26" t="str">
        <f>IF(J669="运力",生产方式演算表!AR707,"")</f>
        <v/>
      </c>
      <c r="L669" s="3" t="str">
        <f>IF(生产方式演算表!O707="","",生产方式演算表!O707)</f>
        <v/>
      </c>
      <c r="M669" s="3" t="str">
        <f>IF(生产方式演算表!AT707="","",ROUND(生产方式演算表!AT707,-1))</f>
        <v/>
      </c>
      <c r="N669" s="3" t="str">
        <f>IF(生产方式演算表!Q707="","",生产方式演算表!Q707)</f>
        <v/>
      </c>
      <c r="O669" s="3" t="str">
        <f>IF(生产方式演算表!AU707="","",ROUND(生产方式演算表!AU707,-1))</f>
        <v/>
      </c>
      <c r="P669" s="3" t="str">
        <f>IF(生产方式演算表!S707="","",生产方式演算表!S707)</f>
        <v/>
      </c>
      <c r="Q669" s="3" t="str">
        <f>IF(生产方式演算表!AV707="","",ROUND(生产方式演算表!AV707,-1))</f>
        <v/>
      </c>
      <c r="R669" s="3" t="str">
        <f>IF(生产方式演算表!V707="","",生产方式演算表!V707)</f>
        <v/>
      </c>
      <c r="S669" s="3" t="str">
        <f>IF(生产方式演算表!AW707="","",ROUND(生产方式演算表!AW707,-LEN(生产方式演算表!AW707)+2))</f>
        <v/>
      </c>
      <c r="T669" s="3" t="str">
        <f>IF(生产方式演算表!X707="","",生产方式演算表!X707)</f>
        <v/>
      </c>
      <c r="U669" s="3" t="str">
        <f>IF(生产方式演算表!AX707="","",ROUND(生产方式演算表!AX707,-LEN(生产方式演算表!AX707)+2))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hidden="1" customHeight="1" spans="1:34">
      <c r="A670" s="23" t="str">
        <f>生产方式演算表!A708</f>
        <v>pmg_铁矿_科学自动化</v>
      </c>
      <c r="B670" s="20" t="str">
        <f>IF(生产方式演算表!B708="","",生产方式演算表!B708)</f>
        <v/>
      </c>
      <c r="C670" s="23">
        <v>2</v>
      </c>
      <c r="D670" s="24" t="str">
        <f>IF(生产方式演算表!F708="","",生产方式演算表!F708)</f>
        <v/>
      </c>
      <c r="E670" s="24" t="str">
        <f>IF(生产方式演算表!AO708="","",生产方式演算表!AO708)</f>
        <v/>
      </c>
      <c r="F670" s="24" t="str">
        <f>IF(生产方式演算表!H708="","",生产方式演算表!H708)</f>
        <v/>
      </c>
      <c r="G670" s="24" t="str">
        <f>IF(生产方式演算表!AP708="","",生产方式演算表!AP708)</f>
        <v/>
      </c>
      <c r="H670" s="24" t="str">
        <f>IF(生产方式演算表!J708="","",生产方式演算表!J708)</f>
        <v/>
      </c>
      <c r="I670" s="24" t="str">
        <f>IF(生产方式演算表!AQ708="","",生产方式演算表!AQ708)</f>
        <v/>
      </c>
      <c r="J670" s="26" t="str">
        <f>IF(生产方式演算表!AR708=0,"","运力")</f>
        <v/>
      </c>
      <c r="K670" s="26" t="str">
        <f>IF(J670="运力",生产方式演算表!AR708,"")</f>
        <v/>
      </c>
      <c r="L670" s="3" t="str">
        <f>IF(生产方式演算表!O708="","",生产方式演算表!O708)</f>
        <v/>
      </c>
      <c r="M670" s="3" t="str">
        <f>IF(生产方式演算表!AT708="","",ROUND(生产方式演算表!AT708,-1))</f>
        <v/>
      </c>
      <c r="N670" s="3" t="str">
        <f>IF(生产方式演算表!Q708="","",生产方式演算表!Q708)</f>
        <v/>
      </c>
      <c r="O670" s="3" t="str">
        <f>IF(生产方式演算表!AU708="","",ROUND(生产方式演算表!AU708,-1))</f>
        <v/>
      </c>
      <c r="P670" s="3" t="str">
        <f>IF(生产方式演算表!S708="","",生产方式演算表!S708)</f>
        <v/>
      </c>
      <c r="Q670" s="3" t="str">
        <f>IF(生产方式演算表!AV708="","",ROUND(生产方式演算表!AV708,-1))</f>
        <v/>
      </c>
      <c r="R670" s="3" t="str">
        <f>IF(生产方式演算表!V708="","",生产方式演算表!V708)</f>
        <v/>
      </c>
      <c r="S670" s="3" t="str">
        <f>IF(生产方式演算表!AW708="","",ROUND(生产方式演算表!AW708,-LEN(生产方式演算表!AW708)+2))</f>
        <v/>
      </c>
      <c r="T670" s="3" t="str">
        <f>IF(生产方式演算表!X708="","",生产方式演算表!X708)</f>
        <v/>
      </c>
      <c r="U670" s="3" t="str">
        <f>IF(生产方式演算表!AX708="","",ROUND(生产方式演算表!AX708,-LEN(生产方式演算表!AX708)+2))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hidden="1" customHeight="1" spans="1:34">
      <c r="A671" s="23" t="str">
        <f>生产方式演算表!A709</f>
        <v>pmg_铁矿_科学自动化</v>
      </c>
      <c r="B671" s="20" t="str">
        <f>IF(生产方式演算表!B709="","",生产方式演算表!B709)</f>
        <v/>
      </c>
      <c r="C671" s="23">
        <v>3</v>
      </c>
      <c r="D671" s="24" t="str">
        <f>IF(生产方式演算表!F709="","",生产方式演算表!F709)</f>
        <v/>
      </c>
      <c r="E671" s="24" t="str">
        <f>IF(生产方式演算表!AO709="","",生产方式演算表!AO709)</f>
        <v/>
      </c>
      <c r="F671" s="24" t="str">
        <f>IF(生产方式演算表!H709="","",生产方式演算表!H709)</f>
        <v/>
      </c>
      <c r="G671" s="24" t="str">
        <f>IF(生产方式演算表!AP709="","",生产方式演算表!AP709)</f>
        <v/>
      </c>
      <c r="H671" s="24" t="str">
        <f>IF(生产方式演算表!J709="","",生产方式演算表!J709)</f>
        <v/>
      </c>
      <c r="I671" s="24" t="str">
        <f>IF(生产方式演算表!AQ709="","",生产方式演算表!AQ709)</f>
        <v/>
      </c>
      <c r="J671" s="26" t="str">
        <f>IF(生产方式演算表!AR709=0,"","运力")</f>
        <v/>
      </c>
      <c r="K671" s="26" t="str">
        <f>IF(J671="运力",生产方式演算表!AR709,"")</f>
        <v/>
      </c>
      <c r="L671" s="3" t="str">
        <f>IF(生产方式演算表!O709="","",生产方式演算表!O709)</f>
        <v/>
      </c>
      <c r="M671" s="3" t="str">
        <f>IF(生产方式演算表!AT709="","",ROUND(生产方式演算表!AT709,-1))</f>
        <v/>
      </c>
      <c r="N671" s="3" t="str">
        <f>IF(生产方式演算表!Q709="","",生产方式演算表!Q709)</f>
        <v/>
      </c>
      <c r="O671" s="3" t="str">
        <f>IF(生产方式演算表!AU709="","",ROUND(生产方式演算表!AU709,-1))</f>
        <v/>
      </c>
      <c r="P671" s="3" t="str">
        <f>IF(生产方式演算表!S709="","",生产方式演算表!S709)</f>
        <v/>
      </c>
      <c r="Q671" s="3" t="str">
        <f>IF(生产方式演算表!AV709="","",ROUND(生产方式演算表!AV709,-1))</f>
        <v/>
      </c>
      <c r="R671" s="3" t="str">
        <f>IF(生产方式演算表!V709="","",生产方式演算表!V709)</f>
        <v/>
      </c>
      <c r="S671" s="3" t="str">
        <f>IF(生产方式演算表!AW709="","",ROUND(生产方式演算表!AW709,-LEN(生产方式演算表!AW709)+2))</f>
        <v/>
      </c>
      <c r="T671" s="3" t="str">
        <f>IF(生产方式演算表!X709="","",生产方式演算表!X709)</f>
        <v/>
      </c>
      <c r="U671" s="3" t="str">
        <f>IF(生产方式演算表!AX709="","",ROUND(生产方式演算表!AX709,-LEN(生产方式演算表!AX709)+2))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hidden="1" customHeight="1" spans="1:34">
      <c r="A672" s="23" t="str">
        <f>生产方式演算表!A710</f>
        <v>pmg_铁矿_科学自动化</v>
      </c>
      <c r="B672" s="20" t="str">
        <f>IF(生产方式演算表!B710="","",生产方式演算表!B710)</f>
        <v/>
      </c>
      <c r="C672" s="23">
        <v>4</v>
      </c>
      <c r="D672" s="24" t="str">
        <f>IF(生产方式演算表!F710="","",生产方式演算表!F710)</f>
        <v/>
      </c>
      <c r="E672" s="24" t="str">
        <f>IF(生产方式演算表!AO710="","",生产方式演算表!AO710)</f>
        <v/>
      </c>
      <c r="F672" s="24" t="str">
        <f>IF(生产方式演算表!H710="","",生产方式演算表!H710)</f>
        <v/>
      </c>
      <c r="G672" s="24" t="str">
        <f>IF(生产方式演算表!AP710="","",生产方式演算表!AP710)</f>
        <v/>
      </c>
      <c r="H672" s="24" t="str">
        <f>IF(生产方式演算表!J710="","",生产方式演算表!J710)</f>
        <v/>
      </c>
      <c r="I672" s="24" t="str">
        <f>IF(生产方式演算表!AQ710="","",生产方式演算表!AQ710)</f>
        <v/>
      </c>
      <c r="J672" s="26" t="str">
        <f>IF(生产方式演算表!AR710=0,"","运力")</f>
        <v/>
      </c>
      <c r="K672" s="26" t="str">
        <f>IF(J672="运力",生产方式演算表!AR710,"")</f>
        <v/>
      </c>
      <c r="L672" s="3" t="str">
        <f>IF(生产方式演算表!O710="","",生产方式演算表!O710)</f>
        <v/>
      </c>
      <c r="M672" s="3" t="str">
        <f>IF(生产方式演算表!AT710="","",ROUND(生产方式演算表!AT710,-1))</f>
        <v/>
      </c>
      <c r="N672" s="3" t="str">
        <f>IF(生产方式演算表!Q710="","",生产方式演算表!Q710)</f>
        <v/>
      </c>
      <c r="O672" s="3" t="str">
        <f>IF(生产方式演算表!AU710="","",ROUND(生产方式演算表!AU710,-1))</f>
        <v/>
      </c>
      <c r="P672" s="3" t="str">
        <f>IF(生产方式演算表!S710="","",生产方式演算表!S710)</f>
        <v/>
      </c>
      <c r="Q672" s="3" t="str">
        <f>IF(生产方式演算表!AV710="","",ROUND(生产方式演算表!AV710,-1))</f>
        <v/>
      </c>
      <c r="R672" s="3" t="str">
        <f>IF(生产方式演算表!V710="","",生产方式演算表!V710)</f>
        <v/>
      </c>
      <c r="S672" s="3" t="str">
        <f>IF(生产方式演算表!AW710="","",ROUND(生产方式演算表!AW710,-LEN(生产方式演算表!AW710)+2))</f>
        <v/>
      </c>
      <c r="T672" s="3" t="str">
        <f>IF(生产方式演算表!X710="","",生产方式演算表!X710)</f>
        <v/>
      </c>
      <c r="U672" s="3" t="str">
        <f>IF(生产方式演算表!AX710="","",ROUND(生产方式演算表!AX710,-LEN(生产方式演算表!AX710)+2))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hidden="1" customHeight="1" spans="1:34">
      <c r="A673" s="23" t="str">
        <f>生产方式演算表!A711</f>
        <v>pmg_铁矿_魔法自动化</v>
      </c>
      <c r="B673" s="20" t="str">
        <f>IF(生产方式演算表!B711="","",生产方式演算表!B711)</f>
        <v/>
      </c>
      <c r="C673" s="23">
        <v>5</v>
      </c>
      <c r="D673" s="24" t="str">
        <f>IF(生产方式演算表!F711="","",生产方式演算表!F711)</f>
        <v/>
      </c>
      <c r="E673" s="24" t="str">
        <f>IF(生产方式演算表!AO711="","",生产方式演算表!AO711)</f>
        <v/>
      </c>
      <c r="F673" s="24" t="str">
        <f>IF(生产方式演算表!H711="","",生产方式演算表!H711)</f>
        <v/>
      </c>
      <c r="G673" s="24" t="str">
        <f>IF(生产方式演算表!AP711="","",生产方式演算表!AP711)</f>
        <v/>
      </c>
      <c r="H673" s="24" t="str">
        <f>IF(生产方式演算表!J711="","",生产方式演算表!J711)</f>
        <v/>
      </c>
      <c r="I673" s="24" t="str">
        <f>IF(生产方式演算表!AQ711="","",生产方式演算表!AQ711)</f>
        <v/>
      </c>
      <c r="J673" s="26" t="str">
        <f>IF(生产方式演算表!AR711=0,"","运力")</f>
        <v/>
      </c>
      <c r="K673" s="26" t="str">
        <f>IF(J673="运力",生产方式演算表!AR711,"")</f>
        <v/>
      </c>
      <c r="L673" s="3" t="str">
        <f>IF(生产方式演算表!O711="","",生产方式演算表!O711)</f>
        <v/>
      </c>
      <c r="M673" s="3" t="str">
        <f>IF(生产方式演算表!AT711="","",ROUND(生产方式演算表!AT711,-1))</f>
        <v/>
      </c>
      <c r="N673" s="3" t="str">
        <f>IF(生产方式演算表!Q711="","",生产方式演算表!Q711)</f>
        <v/>
      </c>
      <c r="O673" s="3" t="str">
        <f>IF(生产方式演算表!AU711="","",ROUND(生产方式演算表!AU711,-1))</f>
        <v/>
      </c>
      <c r="P673" s="3" t="str">
        <f>IF(生产方式演算表!S711="","",生产方式演算表!S711)</f>
        <v/>
      </c>
      <c r="Q673" s="3" t="str">
        <f>IF(生产方式演算表!AV711="","",ROUND(生产方式演算表!AV711,-1))</f>
        <v/>
      </c>
      <c r="R673" s="3" t="str">
        <f>IF(生产方式演算表!V711="","",生产方式演算表!V711)</f>
        <v/>
      </c>
      <c r="S673" s="3" t="str">
        <f>IF(生产方式演算表!AW711="","",ROUND(生产方式演算表!AW711,-LEN(生产方式演算表!AW711)+2))</f>
        <v/>
      </c>
      <c r="T673" s="3" t="str">
        <f>IF(生产方式演算表!X711="","",生产方式演算表!X711)</f>
        <v/>
      </c>
      <c r="U673" s="3" t="str">
        <f>IF(生产方式演算表!AX711="","",ROUND(生产方式演算表!AX711,-LEN(生产方式演算表!AX711)+2))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hidden="1" customHeight="1" spans="1:34">
      <c r="A674" s="23" t="str">
        <f>生产方式演算表!A712</f>
        <v>pmg_铁矿_魔法自动化</v>
      </c>
      <c r="B674" s="20" t="str">
        <f>IF(生产方式演算表!B712="","",生产方式演算表!B712)</f>
        <v/>
      </c>
      <c r="C674" s="25">
        <v>1</v>
      </c>
      <c r="D674" s="24" t="str">
        <f>IF(生产方式演算表!F712="","",生产方式演算表!F712)</f>
        <v/>
      </c>
      <c r="E674" s="24" t="str">
        <f>IF(生产方式演算表!AO712="","",生产方式演算表!AO712)</f>
        <v/>
      </c>
      <c r="F674" s="24" t="str">
        <f>IF(生产方式演算表!H712="","",生产方式演算表!H712)</f>
        <v/>
      </c>
      <c r="G674" s="24" t="str">
        <f>IF(生产方式演算表!AP712="","",生产方式演算表!AP712)</f>
        <v/>
      </c>
      <c r="H674" s="24" t="str">
        <f>IF(生产方式演算表!J712="","",生产方式演算表!J712)</f>
        <v/>
      </c>
      <c r="I674" s="24" t="str">
        <f>IF(生产方式演算表!AQ712="","",生产方式演算表!AQ712)</f>
        <v/>
      </c>
      <c r="J674" s="26" t="str">
        <f>IF(生产方式演算表!AR712=0,"","运力")</f>
        <v/>
      </c>
      <c r="K674" s="26" t="str">
        <f>IF(J674="运力",生产方式演算表!AR712,"")</f>
        <v/>
      </c>
      <c r="L674" s="3" t="str">
        <f>IF(生产方式演算表!O712="","",生产方式演算表!O712)</f>
        <v/>
      </c>
      <c r="M674" s="3" t="str">
        <f>IF(生产方式演算表!AT712="","",ROUND(生产方式演算表!AT712,-1))</f>
        <v/>
      </c>
      <c r="N674" s="3" t="str">
        <f>IF(生产方式演算表!Q712="","",生产方式演算表!Q712)</f>
        <v/>
      </c>
      <c r="O674" s="3" t="str">
        <f>IF(生产方式演算表!AU712="","",ROUND(生产方式演算表!AU712,-1))</f>
        <v/>
      </c>
      <c r="P674" s="3" t="str">
        <f>IF(生产方式演算表!S712="","",生产方式演算表!S712)</f>
        <v/>
      </c>
      <c r="Q674" s="3" t="str">
        <f>IF(生产方式演算表!AV712="","",ROUND(生产方式演算表!AV712,-1))</f>
        <v/>
      </c>
      <c r="R674" s="3" t="str">
        <f>IF(生产方式演算表!V712="","",生产方式演算表!V712)</f>
        <v/>
      </c>
      <c r="S674" s="3" t="str">
        <f>IF(生产方式演算表!AW712="","",ROUND(生产方式演算表!AW712,-LEN(生产方式演算表!AW712)+2))</f>
        <v/>
      </c>
      <c r="T674" s="3" t="str">
        <f>IF(生产方式演算表!X712="","",生产方式演算表!X712)</f>
        <v/>
      </c>
      <c r="U674" s="3" t="str">
        <f>IF(生产方式演算表!AX712="","",ROUND(生产方式演算表!AX712,-LEN(生产方式演算表!AX712)+2))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hidden="1" customHeight="1" spans="1:34">
      <c r="A675" s="23" t="str">
        <f>生产方式演算表!A713</f>
        <v>pmg_铁矿_魔法自动化</v>
      </c>
      <c r="B675" s="20" t="str">
        <f>IF(生产方式演算表!B713="","",生产方式演算表!B713)</f>
        <v/>
      </c>
      <c r="C675" s="25">
        <v>2</v>
      </c>
      <c r="D675" s="24" t="str">
        <f>IF(生产方式演算表!F713="","",生产方式演算表!F713)</f>
        <v/>
      </c>
      <c r="E675" s="24" t="str">
        <f>IF(生产方式演算表!AO713="","",生产方式演算表!AO713)</f>
        <v/>
      </c>
      <c r="F675" s="24" t="str">
        <f>IF(生产方式演算表!H713="","",生产方式演算表!H713)</f>
        <v/>
      </c>
      <c r="G675" s="24" t="str">
        <f>IF(生产方式演算表!AP713="","",生产方式演算表!AP713)</f>
        <v/>
      </c>
      <c r="H675" s="24" t="str">
        <f>IF(生产方式演算表!J713="","",生产方式演算表!J713)</f>
        <v/>
      </c>
      <c r="I675" s="24" t="str">
        <f>IF(生产方式演算表!AQ713="","",生产方式演算表!AQ713)</f>
        <v/>
      </c>
      <c r="J675" s="26" t="str">
        <f>IF(生产方式演算表!AR713=0,"","运力")</f>
        <v/>
      </c>
      <c r="K675" s="26" t="str">
        <f>IF(J675="运力",生产方式演算表!AR713,"")</f>
        <v/>
      </c>
      <c r="L675" s="3" t="str">
        <f>IF(生产方式演算表!O713="","",生产方式演算表!O713)</f>
        <v/>
      </c>
      <c r="M675" s="3" t="str">
        <f>IF(生产方式演算表!AT713="","",ROUND(生产方式演算表!AT713,-1))</f>
        <v/>
      </c>
      <c r="N675" s="3" t="str">
        <f>IF(生产方式演算表!Q713="","",生产方式演算表!Q713)</f>
        <v/>
      </c>
      <c r="O675" s="3" t="str">
        <f>IF(生产方式演算表!AU713="","",ROUND(生产方式演算表!AU713,-1))</f>
        <v/>
      </c>
      <c r="P675" s="3" t="str">
        <f>IF(生产方式演算表!S713="","",生产方式演算表!S713)</f>
        <v/>
      </c>
      <c r="Q675" s="3" t="str">
        <f>IF(生产方式演算表!AV713="","",ROUND(生产方式演算表!AV713,-1))</f>
        <v/>
      </c>
      <c r="R675" s="3" t="str">
        <f>IF(生产方式演算表!V713="","",生产方式演算表!V713)</f>
        <v/>
      </c>
      <c r="S675" s="3" t="str">
        <f>IF(生产方式演算表!AW713="","",ROUND(生产方式演算表!AW713,-LEN(生产方式演算表!AW713)+2))</f>
        <v/>
      </c>
      <c r="T675" s="3" t="str">
        <f>IF(生产方式演算表!X713="","",生产方式演算表!X713)</f>
        <v/>
      </c>
      <c r="U675" s="3" t="str">
        <f>IF(生产方式演算表!AX713="","",ROUND(生产方式演算表!AX713,-LEN(生产方式演算表!AX713)+2))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hidden="1" customHeight="1" spans="1:34">
      <c r="A676" s="23" t="str">
        <f>生产方式演算表!A714</f>
        <v>pmg_铁矿_魔法自动化</v>
      </c>
      <c r="B676" s="20" t="str">
        <f>IF(生产方式演算表!B714="","",生产方式演算表!B714)</f>
        <v/>
      </c>
      <c r="C676" s="25">
        <v>3</v>
      </c>
      <c r="D676" s="24" t="str">
        <f>IF(生产方式演算表!F714="","",生产方式演算表!F714)</f>
        <v/>
      </c>
      <c r="E676" s="24" t="str">
        <f>IF(生产方式演算表!AO714="","",生产方式演算表!AO714)</f>
        <v/>
      </c>
      <c r="F676" s="24" t="str">
        <f>IF(生产方式演算表!H714="","",生产方式演算表!H714)</f>
        <v/>
      </c>
      <c r="G676" s="24" t="str">
        <f>IF(生产方式演算表!AP714="","",生产方式演算表!AP714)</f>
        <v/>
      </c>
      <c r="H676" s="24" t="str">
        <f>IF(生产方式演算表!J714="","",生产方式演算表!J714)</f>
        <v/>
      </c>
      <c r="I676" s="24" t="str">
        <f>IF(生产方式演算表!AQ714="","",生产方式演算表!AQ714)</f>
        <v/>
      </c>
      <c r="J676" s="26" t="str">
        <f>IF(生产方式演算表!AR714=0,"","运力")</f>
        <v/>
      </c>
      <c r="K676" s="26" t="str">
        <f>IF(J676="运力",生产方式演算表!AR714,"")</f>
        <v/>
      </c>
      <c r="L676" s="3" t="str">
        <f>IF(生产方式演算表!O714="","",生产方式演算表!O714)</f>
        <v/>
      </c>
      <c r="M676" s="3" t="str">
        <f>IF(生产方式演算表!AT714="","",ROUND(生产方式演算表!AT714,-1))</f>
        <v/>
      </c>
      <c r="N676" s="3" t="str">
        <f>IF(生产方式演算表!Q714="","",生产方式演算表!Q714)</f>
        <v/>
      </c>
      <c r="O676" s="3" t="str">
        <f>IF(生产方式演算表!AU714="","",ROUND(生产方式演算表!AU714,-1))</f>
        <v/>
      </c>
      <c r="P676" s="3" t="str">
        <f>IF(生产方式演算表!S714="","",生产方式演算表!S714)</f>
        <v/>
      </c>
      <c r="Q676" s="3" t="str">
        <f>IF(生产方式演算表!AV714="","",ROUND(生产方式演算表!AV714,-1))</f>
        <v/>
      </c>
      <c r="R676" s="3" t="str">
        <f>IF(生产方式演算表!V714="","",生产方式演算表!V714)</f>
        <v/>
      </c>
      <c r="S676" s="3" t="str">
        <f>IF(生产方式演算表!AW714="","",ROUND(生产方式演算表!AW714,-LEN(生产方式演算表!AW714)+2))</f>
        <v/>
      </c>
      <c r="T676" s="3" t="str">
        <f>IF(生产方式演算表!X714="","",生产方式演算表!X714)</f>
        <v/>
      </c>
      <c r="U676" s="3" t="str">
        <f>IF(生产方式演算表!AX714="","",ROUND(生产方式演算表!AX714,-LEN(生产方式演算表!AX714)+2))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hidden="1" customHeight="1" spans="1:34">
      <c r="A677" s="23" t="str">
        <f>生产方式演算表!A715</f>
        <v>pmg_铁矿_魔法自动化</v>
      </c>
      <c r="B677" s="20" t="str">
        <f>IF(生产方式演算表!B715="","",生产方式演算表!B715)</f>
        <v/>
      </c>
      <c r="C677" s="25">
        <v>4</v>
      </c>
      <c r="D677" s="24" t="str">
        <f>IF(生产方式演算表!F715="","",生产方式演算表!F715)</f>
        <v/>
      </c>
      <c r="E677" s="24" t="str">
        <f>IF(生产方式演算表!AO715="","",生产方式演算表!AO715)</f>
        <v/>
      </c>
      <c r="F677" s="24" t="str">
        <f>IF(生产方式演算表!H715="","",生产方式演算表!H715)</f>
        <v/>
      </c>
      <c r="G677" s="24" t="str">
        <f>IF(生产方式演算表!AP715="","",生产方式演算表!AP715)</f>
        <v/>
      </c>
      <c r="H677" s="24" t="str">
        <f>IF(生产方式演算表!J715="","",生产方式演算表!J715)</f>
        <v/>
      </c>
      <c r="I677" s="24" t="str">
        <f>IF(生产方式演算表!AQ715="","",生产方式演算表!AQ715)</f>
        <v/>
      </c>
      <c r="J677" s="26" t="str">
        <f>IF(生产方式演算表!AR715=0,"","运力")</f>
        <v/>
      </c>
      <c r="K677" s="26" t="str">
        <f>IF(J677="运力",生产方式演算表!AR715,"")</f>
        <v/>
      </c>
      <c r="L677" s="3" t="str">
        <f>IF(生产方式演算表!O715="","",生产方式演算表!O715)</f>
        <v/>
      </c>
      <c r="M677" s="3" t="str">
        <f>IF(生产方式演算表!AT715="","",ROUND(生产方式演算表!AT715,-1))</f>
        <v/>
      </c>
      <c r="N677" s="3" t="str">
        <f>IF(生产方式演算表!Q715="","",生产方式演算表!Q715)</f>
        <v/>
      </c>
      <c r="O677" s="3" t="str">
        <f>IF(生产方式演算表!AU715="","",ROUND(生产方式演算表!AU715,-1))</f>
        <v/>
      </c>
      <c r="P677" s="3" t="str">
        <f>IF(生产方式演算表!S715="","",生产方式演算表!S715)</f>
        <v/>
      </c>
      <c r="Q677" s="3" t="str">
        <f>IF(生产方式演算表!AV715="","",ROUND(生产方式演算表!AV715,-1))</f>
        <v/>
      </c>
      <c r="R677" s="3" t="str">
        <f>IF(生产方式演算表!V715="","",生产方式演算表!V715)</f>
        <v/>
      </c>
      <c r="S677" s="3" t="str">
        <f>IF(生产方式演算表!AW715="","",ROUND(生产方式演算表!AW715,-LEN(生产方式演算表!AW715)+2))</f>
        <v/>
      </c>
      <c r="T677" s="3" t="str">
        <f>IF(生产方式演算表!X715="","",生产方式演算表!X715)</f>
        <v/>
      </c>
      <c r="U677" s="3" t="str">
        <f>IF(生产方式演算表!AX715="","",ROUND(生产方式演算表!AX715,-LEN(生产方式演算表!AX715)+2))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customHeight="1" spans="1:34">
      <c r="A678" s="23" t="str">
        <f>生产方式演算表!A716</f>
        <v>pmg_铁矿_所有制</v>
      </c>
      <c r="B678" s="20" t="str">
        <f>IF(生产方式演算表!B716="","",生产方式演算表!B716)</f>
        <v>pm_重_商人行会</v>
      </c>
      <c r="C678" s="25">
        <v>5</v>
      </c>
      <c r="D678" s="24" t="str">
        <f>IF(生产方式演算表!F716="","",生产方式演算表!F716)</f>
        <v/>
      </c>
      <c r="E678" s="24" t="str">
        <f>IF(生产方式演算表!AO724="","",IF(LEN(生产方式演算表!AO724)=1,生产方式演算表!AO724,ROUND(生产方式演算表!AO724,-1)))</f>
        <v/>
      </c>
      <c r="F678" s="24" t="str">
        <f>IF(生产方式演算表!H724="","",生产方式演算表!H724)</f>
        <v/>
      </c>
      <c r="G678" s="24" t="str">
        <f>IF(生产方式演算表!AP724="","",IF(LEN(生产方式演算表!AP724)=1,生产方式演算表!AP724,ROUND(生产方式演算表!AP724,-1)))</f>
        <v/>
      </c>
      <c r="H678" s="24" t="str">
        <f>IF(生产方式演算表!J716="","",生产方式演算表!J716)</f>
        <v/>
      </c>
      <c r="I678" s="24" t="str">
        <f>IF(生产方式演算表!AQ724="","",IF(LEN(生产方式演算表!AQ724)=1,生产方式演算表!AQ724,ROUND(生产方式演算表!AQ724,-1)))</f>
        <v/>
      </c>
      <c r="J678" s="26" t="str">
        <f>IF(生产方式演算表!AR716=0,"","运力")</f>
        <v/>
      </c>
      <c r="K678" s="26" t="str">
        <f>IF(J678="","",IF(LEN(生产方式演算表!AR724)=1,生产方式演算表!AR724,ROUND(生产方式演算表!AR724,-1)))</f>
        <v/>
      </c>
      <c r="L678" s="3" t="str">
        <f>IF(生产方式演算表!O716="","",生产方式演算表!O716)</f>
        <v/>
      </c>
      <c r="M678" s="3" t="str">
        <f>IF(生产方式演算表!AT716="","",ROUND(生产方式演算表!AT716,-1))</f>
        <v/>
      </c>
      <c r="N678" s="3" t="str">
        <f>IF(生产方式演算表!Q716="","",生产方式演算表!Q716)</f>
        <v/>
      </c>
      <c r="O678" s="3" t="str">
        <f>IF(生产方式演算表!AU716="","",ROUND(生产方式演算表!AU716,-1))</f>
        <v/>
      </c>
      <c r="P678" s="3" t="str">
        <f>IF(生产方式演算表!S716="","",生产方式演算表!S716)</f>
        <v/>
      </c>
      <c r="Q678" s="3" t="str">
        <f>IF(生产方式演算表!AV716="","",ROUND(生产方式演算表!AV716,-1))</f>
        <v/>
      </c>
      <c r="R678" s="3" t="str">
        <f>IF(生产方式演算表!V716="","",生产方式演算表!V716)</f>
        <v/>
      </c>
      <c r="S678" s="3" t="str">
        <f>IF(生产方式演算表!AW724="","",IF(LEN(生产方式演算表!AW724)=1,生产方式演算表!AW724,ROUND(生产方式演算表!AW724,-1)))</f>
        <v/>
      </c>
      <c r="T678" s="3" t="str">
        <f>IF(生产方式演算表!X716="","",生产方式演算表!X716)</f>
        <v/>
      </c>
      <c r="U678" s="3" t="str">
        <f>IF(生产方式演算表!AX724="","",IF(LEN(生产方式演算表!AX724)=1,生产方式演算表!AX724,ROUND(生产方式演算表!AX724,-1)))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3" t="str">
        <f>生产方式演算表!A717</f>
        <v>pmg_铁矿_所有制</v>
      </c>
      <c r="B679" s="20" t="str">
        <f>IF(生产方式演算表!B717="","",生产方式演算表!B717)</f>
        <v>pm_重_教会所有</v>
      </c>
      <c r="C679" s="25">
        <v>6</v>
      </c>
      <c r="D679" s="24" t="str">
        <f>IF(生产方式演算表!F717="","",生产方式演算表!F717)</f>
        <v/>
      </c>
      <c r="E679" s="24" t="str">
        <f>IF(生产方式演算表!AO725="","",IF(LEN(生产方式演算表!AO725)=1,生产方式演算表!AO725,ROUND(生产方式演算表!AO725,-1)))</f>
        <v/>
      </c>
      <c r="F679" s="24" t="str">
        <f>IF(生产方式演算表!H725="","",生产方式演算表!H725)</f>
        <v/>
      </c>
      <c r="G679" s="24" t="str">
        <f>IF(生产方式演算表!AP725="","",IF(LEN(生产方式演算表!AP725)=1,生产方式演算表!AP725,ROUND(生产方式演算表!AP725,-1)))</f>
        <v/>
      </c>
      <c r="H679" s="24" t="str">
        <f>IF(生产方式演算表!J717="","",生产方式演算表!J717)</f>
        <v/>
      </c>
      <c r="I679" s="24" t="str">
        <f>IF(生产方式演算表!AQ725="","",IF(LEN(生产方式演算表!AQ725)=1,生产方式演算表!AQ725,ROUND(生产方式演算表!AQ725,-1)))</f>
        <v/>
      </c>
      <c r="J679" s="26" t="str">
        <f>IF(生产方式演算表!AR717=0,"","运力")</f>
        <v/>
      </c>
      <c r="K679" s="26" t="str">
        <f>IF(J679="","",IF(LEN(生产方式演算表!AR725)=1,生产方式演算表!AR725,ROUND(生产方式演算表!AR725,-1)))</f>
        <v/>
      </c>
      <c r="L679" s="3" t="str">
        <f>IF(生产方式演算表!O717="","",生产方式演算表!O717)</f>
        <v/>
      </c>
      <c r="M679" s="3" t="str">
        <f>IF(生产方式演算表!AT717="","",ROUND(生产方式演算表!AT717,-1))</f>
        <v/>
      </c>
      <c r="N679" s="3" t="str">
        <f>IF(生产方式演算表!Q717="","",生产方式演算表!Q717)</f>
        <v/>
      </c>
      <c r="O679" s="3" t="str">
        <f>IF(生产方式演算表!AU717="","",ROUND(生产方式演算表!AU717,-1))</f>
        <v/>
      </c>
      <c r="P679" s="3" t="str">
        <f>IF(生产方式演算表!S717="","",生产方式演算表!S717)</f>
        <v/>
      </c>
      <c r="Q679" s="3" t="str">
        <f>IF(生产方式演算表!AV717="","",ROUND(生产方式演算表!AV717,-1))</f>
        <v/>
      </c>
      <c r="R679" s="3" t="str">
        <f>IF(生产方式演算表!V717="","",生产方式演算表!V717)</f>
        <v/>
      </c>
      <c r="S679" s="3" t="str">
        <f>IF(生产方式演算表!AW725="","",IF(LEN(生产方式演算表!AW725)=1,生产方式演算表!AW725,ROUND(生产方式演算表!AW725,-1)))</f>
        <v/>
      </c>
      <c r="T679" s="3" t="str">
        <f>IF(生产方式演算表!X717="","",生产方式演算表!X717)</f>
        <v/>
      </c>
      <c r="U679" s="3" t="str">
        <f>IF(生产方式演算表!AX725="","",IF(LEN(生产方式演算表!AX725)=1,生产方式演算表!AX725,ROUND(生产方式演算表!AX725,-1)))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3" t="str">
        <f>生产方式演算表!A718</f>
        <v>pmg_铁矿_所有制</v>
      </c>
      <c r="B680" s="20" t="str">
        <f>IF(生产方式演算表!B718="","",生产方式演算表!B718)</f>
        <v>pm_重_私人运营</v>
      </c>
      <c r="C680" s="25">
        <v>7</v>
      </c>
      <c r="D680" s="24" t="str">
        <f>IF(生产方式演算表!F718="","",生产方式演算表!F718)</f>
        <v/>
      </c>
      <c r="E680" s="24" t="str">
        <f>IF(生产方式演算表!AO726="","",IF(LEN(生产方式演算表!AO726)=1,生产方式演算表!AO726,ROUND(生产方式演算表!AO726,-1)))</f>
        <v/>
      </c>
      <c r="F680" s="24" t="str">
        <f>IF(生产方式演算表!H726="","",生产方式演算表!H726)</f>
        <v/>
      </c>
      <c r="G680" s="24" t="str">
        <f>IF(生产方式演算表!AP726="","",IF(LEN(生产方式演算表!AP726)=1,生产方式演算表!AP726,ROUND(生产方式演算表!AP726,-1)))</f>
        <v/>
      </c>
      <c r="H680" s="24" t="str">
        <f>IF(生产方式演算表!J718="","",生产方式演算表!J718)</f>
        <v/>
      </c>
      <c r="I680" s="24" t="str">
        <f>IF(生产方式演算表!AQ726="","",IF(LEN(生产方式演算表!AQ726)=1,生产方式演算表!AQ726,ROUND(生产方式演算表!AQ726,-1)))</f>
        <v/>
      </c>
      <c r="J680" s="26" t="str">
        <f>IF(生产方式演算表!AR718=0,"","运力")</f>
        <v/>
      </c>
      <c r="K680" s="26" t="str">
        <f>IF(J680="","",IF(LEN(生产方式演算表!AR726)=1,生产方式演算表!AR726,ROUND(生产方式演算表!AR726,-1)))</f>
        <v/>
      </c>
      <c r="L680" s="3" t="str">
        <f>IF(生产方式演算表!O718="","",生产方式演算表!O718)</f>
        <v/>
      </c>
      <c r="M680" s="3" t="str">
        <f>IF(生产方式演算表!AT718="","",ROUND(生产方式演算表!AT718,-1))</f>
        <v/>
      </c>
      <c r="N680" s="3" t="str">
        <f>IF(生产方式演算表!Q718="","",生产方式演算表!Q718)</f>
        <v/>
      </c>
      <c r="O680" s="3" t="str">
        <f>IF(生产方式演算表!AU718="","",ROUND(生产方式演算表!AU718,-1))</f>
        <v/>
      </c>
      <c r="P680" s="3" t="str">
        <f>IF(生产方式演算表!S718="","",生产方式演算表!S718)</f>
        <v/>
      </c>
      <c r="Q680" s="3" t="str">
        <f>IF(生产方式演算表!AV718="","",ROUND(生产方式演算表!AV718,-1))</f>
        <v/>
      </c>
      <c r="R680" s="3" t="str">
        <f>IF(生产方式演算表!V718="","",生产方式演算表!V718)</f>
        <v/>
      </c>
      <c r="S680" s="3" t="str">
        <f>IF(生产方式演算表!AW726="","",IF(LEN(生产方式演算表!AW726)=1,生产方式演算表!AW726,ROUND(生产方式演算表!AW726,-1)))</f>
        <v/>
      </c>
      <c r="T680" s="3" t="str">
        <f>IF(生产方式演算表!X718="","",生产方式演算表!X718)</f>
        <v/>
      </c>
      <c r="U680" s="3" t="str">
        <f>IF(生产方式演算表!AX726="","",IF(LEN(生产方式演算表!AX726)=1,生产方式演算表!AX726,ROUND(生产方式演算表!AX726,-1)))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3" t="str">
        <f>生产方式演算表!A719</f>
        <v>pmg_铁矿_所有制</v>
      </c>
      <c r="B681" s="20" t="str">
        <f>IF(生产方式演算表!B719="","",生产方式演算表!B719)</f>
        <v>pm_重_公开交易</v>
      </c>
      <c r="C681" s="25">
        <v>8</v>
      </c>
      <c r="D681" s="24" t="str">
        <f>IF(生产方式演算表!F719="","",生产方式演算表!F719)</f>
        <v/>
      </c>
      <c r="E681" s="24" t="str">
        <f>IF(生产方式演算表!AO727="","",IF(LEN(生产方式演算表!AO727)=1,生产方式演算表!AO727,ROUND(生产方式演算表!AO727,-1)))</f>
        <v/>
      </c>
      <c r="F681" s="24" t="str">
        <f>IF(生产方式演算表!H727="","",生产方式演算表!H727)</f>
        <v/>
      </c>
      <c r="G681" s="24" t="str">
        <f>IF(生产方式演算表!AP727="","",IF(LEN(生产方式演算表!AP727)=1,生产方式演算表!AP727,ROUND(生产方式演算表!AP727,-1)))</f>
        <v/>
      </c>
      <c r="H681" s="24" t="str">
        <f>IF(生产方式演算表!J719="","",生产方式演算表!J719)</f>
        <v/>
      </c>
      <c r="I681" s="24" t="str">
        <f>IF(生产方式演算表!AQ727="","",IF(LEN(生产方式演算表!AQ727)=1,生产方式演算表!AQ727,ROUND(生产方式演算表!AQ727,-1)))</f>
        <v/>
      </c>
      <c r="J681" s="26" t="str">
        <f>IF(生产方式演算表!AR719=0,"","运力")</f>
        <v/>
      </c>
      <c r="K681" s="26" t="str">
        <f>IF(J681="","",IF(LEN(生产方式演算表!AR727)=1,生产方式演算表!AR727,ROUND(生产方式演算表!AR727,-1)))</f>
        <v/>
      </c>
      <c r="L681" s="3" t="str">
        <f>IF(生产方式演算表!O719="","",生产方式演算表!O719)</f>
        <v/>
      </c>
      <c r="M681" s="3" t="str">
        <f>IF(生产方式演算表!AT719="","",ROUND(生产方式演算表!AT719,-1))</f>
        <v/>
      </c>
      <c r="N681" s="3" t="str">
        <f>IF(生产方式演算表!Q719="","",生产方式演算表!Q719)</f>
        <v/>
      </c>
      <c r="O681" s="3" t="str">
        <f>IF(生产方式演算表!AU719="","",ROUND(生产方式演算表!AU719,-1))</f>
        <v/>
      </c>
      <c r="P681" s="3" t="str">
        <f>IF(生产方式演算表!S719="","",生产方式演算表!S719)</f>
        <v/>
      </c>
      <c r="Q681" s="3" t="str">
        <f>IF(生产方式演算表!AV719="","",ROUND(生产方式演算表!AV719,-1))</f>
        <v/>
      </c>
      <c r="R681" s="3" t="str">
        <f>IF(生产方式演算表!V719="","",生产方式演算表!V719)</f>
        <v/>
      </c>
      <c r="S681" s="3" t="str">
        <f>IF(生产方式演算表!AW727="","",IF(LEN(生产方式演算表!AW727)=1,生产方式演算表!AW727,ROUND(生产方式演算表!AW727,-1)))</f>
        <v/>
      </c>
      <c r="T681" s="3" t="str">
        <f>IF(生产方式演算表!X719="","",生产方式演算表!X719)</f>
        <v/>
      </c>
      <c r="U681" s="3" t="str">
        <f>IF(生产方式演算表!AX727="","",IF(LEN(生产方式演算表!AX727)=1,生产方式演算表!AX727,ROUND(生产方式演算表!AX727,-1)))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3" t="str">
        <f>生产方式演算表!A720</f>
        <v>pmg_铁矿_所有制</v>
      </c>
      <c r="B682" s="20" t="str">
        <f>IF(生产方式演算表!B720="","",生产方式演算表!B720)</f>
        <v>pm_重_政府运营</v>
      </c>
      <c r="C682" s="23">
        <v>1</v>
      </c>
      <c r="D682" s="24" t="str">
        <f>IF(生产方式演算表!F720="","",生产方式演算表!F720)</f>
        <v/>
      </c>
      <c r="E682" s="24" t="str">
        <f>IF(生产方式演算表!AO728="","",IF(LEN(生产方式演算表!AO728)=1,生产方式演算表!AO728,ROUND(生产方式演算表!AO728,-1)))</f>
        <v/>
      </c>
      <c r="F682" s="24" t="str">
        <f>IF(生产方式演算表!H728="","",生产方式演算表!H728)</f>
        <v/>
      </c>
      <c r="G682" s="24" t="str">
        <f>IF(生产方式演算表!AP728="","",IF(LEN(生产方式演算表!AP728)=1,生产方式演算表!AP728,ROUND(生产方式演算表!AP728,-1)))</f>
        <v/>
      </c>
      <c r="H682" s="24" t="str">
        <f>IF(生产方式演算表!J720="","",生产方式演算表!J720)</f>
        <v/>
      </c>
      <c r="I682" s="24" t="str">
        <f>IF(生产方式演算表!AQ728="","",IF(LEN(生产方式演算表!AQ728)=1,生产方式演算表!AQ728,ROUND(生产方式演算表!AQ728,-1)))</f>
        <v/>
      </c>
      <c r="J682" s="26" t="str">
        <f>IF(生产方式演算表!AR720=0,"","运力")</f>
        <v/>
      </c>
      <c r="K682" s="26" t="str">
        <f>IF(J682="","",IF(LEN(生产方式演算表!AR728)=1,生产方式演算表!AR728,ROUND(生产方式演算表!AR728,-1)))</f>
        <v/>
      </c>
      <c r="L682" s="3" t="str">
        <f>IF(生产方式演算表!O720="","",生产方式演算表!O720)</f>
        <v/>
      </c>
      <c r="M682" s="3" t="str">
        <f>IF(生产方式演算表!AT720="","",ROUND(生产方式演算表!AT720,-1))</f>
        <v/>
      </c>
      <c r="N682" s="3" t="str">
        <f>IF(生产方式演算表!Q720="","",生产方式演算表!Q720)</f>
        <v/>
      </c>
      <c r="O682" s="3" t="str">
        <f>IF(生产方式演算表!AU720="","",ROUND(生产方式演算表!AU720,-1))</f>
        <v/>
      </c>
      <c r="P682" s="3" t="str">
        <f>IF(生产方式演算表!S720="","",生产方式演算表!S720)</f>
        <v/>
      </c>
      <c r="Q682" s="3" t="str">
        <f>IF(生产方式演算表!AV720="","",ROUND(生产方式演算表!AV720,-1))</f>
        <v/>
      </c>
      <c r="R682" s="3" t="str">
        <f>IF(生产方式演算表!V720="","",生产方式演算表!V720)</f>
        <v/>
      </c>
      <c r="S682" s="3" t="str">
        <f>IF(生产方式演算表!AW728="","",IF(LEN(生产方式演算表!AW728)=1,生产方式演算表!AW728,ROUND(生产方式演算表!AW728,-1)))</f>
        <v/>
      </c>
      <c r="T682" s="3" t="str">
        <f>IF(生产方式演算表!X720="","",生产方式演算表!X720)</f>
        <v/>
      </c>
      <c r="U682" s="3" t="str">
        <f>IF(生产方式演算表!AX728="","",IF(LEN(生产方式演算表!AX728)=1,生产方式演算表!AX728,ROUND(生产方式演算表!AX728,-1)))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3" t="str">
        <f>生产方式演算表!A721</f>
        <v>pmg_铁矿_所有制</v>
      </c>
      <c r="B683" s="20" t="str">
        <f>IF(生产方式演算表!B721="","",生产方式演算表!B721)</f>
        <v>pm_重_初级工人合作社</v>
      </c>
      <c r="C683" s="23">
        <v>2</v>
      </c>
      <c r="D683" s="24" t="str">
        <f>IF(生产方式演算表!F721="","",生产方式演算表!F721)</f>
        <v/>
      </c>
      <c r="E683" s="24" t="str">
        <f>IF(生产方式演算表!AO729="","",IF(LEN(生产方式演算表!AO729)=1,生产方式演算表!AO729,ROUND(生产方式演算表!AO729,-1)))</f>
        <v/>
      </c>
      <c r="F683" s="24" t="str">
        <f>IF(生产方式演算表!H729="","",生产方式演算表!H729)</f>
        <v/>
      </c>
      <c r="G683" s="24" t="str">
        <f>IF(生产方式演算表!AP729="","",IF(LEN(生产方式演算表!AP729)=1,生产方式演算表!AP729,ROUND(生产方式演算表!AP729,-1)))</f>
        <v/>
      </c>
      <c r="H683" s="24" t="str">
        <f>IF(生产方式演算表!J721="","",生产方式演算表!J721)</f>
        <v/>
      </c>
      <c r="I683" s="24" t="str">
        <f>IF(生产方式演算表!AQ729="","",IF(LEN(生产方式演算表!AQ729)=1,生产方式演算表!AQ729,ROUND(生产方式演算表!AQ729,-1)))</f>
        <v/>
      </c>
      <c r="J683" s="26" t="str">
        <f>IF(生产方式演算表!AR721=0,"","运力")</f>
        <v/>
      </c>
      <c r="K683" s="26" t="str">
        <f>IF(J683="","",IF(LEN(生产方式演算表!AR729)=1,生产方式演算表!AR729,ROUND(生产方式演算表!AR729,-1)))</f>
        <v/>
      </c>
      <c r="L683" s="3" t="str">
        <f>IF(生产方式演算表!O721="","",生产方式演算表!O721)</f>
        <v/>
      </c>
      <c r="M683" s="3" t="str">
        <f>IF(生产方式演算表!AT721="","",ROUND(生产方式演算表!AT721,-1))</f>
        <v/>
      </c>
      <c r="N683" s="3" t="str">
        <f>IF(生产方式演算表!Q721="","",生产方式演算表!Q721)</f>
        <v/>
      </c>
      <c r="O683" s="3" t="str">
        <f>IF(生产方式演算表!AU721="","",ROUND(生产方式演算表!AU721,-1))</f>
        <v/>
      </c>
      <c r="P683" s="3" t="str">
        <f>IF(生产方式演算表!S721="","",生产方式演算表!S721)</f>
        <v/>
      </c>
      <c r="Q683" s="3" t="str">
        <f>IF(生产方式演算表!AV721="","",ROUND(生产方式演算表!AV721,-1))</f>
        <v/>
      </c>
      <c r="R683" s="3" t="str">
        <f>IF(生产方式演算表!V721="","",生产方式演算表!V721)</f>
        <v/>
      </c>
      <c r="S683" s="3" t="str">
        <f>IF(生产方式演算表!AW729="","",IF(LEN(生产方式演算表!AW729)=1,生产方式演算表!AW729,ROUND(生产方式演算表!AW729,-1)))</f>
        <v/>
      </c>
      <c r="T683" s="3" t="str">
        <f>IF(生产方式演算表!X721="","",生产方式演算表!X721)</f>
        <v/>
      </c>
      <c r="U683" s="3" t="str">
        <f>IF(生产方式演算表!AX729="","",IF(LEN(生产方式演算表!AX729)=1,生产方式演算表!AX729,ROUND(生产方式演算表!AX729,-1)))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3" t="str">
        <f>生产方式演算表!A722</f>
        <v>pmg_铁矿_所有制</v>
      </c>
      <c r="B684" s="20" t="str">
        <f>IF(生产方式演算表!B722="","",生产方式演算表!B722)</f>
        <v>pm_重_高级工人合作社</v>
      </c>
      <c r="C684" s="23">
        <v>3</v>
      </c>
      <c r="D684" s="24" t="str">
        <f>IF(生产方式演算表!F722="","",生产方式演算表!F722)</f>
        <v/>
      </c>
      <c r="E684" s="24" t="str">
        <f>IF(生产方式演算表!AO730="","",IF(LEN(生产方式演算表!AO730)=1,生产方式演算表!AO730,ROUND(生产方式演算表!AO730,-1)))</f>
        <v/>
      </c>
      <c r="F684" s="24" t="str">
        <f>IF(生产方式演算表!H730="","",生产方式演算表!H730)</f>
        <v/>
      </c>
      <c r="G684" s="24" t="str">
        <f>IF(生产方式演算表!AP730="","",IF(LEN(生产方式演算表!AP730)=1,生产方式演算表!AP730,ROUND(生产方式演算表!AP730,-1)))</f>
        <v/>
      </c>
      <c r="H684" s="24" t="str">
        <f>IF(生产方式演算表!J722="","",生产方式演算表!J722)</f>
        <v/>
      </c>
      <c r="I684" s="24" t="str">
        <f>IF(生产方式演算表!AQ730="","",IF(LEN(生产方式演算表!AQ730)=1,生产方式演算表!AQ730,ROUND(生产方式演算表!AQ730,-1)))</f>
        <v/>
      </c>
      <c r="J684" s="26" t="str">
        <f>IF(生产方式演算表!AR722=0,"","运力")</f>
        <v/>
      </c>
      <c r="K684" s="26" t="str">
        <f>IF(J684="","",IF(LEN(生产方式演算表!AR730)=1,生产方式演算表!AR730,ROUND(生产方式演算表!AR730,-1)))</f>
        <v/>
      </c>
      <c r="L684" s="3" t="str">
        <f>IF(生产方式演算表!O722="","",生产方式演算表!O722)</f>
        <v/>
      </c>
      <c r="M684" s="3" t="str">
        <f>IF(生产方式演算表!AT722="","",ROUND(生产方式演算表!AT722,-1))</f>
        <v/>
      </c>
      <c r="N684" s="3" t="str">
        <f>IF(生产方式演算表!Q722="","",生产方式演算表!Q722)</f>
        <v/>
      </c>
      <c r="O684" s="3" t="str">
        <f>IF(生产方式演算表!AU722="","",ROUND(生产方式演算表!AU722,-1))</f>
        <v/>
      </c>
      <c r="P684" s="3" t="str">
        <f>IF(生产方式演算表!S722="","",生产方式演算表!S722)</f>
        <v/>
      </c>
      <c r="Q684" s="3" t="str">
        <f>IF(生产方式演算表!AV722="","",ROUND(生产方式演算表!AV722,-1))</f>
        <v/>
      </c>
      <c r="R684" s="3" t="str">
        <f>IF(生产方式演算表!V722="","",生产方式演算表!V722)</f>
        <v/>
      </c>
      <c r="S684" s="3" t="str">
        <f>IF(生产方式演算表!AW730="","",IF(LEN(生产方式演算表!AW730)=1,生产方式演算表!AW730,ROUND(生产方式演算表!AW730,-1)))</f>
        <v/>
      </c>
      <c r="T684" s="3" t="str">
        <f>IF(生产方式演算表!X722="","",生产方式演算表!X722)</f>
        <v/>
      </c>
      <c r="U684" s="3" t="str">
        <f>IF(生产方式演算表!AX730="","",IF(LEN(生产方式演算表!AX730)=1,生产方式演算表!AX730,ROUND(生产方式演算表!AX730,-1)))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3" t="str">
        <f>生产方式演算表!A723</f>
        <v>pmg_铁矿_所有制</v>
      </c>
      <c r="B685" s="20" t="str">
        <f>IF(生产方式演算表!B723="","",生产方式演算表!B723)</f>
        <v>pm_重_法师所有</v>
      </c>
      <c r="C685" s="23">
        <v>4</v>
      </c>
      <c r="D685" s="24" t="str">
        <f>IF(生产方式演算表!F723="","",生产方式演算表!F723)</f>
        <v/>
      </c>
      <c r="E685" s="24" t="str">
        <f>IF(生产方式演算表!AO731="","",IF(LEN(生产方式演算表!AO731)=1,生产方式演算表!AO731,ROUND(生产方式演算表!AO731,-1)))</f>
        <v/>
      </c>
      <c r="F685" s="24" t="str">
        <f>IF(生产方式演算表!H731="","",生产方式演算表!H731)</f>
        <v/>
      </c>
      <c r="G685" s="24" t="str">
        <f>IF(生产方式演算表!AP731="","",IF(LEN(生产方式演算表!AP731)=1,生产方式演算表!AP731,ROUND(生产方式演算表!AP731,-1)))</f>
        <v/>
      </c>
      <c r="H685" s="24" t="str">
        <f>IF(生产方式演算表!J723="","",生产方式演算表!J723)</f>
        <v/>
      </c>
      <c r="I685" s="24" t="str">
        <f>IF(生产方式演算表!AQ731="","",IF(LEN(生产方式演算表!AQ731)=1,生产方式演算表!AQ731,ROUND(生产方式演算表!AQ731,-1)))</f>
        <v/>
      </c>
      <c r="J685" s="26" t="str">
        <f>IF(生产方式演算表!AR723=0,"","运力")</f>
        <v/>
      </c>
      <c r="K685" s="26" t="str">
        <f>IF(J685="","",IF(LEN(生产方式演算表!AR731)=1,生产方式演算表!AR731,ROUND(生产方式演算表!AR731,-1)))</f>
        <v/>
      </c>
      <c r="L685" s="3" t="str">
        <f>IF(生产方式演算表!O723="","",生产方式演算表!O723)</f>
        <v/>
      </c>
      <c r="M685" s="3" t="str">
        <f>IF(生产方式演算表!AT723="","",ROUND(生产方式演算表!AT723,-1))</f>
        <v/>
      </c>
      <c r="N685" s="3" t="str">
        <f>IF(生产方式演算表!Q723="","",生产方式演算表!Q723)</f>
        <v/>
      </c>
      <c r="O685" s="3" t="str">
        <f>IF(生产方式演算表!AU723="","",ROUND(生产方式演算表!AU723,-1))</f>
        <v/>
      </c>
      <c r="P685" s="3" t="str">
        <f>IF(生产方式演算表!S723="","",生产方式演算表!S723)</f>
        <v/>
      </c>
      <c r="Q685" s="3" t="str">
        <f>IF(生产方式演算表!AV723="","",ROUND(生产方式演算表!AV723,-1))</f>
        <v/>
      </c>
      <c r="R685" s="3" t="str">
        <f>IF(生产方式演算表!V723="","",生产方式演算表!V723)</f>
        <v/>
      </c>
      <c r="S685" s="3" t="str">
        <f>IF(生产方式演算表!AW731="","",IF(LEN(生产方式演算表!AW731)=1,生产方式演算表!AW731,ROUND(生产方式演算表!AW731,-1)))</f>
        <v/>
      </c>
      <c r="T685" s="3" t="str">
        <f>IF(生产方式演算表!X723="","",生产方式演算表!X723)</f>
        <v/>
      </c>
      <c r="U685" s="3" t="str">
        <f>IF(生产方式演算表!AX731="","",IF(LEN(生产方式演算表!AX731)=1,生产方式演算表!AX731,ROUND(生产方式演算表!AX731,-1)))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hidden="1" customHeight="1" spans="1:34">
      <c r="A686" s="23" t="str">
        <f>生产方式演算表!A724</f>
        <v>pmg_铅矿_基础生产</v>
      </c>
      <c r="B686" s="20" t="str">
        <f>IF(生产方式演算表!B724="","",生产方式演算表!B724)</f>
        <v/>
      </c>
      <c r="C686" s="23">
        <v>5</v>
      </c>
      <c r="D686" s="24" t="str">
        <f>IF(生产方式演算表!F724="","",生产方式演算表!F724)</f>
        <v/>
      </c>
      <c r="E686" s="24" t="str">
        <f>IF(生产方式演算表!AO724="","",生产方式演算表!AO724)</f>
        <v/>
      </c>
      <c r="F686" s="24" t="str">
        <f>IF(生产方式演算表!H724="","",生产方式演算表!H724)</f>
        <v/>
      </c>
      <c r="G686" s="24" t="str">
        <f>IF(生产方式演算表!AP724="","",生产方式演算表!AP724)</f>
        <v/>
      </c>
      <c r="H686" s="24" t="str">
        <f>IF(生产方式演算表!J724="","",生产方式演算表!J724)</f>
        <v/>
      </c>
      <c r="I686" s="24" t="str">
        <f>IF(生产方式演算表!AQ724="","",生产方式演算表!AQ724)</f>
        <v/>
      </c>
      <c r="J686" s="26" t="str">
        <f>IF(生产方式演算表!AR724=0,"","运力")</f>
        <v/>
      </c>
      <c r="K686" s="26" t="str">
        <f>IF(J686="运力",生产方式演算表!AR724,"")</f>
        <v/>
      </c>
      <c r="L686" s="3" t="str">
        <f>IF(生产方式演算表!O724="","",生产方式演算表!O724)</f>
        <v/>
      </c>
      <c r="M686" s="3" t="str">
        <f>IF(生产方式演算表!AT724="","",ROUND(生产方式演算表!AT724,-1))</f>
        <v/>
      </c>
      <c r="N686" s="3" t="str">
        <f>IF(生产方式演算表!Q724="","",生产方式演算表!Q724)</f>
        <v/>
      </c>
      <c r="O686" s="3" t="str">
        <f>IF(生产方式演算表!AU724="","",ROUND(生产方式演算表!AU724,-1))</f>
        <v/>
      </c>
      <c r="P686" s="3" t="str">
        <f>IF(生产方式演算表!S724="","",生产方式演算表!S724)</f>
        <v/>
      </c>
      <c r="Q686" s="3" t="str">
        <f>IF(生产方式演算表!AV724="","",ROUND(生产方式演算表!AV724,-1))</f>
        <v/>
      </c>
      <c r="R686" s="3" t="str">
        <f>IF(生产方式演算表!V724="","",生产方式演算表!V724)</f>
        <v/>
      </c>
      <c r="S686" s="3" t="str">
        <f>IF(生产方式演算表!AW724="","",ROUND(生产方式演算表!AW724,-LEN(生产方式演算表!AW724)+2))</f>
        <v/>
      </c>
      <c r="T686" s="3" t="str">
        <f>IF(生产方式演算表!X724="","",生产方式演算表!X724)</f>
        <v/>
      </c>
      <c r="U686" s="3" t="str">
        <f>IF(生产方式演算表!AX724="","",ROUND(生产方式演算表!AX724,-LEN(生产方式演算表!AX724)+2))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hidden="1" customHeight="1" spans="1:34">
      <c r="A687" s="23" t="str">
        <f>生产方式演算表!A725</f>
        <v>pmg_铅矿_基础生产</v>
      </c>
      <c r="B687" s="20" t="str">
        <f>IF(生产方式演算表!B725="","",生产方式演算表!B725)</f>
        <v/>
      </c>
      <c r="C687" s="25">
        <v>1</v>
      </c>
      <c r="D687" s="24" t="str">
        <f>IF(生产方式演算表!F725="","",生产方式演算表!F725)</f>
        <v/>
      </c>
      <c r="E687" s="24" t="str">
        <f>IF(生产方式演算表!AO725="","",生产方式演算表!AO725)</f>
        <v/>
      </c>
      <c r="F687" s="24" t="str">
        <f>IF(生产方式演算表!H725="","",生产方式演算表!H725)</f>
        <v/>
      </c>
      <c r="G687" s="24" t="str">
        <f>IF(生产方式演算表!AP725="","",生产方式演算表!AP725)</f>
        <v/>
      </c>
      <c r="H687" s="24" t="str">
        <f>IF(生产方式演算表!J725="","",生产方式演算表!J725)</f>
        <v/>
      </c>
      <c r="I687" s="24" t="str">
        <f>IF(生产方式演算表!AQ725="","",生产方式演算表!AQ725)</f>
        <v/>
      </c>
      <c r="J687" s="26" t="str">
        <f>IF(生产方式演算表!AR725=0,"","运力")</f>
        <v/>
      </c>
      <c r="K687" s="26" t="str">
        <f>IF(J687="运力",生产方式演算表!AR725,"")</f>
        <v/>
      </c>
      <c r="L687" s="3" t="str">
        <f>IF(生产方式演算表!O725="","",生产方式演算表!O725)</f>
        <v/>
      </c>
      <c r="M687" s="3" t="str">
        <f>IF(生产方式演算表!AT725="","",ROUND(生产方式演算表!AT725,-1))</f>
        <v/>
      </c>
      <c r="N687" s="3" t="str">
        <f>IF(生产方式演算表!Q725="","",生产方式演算表!Q725)</f>
        <v/>
      </c>
      <c r="O687" s="3" t="str">
        <f>IF(生产方式演算表!AU725="","",ROUND(生产方式演算表!AU725,-1))</f>
        <v/>
      </c>
      <c r="P687" s="3" t="str">
        <f>IF(生产方式演算表!S725="","",生产方式演算表!S725)</f>
        <v/>
      </c>
      <c r="Q687" s="3" t="str">
        <f>IF(生产方式演算表!AV725="","",ROUND(生产方式演算表!AV725,-1))</f>
        <v/>
      </c>
      <c r="R687" s="3" t="str">
        <f>IF(生产方式演算表!V725="","",生产方式演算表!V725)</f>
        <v/>
      </c>
      <c r="S687" s="3" t="str">
        <f>IF(生产方式演算表!AW725="","",ROUND(生产方式演算表!AW725,-LEN(生产方式演算表!AW725)+2))</f>
        <v/>
      </c>
      <c r="T687" s="3" t="str">
        <f>IF(生产方式演算表!X725="","",生产方式演算表!X725)</f>
        <v/>
      </c>
      <c r="U687" s="3" t="str">
        <f>IF(生产方式演算表!AX725="","",ROUND(生产方式演算表!AX725,-LEN(生产方式演算表!AX725)+2))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hidden="1" customHeight="1" spans="1:34">
      <c r="A688" s="23" t="str">
        <f>生产方式演算表!A726</f>
        <v>pmg_铅矿_基础生产</v>
      </c>
      <c r="B688" s="20" t="str">
        <f>IF(生产方式演算表!B726="","",生产方式演算表!B726)</f>
        <v/>
      </c>
      <c r="C688" s="25">
        <v>2</v>
      </c>
      <c r="D688" s="24" t="str">
        <f>IF(生产方式演算表!F726="","",生产方式演算表!F726)</f>
        <v/>
      </c>
      <c r="E688" s="24" t="str">
        <f>IF(生产方式演算表!AO726="","",生产方式演算表!AO726)</f>
        <v/>
      </c>
      <c r="F688" s="24" t="str">
        <f>IF(生产方式演算表!H726="","",生产方式演算表!H726)</f>
        <v/>
      </c>
      <c r="G688" s="24" t="str">
        <f>IF(生产方式演算表!AP726="","",生产方式演算表!AP726)</f>
        <v/>
      </c>
      <c r="H688" s="24" t="str">
        <f>IF(生产方式演算表!J726="","",生产方式演算表!J726)</f>
        <v/>
      </c>
      <c r="I688" s="24" t="str">
        <f>IF(生产方式演算表!AQ726="","",生产方式演算表!AQ726)</f>
        <v/>
      </c>
      <c r="J688" s="26" t="str">
        <f>IF(生产方式演算表!AR726=0,"","运力")</f>
        <v/>
      </c>
      <c r="K688" s="26" t="str">
        <f>IF(J688="运力",生产方式演算表!AR726,"")</f>
        <v/>
      </c>
      <c r="L688" s="3" t="str">
        <f>IF(生产方式演算表!O726="","",生产方式演算表!O726)</f>
        <v/>
      </c>
      <c r="M688" s="3" t="str">
        <f>IF(生产方式演算表!AT726="","",ROUND(生产方式演算表!AT726,-1))</f>
        <v/>
      </c>
      <c r="N688" s="3" t="str">
        <f>IF(生产方式演算表!Q726="","",生产方式演算表!Q726)</f>
        <v/>
      </c>
      <c r="O688" s="3" t="str">
        <f>IF(生产方式演算表!AU726="","",ROUND(生产方式演算表!AU726,-1))</f>
        <v/>
      </c>
      <c r="P688" s="3" t="str">
        <f>IF(生产方式演算表!S726="","",生产方式演算表!S726)</f>
        <v/>
      </c>
      <c r="Q688" s="3" t="str">
        <f>IF(生产方式演算表!AV726="","",ROUND(生产方式演算表!AV726,-1))</f>
        <v/>
      </c>
      <c r="R688" s="3" t="str">
        <f>IF(生产方式演算表!V726="","",生产方式演算表!V726)</f>
        <v/>
      </c>
      <c r="S688" s="3" t="str">
        <f>IF(生产方式演算表!AW726="","",ROUND(生产方式演算表!AW726,-LEN(生产方式演算表!AW726)+2))</f>
        <v/>
      </c>
      <c r="T688" s="3" t="str">
        <f>IF(生产方式演算表!X726="","",生产方式演算表!X726)</f>
        <v/>
      </c>
      <c r="U688" s="3" t="str">
        <f>IF(生产方式演算表!AX726="","",ROUND(生产方式演算表!AX726,-LEN(生产方式演算表!AX726)+2))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hidden="1" customHeight="1" spans="1:34">
      <c r="A689" s="23" t="str">
        <f>生产方式演算表!A727</f>
        <v>pmg_铅矿_基础生产</v>
      </c>
      <c r="B689" s="20" t="str">
        <f>IF(生产方式演算表!B727="","",生产方式演算表!B727)</f>
        <v/>
      </c>
      <c r="C689" s="25">
        <v>3</v>
      </c>
      <c r="D689" s="24" t="str">
        <f>IF(生产方式演算表!F727="","",生产方式演算表!F727)</f>
        <v/>
      </c>
      <c r="E689" s="24" t="str">
        <f>IF(生产方式演算表!AO727="","",生产方式演算表!AO727)</f>
        <v/>
      </c>
      <c r="F689" s="24" t="str">
        <f>IF(生产方式演算表!H727="","",生产方式演算表!H727)</f>
        <v/>
      </c>
      <c r="G689" s="24" t="str">
        <f>IF(生产方式演算表!AP727="","",生产方式演算表!AP727)</f>
        <v/>
      </c>
      <c r="H689" s="24" t="str">
        <f>IF(生产方式演算表!J727="","",生产方式演算表!J727)</f>
        <v/>
      </c>
      <c r="I689" s="24" t="str">
        <f>IF(生产方式演算表!AQ727="","",生产方式演算表!AQ727)</f>
        <v/>
      </c>
      <c r="J689" s="26" t="str">
        <f>IF(生产方式演算表!AR727=0,"","运力")</f>
        <v/>
      </c>
      <c r="K689" s="26" t="str">
        <f>IF(J689="运力",生产方式演算表!AR727,"")</f>
        <v/>
      </c>
      <c r="L689" s="3" t="str">
        <f>IF(生产方式演算表!O727="","",生产方式演算表!O727)</f>
        <v/>
      </c>
      <c r="M689" s="3" t="str">
        <f>IF(生产方式演算表!AT727="","",ROUND(生产方式演算表!AT727,-1))</f>
        <v/>
      </c>
      <c r="N689" s="3" t="str">
        <f>IF(生产方式演算表!Q727="","",生产方式演算表!Q727)</f>
        <v/>
      </c>
      <c r="O689" s="3" t="str">
        <f>IF(生产方式演算表!AU727="","",ROUND(生产方式演算表!AU727,-1))</f>
        <v/>
      </c>
      <c r="P689" s="3" t="str">
        <f>IF(生产方式演算表!S727="","",生产方式演算表!S727)</f>
        <v/>
      </c>
      <c r="Q689" s="3" t="str">
        <f>IF(生产方式演算表!AV727="","",ROUND(生产方式演算表!AV727,-1))</f>
        <v/>
      </c>
      <c r="R689" s="3" t="str">
        <f>IF(生产方式演算表!V727="","",生产方式演算表!V727)</f>
        <v/>
      </c>
      <c r="S689" s="3" t="str">
        <f>IF(生产方式演算表!AW727="","",ROUND(生产方式演算表!AW727,-LEN(生产方式演算表!AW727)+2))</f>
        <v/>
      </c>
      <c r="T689" s="3" t="str">
        <f>IF(生产方式演算表!X727="","",生产方式演算表!X727)</f>
        <v/>
      </c>
      <c r="U689" s="3" t="str">
        <f>IF(生产方式演算表!AX727="","",ROUND(生产方式演算表!AX727,-LEN(生产方式演算表!AX727)+2))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hidden="1" customHeight="1" spans="1:34">
      <c r="A690" s="23" t="str">
        <f>生产方式演算表!A728</f>
        <v>pmg_铅矿_基础生产</v>
      </c>
      <c r="B690" s="20" t="str">
        <f>IF(生产方式演算表!B728="","",生产方式演算表!B728)</f>
        <v/>
      </c>
      <c r="C690" s="25">
        <v>4</v>
      </c>
      <c r="D690" s="24" t="str">
        <f>IF(生产方式演算表!F728="","",生产方式演算表!F728)</f>
        <v/>
      </c>
      <c r="E690" s="24" t="str">
        <f>IF(生产方式演算表!AO728="","",生产方式演算表!AO728)</f>
        <v/>
      </c>
      <c r="F690" s="24" t="str">
        <f>IF(生产方式演算表!H728="","",生产方式演算表!H728)</f>
        <v/>
      </c>
      <c r="G690" s="24" t="str">
        <f>IF(生产方式演算表!AP728="","",生产方式演算表!AP728)</f>
        <v/>
      </c>
      <c r="H690" s="24" t="str">
        <f>IF(生产方式演算表!J728="","",生产方式演算表!J728)</f>
        <v/>
      </c>
      <c r="I690" s="24" t="str">
        <f>IF(生产方式演算表!AQ728="","",生产方式演算表!AQ728)</f>
        <v/>
      </c>
      <c r="J690" s="26" t="str">
        <f>IF(生产方式演算表!AR728=0,"","运力")</f>
        <v/>
      </c>
      <c r="K690" s="26" t="str">
        <f>IF(J690="运力",生产方式演算表!AR728,"")</f>
        <v/>
      </c>
      <c r="L690" s="3" t="str">
        <f>IF(生产方式演算表!O728="","",生产方式演算表!O728)</f>
        <v/>
      </c>
      <c r="M690" s="3" t="str">
        <f>IF(生产方式演算表!AT728="","",ROUND(生产方式演算表!AT728,-1))</f>
        <v/>
      </c>
      <c r="N690" s="3" t="str">
        <f>IF(生产方式演算表!Q728="","",生产方式演算表!Q728)</f>
        <v/>
      </c>
      <c r="O690" s="3" t="str">
        <f>IF(生产方式演算表!AU728="","",ROUND(生产方式演算表!AU728,-1))</f>
        <v/>
      </c>
      <c r="P690" s="3" t="str">
        <f>IF(生产方式演算表!S728="","",生产方式演算表!S728)</f>
        <v/>
      </c>
      <c r="Q690" s="3" t="str">
        <f>IF(生产方式演算表!AV728="","",ROUND(生产方式演算表!AV728,-1))</f>
        <v/>
      </c>
      <c r="R690" s="3" t="str">
        <f>IF(生产方式演算表!V728="","",生产方式演算表!V728)</f>
        <v/>
      </c>
      <c r="S690" s="3" t="str">
        <f>IF(生产方式演算表!AW728="","",ROUND(生产方式演算表!AW728,-LEN(生产方式演算表!AW728)+2))</f>
        <v/>
      </c>
      <c r="T690" s="3" t="str">
        <f>IF(生产方式演算表!X728="","",生产方式演算表!X728)</f>
        <v/>
      </c>
      <c r="U690" s="3" t="str">
        <f>IF(生产方式演算表!AX728="","",ROUND(生产方式演算表!AX728,-LEN(生产方式演算表!AX728)+2))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hidden="1" customHeight="1" spans="1:34">
      <c r="A691" s="23" t="str">
        <f>生产方式演算表!A729</f>
        <v>pmg_铅矿_高级生产</v>
      </c>
      <c r="B691" s="20" t="str">
        <f>IF(生产方式演算表!B729="","",生产方式演算表!B729)</f>
        <v/>
      </c>
      <c r="C691" s="25">
        <v>5</v>
      </c>
      <c r="D691" s="24" t="str">
        <f>IF(生产方式演算表!F729="","",生产方式演算表!F729)</f>
        <v/>
      </c>
      <c r="E691" s="24" t="str">
        <f>IF(生产方式演算表!AO729="","",生产方式演算表!AO729)</f>
        <v/>
      </c>
      <c r="F691" s="24" t="str">
        <f>IF(生产方式演算表!H729="","",生产方式演算表!H729)</f>
        <v/>
      </c>
      <c r="G691" s="24" t="str">
        <f>IF(生产方式演算表!AP729="","",生产方式演算表!AP729)</f>
        <v/>
      </c>
      <c r="H691" s="24" t="str">
        <f>IF(生产方式演算表!J729="","",生产方式演算表!J729)</f>
        <v/>
      </c>
      <c r="I691" s="24" t="str">
        <f>IF(生产方式演算表!AQ729="","",生产方式演算表!AQ729)</f>
        <v/>
      </c>
      <c r="J691" s="26" t="str">
        <f>IF(生产方式演算表!AR729=0,"","运力")</f>
        <v/>
      </c>
      <c r="K691" s="26" t="str">
        <f>IF(J691="运力",生产方式演算表!AR729,"")</f>
        <v/>
      </c>
      <c r="L691" s="3" t="str">
        <f>IF(生产方式演算表!O729="","",生产方式演算表!O729)</f>
        <v/>
      </c>
      <c r="M691" s="3" t="str">
        <f>IF(生产方式演算表!AT729="","",ROUND(生产方式演算表!AT729,-1))</f>
        <v/>
      </c>
      <c r="N691" s="3" t="str">
        <f>IF(生产方式演算表!Q729="","",生产方式演算表!Q729)</f>
        <v/>
      </c>
      <c r="O691" s="3" t="str">
        <f>IF(生产方式演算表!AU729="","",ROUND(生产方式演算表!AU729,-1))</f>
        <v/>
      </c>
      <c r="P691" s="3" t="str">
        <f>IF(生产方式演算表!S729="","",生产方式演算表!S729)</f>
        <v/>
      </c>
      <c r="Q691" s="3" t="str">
        <f>IF(生产方式演算表!AV729="","",ROUND(生产方式演算表!AV729,-1))</f>
        <v/>
      </c>
      <c r="R691" s="3" t="str">
        <f>IF(生产方式演算表!V729="","",生产方式演算表!V729)</f>
        <v/>
      </c>
      <c r="S691" s="3" t="str">
        <f>IF(生产方式演算表!AW729="","",ROUND(生产方式演算表!AW729,-LEN(生产方式演算表!AW729)+2))</f>
        <v/>
      </c>
      <c r="T691" s="3" t="str">
        <f>IF(生产方式演算表!X729="","",生产方式演算表!X729)</f>
        <v/>
      </c>
      <c r="U691" s="3" t="str">
        <f>IF(生产方式演算表!AX729="","",ROUND(生产方式演算表!AX729,-LEN(生产方式演算表!AX729)+2))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hidden="1" customHeight="1" spans="1:34">
      <c r="A692" s="23" t="str">
        <f>生产方式演算表!A730</f>
        <v>pmg_铅矿_高级生产</v>
      </c>
      <c r="B692" s="20" t="str">
        <f>IF(生产方式演算表!B730="","",生产方式演算表!B730)</f>
        <v/>
      </c>
      <c r="C692" s="23">
        <v>1</v>
      </c>
      <c r="D692" s="24" t="str">
        <f>IF(生产方式演算表!F730="","",生产方式演算表!F730)</f>
        <v/>
      </c>
      <c r="E692" s="24" t="str">
        <f>IF(生产方式演算表!AO730="","",生产方式演算表!AO730)</f>
        <v/>
      </c>
      <c r="F692" s="24" t="str">
        <f>IF(生产方式演算表!H730="","",生产方式演算表!H730)</f>
        <v/>
      </c>
      <c r="G692" s="24" t="str">
        <f>IF(生产方式演算表!AP730="","",生产方式演算表!AP730)</f>
        <v/>
      </c>
      <c r="H692" s="24" t="str">
        <f>IF(生产方式演算表!J730="","",生产方式演算表!J730)</f>
        <v/>
      </c>
      <c r="I692" s="24" t="str">
        <f>IF(生产方式演算表!AQ730="","",生产方式演算表!AQ730)</f>
        <v/>
      </c>
      <c r="J692" s="26" t="str">
        <f>IF(生产方式演算表!AR730=0,"","运力")</f>
        <v/>
      </c>
      <c r="K692" s="26" t="str">
        <f>IF(J692="运力",生产方式演算表!AR730,"")</f>
        <v/>
      </c>
      <c r="L692" s="3" t="str">
        <f>IF(生产方式演算表!O730="","",生产方式演算表!O730)</f>
        <v/>
      </c>
      <c r="M692" s="3" t="str">
        <f>IF(生产方式演算表!AT730="","",ROUND(生产方式演算表!AT730,-1))</f>
        <v/>
      </c>
      <c r="N692" s="3" t="str">
        <f>IF(生产方式演算表!Q730="","",生产方式演算表!Q730)</f>
        <v/>
      </c>
      <c r="O692" s="3" t="str">
        <f>IF(生产方式演算表!AU730="","",ROUND(生产方式演算表!AU730,-1))</f>
        <v/>
      </c>
      <c r="P692" s="3" t="str">
        <f>IF(生产方式演算表!S730="","",生产方式演算表!S730)</f>
        <v/>
      </c>
      <c r="Q692" s="3" t="str">
        <f>IF(生产方式演算表!AV730="","",ROUND(生产方式演算表!AV730,-1))</f>
        <v/>
      </c>
      <c r="R692" s="3" t="str">
        <f>IF(生产方式演算表!V730="","",生产方式演算表!V730)</f>
        <v/>
      </c>
      <c r="S692" s="3" t="str">
        <f>IF(生产方式演算表!AW730="","",ROUND(生产方式演算表!AW730,-LEN(生产方式演算表!AW730)+2))</f>
        <v/>
      </c>
      <c r="T692" s="3" t="str">
        <f>IF(生产方式演算表!X730="","",生产方式演算表!X730)</f>
        <v/>
      </c>
      <c r="U692" s="3" t="str">
        <f>IF(生产方式演算表!AX730="","",ROUND(生产方式演算表!AX730,-LEN(生产方式演算表!AX730)+2))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hidden="1" customHeight="1" spans="1:34">
      <c r="A693" s="23" t="str">
        <f>生产方式演算表!A731</f>
        <v>pmg_铅矿_高级生产</v>
      </c>
      <c r="B693" s="20" t="str">
        <f>IF(生产方式演算表!B731="","",生产方式演算表!B731)</f>
        <v/>
      </c>
      <c r="C693" s="23">
        <v>2</v>
      </c>
      <c r="D693" s="24" t="str">
        <f>IF(生产方式演算表!F731="","",生产方式演算表!F731)</f>
        <v/>
      </c>
      <c r="E693" s="24" t="str">
        <f>IF(生产方式演算表!AO731="","",生产方式演算表!AO731)</f>
        <v/>
      </c>
      <c r="F693" s="24" t="str">
        <f>IF(生产方式演算表!H731="","",生产方式演算表!H731)</f>
        <v/>
      </c>
      <c r="G693" s="24" t="str">
        <f>IF(生产方式演算表!AP731="","",生产方式演算表!AP731)</f>
        <v/>
      </c>
      <c r="H693" s="24" t="str">
        <f>IF(生产方式演算表!J731="","",生产方式演算表!J731)</f>
        <v/>
      </c>
      <c r="I693" s="24" t="str">
        <f>IF(生产方式演算表!AQ731="","",生产方式演算表!AQ731)</f>
        <v/>
      </c>
      <c r="J693" s="26" t="str">
        <f>IF(生产方式演算表!AR731=0,"","运力")</f>
        <v/>
      </c>
      <c r="K693" s="26" t="str">
        <f>IF(J693="运力",生产方式演算表!AR731,"")</f>
        <v/>
      </c>
      <c r="L693" s="3" t="str">
        <f>IF(生产方式演算表!O731="","",生产方式演算表!O731)</f>
        <v/>
      </c>
      <c r="M693" s="3" t="str">
        <f>IF(生产方式演算表!AT731="","",ROUND(生产方式演算表!AT731,-1))</f>
        <v/>
      </c>
      <c r="N693" s="3" t="str">
        <f>IF(生产方式演算表!Q731="","",生产方式演算表!Q731)</f>
        <v/>
      </c>
      <c r="O693" s="3" t="str">
        <f>IF(生产方式演算表!AU731="","",ROUND(生产方式演算表!AU731,-1))</f>
        <v/>
      </c>
      <c r="P693" s="3" t="str">
        <f>IF(生产方式演算表!S731="","",生产方式演算表!S731)</f>
        <v/>
      </c>
      <c r="Q693" s="3" t="str">
        <f>IF(生产方式演算表!AV731="","",ROUND(生产方式演算表!AV731,-1))</f>
        <v/>
      </c>
      <c r="R693" s="3" t="str">
        <f>IF(生产方式演算表!V731="","",生产方式演算表!V731)</f>
        <v/>
      </c>
      <c r="S693" s="3" t="str">
        <f>IF(生产方式演算表!AW731="","",ROUND(生产方式演算表!AW731,-LEN(生产方式演算表!AW731)+2))</f>
        <v/>
      </c>
      <c r="T693" s="3" t="str">
        <f>IF(生产方式演算表!X731="","",生产方式演算表!X731)</f>
        <v/>
      </c>
      <c r="U693" s="3" t="str">
        <f>IF(生产方式演算表!AX731="","",ROUND(生产方式演算表!AX731,-LEN(生产方式演算表!AX731)+2))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hidden="1" customHeight="1" spans="1:34">
      <c r="A694" s="23" t="str">
        <f>生产方式演算表!A732</f>
        <v>pmg_铅矿_高级生产</v>
      </c>
      <c r="B694" s="20" t="str">
        <f>IF(生产方式演算表!B732="","",生产方式演算表!B732)</f>
        <v/>
      </c>
      <c r="C694" s="23">
        <v>3</v>
      </c>
      <c r="D694" s="24" t="str">
        <f>IF(生产方式演算表!F732="","",生产方式演算表!F732)</f>
        <v/>
      </c>
      <c r="E694" s="24" t="str">
        <f>IF(生产方式演算表!AO732="","",生产方式演算表!AO732)</f>
        <v/>
      </c>
      <c r="F694" s="24" t="str">
        <f>IF(生产方式演算表!H732="","",生产方式演算表!H732)</f>
        <v/>
      </c>
      <c r="G694" s="24" t="str">
        <f>IF(生产方式演算表!AP732="","",生产方式演算表!AP732)</f>
        <v/>
      </c>
      <c r="H694" s="24" t="str">
        <f>IF(生产方式演算表!J732="","",生产方式演算表!J732)</f>
        <v/>
      </c>
      <c r="I694" s="24" t="str">
        <f>IF(生产方式演算表!AQ732="","",生产方式演算表!AQ732)</f>
        <v/>
      </c>
      <c r="J694" s="26" t="str">
        <f>IF(生产方式演算表!AR732=0,"","运力")</f>
        <v/>
      </c>
      <c r="K694" s="26" t="str">
        <f>IF(J694="运力",生产方式演算表!AR732,"")</f>
        <v/>
      </c>
      <c r="L694" s="3" t="str">
        <f>IF(生产方式演算表!O732="","",生产方式演算表!O732)</f>
        <v/>
      </c>
      <c r="M694" s="3" t="str">
        <f>IF(生产方式演算表!AT732="","",ROUND(生产方式演算表!AT732,-1))</f>
        <v/>
      </c>
      <c r="N694" s="3" t="str">
        <f>IF(生产方式演算表!Q732="","",生产方式演算表!Q732)</f>
        <v/>
      </c>
      <c r="O694" s="3" t="str">
        <f>IF(生产方式演算表!AU732="","",ROUND(生产方式演算表!AU732,-1))</f>
        <v/>
      </c>
      <c r="P694" s="3" t="str">
        <f>IF(生产方式演算表!S732="","",生产方式演算表!S732)</f>
        <v/>
      </c>
      <c r="Q694" s="3" t="str">
        <f>IF(生产方式演算表!AV732="","",ROUND(生产方式演算表!AV732,-1))</f>
        <v/>
      </c>
      <c r="R694" s="3" t="str">
        <f>IF(生产方式演算表!V732="","",生产方式演算表!V732)</f>
        <v/>
      </c>
      <c r="S694" s="3" t="str">
        <f>IF(生产方式演算表!AW732="","",ROUND(生产方式演算表!AW732,-LEN(生产方式演算表!AW732)+2))</f>
        <v/>
      </c>
      <c r="T694" s="3" t="str">
        <f>IF(生产方式演算表!X732="","",生产方式演算表!X732)</f>
        <v/>
      </c>
      <c r="U694" s="3" t="str">
        <f>IF(生产方式演算表!AX732="","",ROUND(生产方式演算表!AX732,-LEN(生产方式演算表!AX732)+2))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hidden="1" customHeight="1" spans="1:34">
      <c r="A695" s="23" t="str">
        <f>生产方式演算表!A733</f>
        <v>pmg_铅矿_高级生产</v>
      </c>
      <c r="B695" s="20" t="str">
        <f>IF(生产方式演算表!B733="","",生产方式演算表!B733)</f>
        <v/>
      </c>
      <c r="C695" s="23">
        <v>4</v>
      </c>
      <c r="D695" s="24" t="str">
        <f>IF(生产方式演算表!F733="","",生产方式演算表!F733)</f>
        <v/>
      </c>
      <c r="E695" s="24" t="str">
        <f>IF(生产方式演算表!AO733="","",生产方式演算表!AO733)</f>
        <v/>
      </c>
      <c r="F695" s="24" t="str">
        <f>IF(生产方式演算表!H733="","",生产方式演算表!H733)</f>
        <v/>
      </c>
      <c r="G695" s="24" t="str">
        <f>IF(生产方式演算表!AP733="","",生产方式演算表!AP733)</f>
        <v/>
      </c>
      <c r="H695" s="24" t="str">
        <f>IF(生产方式演算表!J733="","",生产方式演算表!J733)</f>
        <v/>
      </c>
      <c r="I695" s="24" t="str">
        <f>IF(生产方式演算表!AQ733="","",生产方式演算表!AQ733)</f>
        <v/>
      </c>
      <c r="J695" s="26" t="str">
        <f>IF(生产方式演算表!AR733=0,"","运力")</f>
        <v/>
      </c>
      <c r="K695" s="26" t="str">
        <f>IF(J695="运力",生产方式演算表!AR733,"")</f>
        <v/>
      </c>
      <c r="L695" s="3" t="str">
        <f>IF(生产方式演算表!O733="","",生产方式演算表!O733)</f>
        <v/>
      </c>
      <c r="M695" s="3" t="str">
        <f>IF(生产方式演算表!AT733="","",ROUND(生产方式演算表!AT733,-1))</f>
        <v/>
      </c>
      <c r="N695" s="3" t="str">
        <f>IF(生产方式演算表!Q733="","",生产方式演算表!Q733)</f>
        <v/>
      </c>
      <c r="O695" s="3" t="str">
        <f>IF(生产方式演算表!AU733="","",ROUND(生产方式演算表!AU733,-1))</f>
        <v/>
      </c>
      <c r="P695" s="3" t="str">
        <f>IF(生产方式演算表!S733="","",生产方式演算表!S733)</f>
        <v/>
      </c>
      <c r="Q695" s="3" t="str">
        <f>IF(生产方式演算表!AV733="","",ROUND(生产方式演算表!AV733,-1))</f>
        <v/>
      </c>
      <c r="R695" s="3" t="str">
        <f>IF(生产方式演算表!V733="","",生产方式演算表!V733)</f>
        <v/>
      </c>
      <c r="S695" s="3" t="str">
        <f>IF(生产方式演算表!AW733="","",ROUND(生产方式演算表!AW733,-LEN(生产方式演算表!AW733)+2))</f>
        <v/>
      </c>
      <c r="T695" s="3" t="str">
        <f>IF(生产方式演算表!X733="","",生产方式演算表!X733)</f>
        <v/>
      </c>
      <c r="U695" s="3" t="str">
        <f>IF(生产方式演算表!AX733="","",ROUND(生产方式演算表!AX733,-LEN(生产方式演算表!AX733)+2))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hidden="1" customHeight="1" spans="1:34">
      <c r="A696" s="23" t="str">
        <f>生产方式演算表!A734</f>
        <v>pmg_铅矿_科学自动化</v>
      </c>
      <c r="B696" s="20" t="str">
        <f>IF(生产方式演算表!B734="","",生产方式演算表!B734)</f>
        <v/>
      </c>
      <c r="C696" s="23">
        <v>5</v>
      </c>
      <c r="D696" s="24" t="str">
        <f>IF(生产方式演算表!F734="","",生产方式演算表!F734)</f>
        <v/>
      </c>
      <c r="E696" s="24" t="str">
        <f>IF(生产方式演算表!AO734="","",生产方式演算表!AO734)</f>
        <v/>
      </c>
      <c r="F696" s="24" t="str">
        <f>IF(生产方式演算表!H734="","",生产方式演算表!H734)</f>
        <v/>
      </c>
      <c r="G696" s="24" t="str">
        <f>IF(生产方式演算表!AP734="","",生产方式演算表!AP734)</f>
        <v/>
      </c>
      <c r="H696" s="24" t="str">
        <f>IF(生产方式演算表!J734="","",生产方式演算表!J734)</f>
        <v/>
      </c>
      <c r="I696" s="24" t="str">
        <f>IF(生产方式演算表!AQ734="","",生产方式演算表!AQ734)</f>
        <v/>
      </c>
      <c r="J696" s="26" t="str">
        <f>IF(生产方式演算表!AR734=0,"","运力")</f>
        <v/>
      </c>
      <c r="K696" s="26" t="str">
        <f>IF(J696="运力",生产方式演算表!AR734,"")</f>
        <v/>
      </c>
      <c r="L696" s="3" t="str">
        <f>IF(生产方式演算表!O734="","",生产方式演算表!O734)</f>
        <v/>
      </c>
      <c r="M696" s="3" t="str">
        <f>IF(生产方式演算表!AT734="","",ROUND(生产方式演算表!AT734,-1))</f>
        <v/>
      </c>
      <c r="N696" s="3" t="str">
        <f>IF(生产方式演算表!Q734="","",生产方式演算表!Q734)</f>
        <v/>
      </c>
      <c r="O696" s="3" t="str">
        <f>IF(生产方式演算表!AU734="","",ROUND(生产方式演算表!AU734,-1))</f>
        <v/>
      </c>
      <c r="P696" s="3" t="str">
        <f>IF(生产方式演算表!S734="","",生产方式演算表!S734)</f>
        <v/>
      </c>
      <c r="Q696" s="3" t="str">
        <f>IF(生产方式演算表!AV734="","",ROUND(生产方式演算表!AV734,-1))</f>
        <v/>
      </c>
      <c r="R696" s="3" t="str">
        <f>IF(生产方式演算表!V734="","",生产方式演算表!V734)</f>
        <v/>
      </c>
      <c r="S696" s="3" t="str">
        <f>IF(生产方式演算表!AW734="","",ROUND(生产方式演算表!AW734,-LEN(生产方式演算表!AW734)+2))</f>
        <v/>
      </c>
      <c r="T696" s="3" t="str">
        <f>IF(生产方式演算表!X734="","",生产方式演算表!X734)</f>
        <v/>
      </c>
      <c r="U696" s="3" t="str">
        <f>IF(生产方式演算表!AX734="","",ROUND(生产方式演算表!AX734,-LEN(生产方式演算表!AX734)+2))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hidden="1" customHeight="1" spans="1:34">
      <c r="A697" s="23" t="str">
        <f>生产方式演算表!A735</f>
        <v>pmg_铅矿_科学自动化</v>
      </c>
      <c r="B697" s="20" t="str">
        <f>IF(生产方式演算表!B735="","",生产方式演算表!B735)</f>
        <v/>
      </c>
      <c r="C697" s="25">
        <v>1</v>
      </c>
      <c r="D697" s="24" t="str">
        <f>IF(生产方式演算表!F735="","",生产方式演算表!F735)</f>
        <v>工具</v>
      </c>
      <c r="E697" s="24">
        <f>IF(生产方式演算表!AO735="","",生产方式演算表!AO735)</f>
        <v>26</v>
      </c>
      <c r="F697" s="24" t="str">
        <f>IF(生产方式演算表!H735="","",生产方式演算表!H735)</f>
        <v/>
      </c>
      <c r="G697" s="24" t="str">
        <f>IF(生产方式演算表!AP735="","",生产方式演算表!AP735)</f>
        <v/>
      </c>
      <c r="H697" s="24" t="str">
        <f>IF(生产方式演算表!J735="","",生产方式演算表!J735)</f>
        <v/>
      </c>
      <c r="I697" s="24" t="str">
        <f>IF(生产方式演算表!AQ735="","",生产方式演算表!AQ735)</f>
        <v/>
      </c>
      <c r="J697" s="26" t="str">
        <f>IF(生产方式演算表!AR735=0,"","运力")</f>
        <v/>
      </c>
      <c r="K697" s="26" t="str">
        <f>IF(J697="运力",生产方式演算表!AR735,"")</f>
        <v/>
      </c>
      <c r="L697" s="3" t="str">
        <f>IF(生产方式演算表!O735="","",生产方式演算表!O735)</f>
        <v/>
      </c>
      <c r="M697" s="3" t="str">
        <f>IF(生产方式演算表!AT735="","",ROUND(生产方式演算表!AT735,-1))</f>
        <v/>
      </c>
      <c r="N697" s="3" t="str">
        <f>IF(生产方式演算表!Q735="","",生产方式演算表!Q735)</f>
        <v/>
      </c>
      <c r="O697" s="3" t="str">
        <f>IF(生产方式演算表!AU735="","",ROUND(生产方式演算表!AU735,-1))</f>
        <v/>
      </c>
      <c r="P697" s="3" t="str">
        <f>IF(生产方式演算表!S735="","",生产方式演算表!S735)</f>
        <v/>
      </c>
      <c r="Q697" s="3" t="str">
        <f>IF(生产方式演算表!AV735="","",ROUND(生产方式演算表!AV735,-1))</f>
        <v/>
      </c>
      <c r="R697" s="3" t="str">
        <f>IF(生产方式演算表!V735="","",生产方式演算表!V735)</f>
        <v/>
      </c>
      <c r="S697" s="3" t="str">
        <f>IF(生产方式演算表!AW735="","",ROUND(生产方式演算表!AW735,-LEN(生产方式演算表!AW735)+2))</f>
        <v/>
      </c>
      <c r="T697" s="3" t="str">
        <f>IF(生产方式演算表!X735="","",生产方式演算表!X735)</f>
        <v/>
      </c>
      <c r="U697" s="3" t="str">
        <f>IF(生产方式演算表!AX735="","",ROUND(生产方式演算表!AX735,-LEN(生产方式演算表!AX735)+2))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hidden="1" customHeight="1" spans="1:34">
      <c r="A698" s="23" t="str">
        <f>生产方式演算表!A736</f>
        <v>pmg_铅矿_科学自动化</v>
      </c>
      <c r="B698" s="20" t="str">
        <f>IF(生产方式演算表!B736="","",生产方式演算表!B736)</f>
        <v/>
      </c>
      <c r="C698" s="25">
        <v>2</v>
      </c>
      <c r="D698" s="24" t="str">
        <f>IF(生产方式演算表!F736="","",生产方式演算表!F736)</f>
        <v>工具</v>
      </c>
      <c r="E698" s="24">
        <f>IF(生产方式演算表!AO736="","",生产方式演算表!AO736)</f>
        <v>48</v>
      </c>
      <c r="F698" s="24" t="str">
        <f>IF(生产方式演算表!H736="","",生产方式演算表!H736)</f>
        <v/>
      </c>
      <c r="G698" s="24" t="str">
        <f>IF(生产方式演算表!AP736="","",生产方式演算表!AP736)</f>
        <v/>
      </c>
      <c r="H698" s="24" t="str">
        <f>IF(生产方式演算表!J736="","",生产方式演算表!J736)</f>
        <v/>
      </c>
      <c r="I698" s="24" t="str">
        <f>IF(生产方式演算表!AQ736="","",生产方式演算表!AQ736)</f>
        <v/>
      </c>
      <c r="J698" s="26" t="str">
        <f>IF(生产方式演算表!AR736=0,"","运力")</f>
        <v/>
      </c>
      <c r="K698" s="26" t="str">
        <f>IF(J698="运力",生产方式演算表!AR736,"")</f>
        <v/>
      </c>
      <c r="L698" s="3" t="str">
        <f>IF(生产方式演算表!O736="","",生产方式演算表!O736)</f>
        <v/>
      </c>
      <c r="M698" s="3" t="str">
        <f>IF(生产方式演算表!AT736="","",ROUND(生产方式演算表!AT736,-1))</f>
        <v/>
      </c>
      <c r="N698" s="3" t="str">
        <f>IF(生产方式演算表!Q736="","",生产方式演算表!Q736)</f>
        <v/>
      </c>
      <c r="O698" s="3" t="str">
        <f>IF(生产方式演算表!AU736="","",ROUND(生产方式演算表!AU736,-1))</f>
        <v/>
      </c>
      <c r="P698" s="3" t="str">
        <f>IF(生产方式演算表!S736="","",生产方式演算表!S736)</f>
        <v/>
      </c>
      <c r="Q698" s="3" t="str">
        <f>IF(生产方式演算表!AV736="","",ROUND(生产方式演算表!AV736,-1))</f>
        <v/>
      </c>
      <c r="R698" s="3" t="str">
        <f>IF(生产方式演算表!V736="","",生产方式演算表!V736)</f>
        <v/>
      </c>
      <c r="S698" s="3" t="str">
        <f>IF(生产方式演算表!AW736="","",ROUND(生产方式演算表!AW736,-LEN(生产方式演算表!AW736)+2))</f>
        <v/>
      </c>
      <c r="T698" s="3" t="str">
        <f>IF(生产方式演算表!X736="","",生产方式演算表!X736)</f>
        <v/>
      </c>
      <c r="U698" s="3" t="str">
        <f>IF(生产方式演算表!AX736="","",ROUND(生产方式演算表!AX736,-LEN(生产方式演算表!AX736)+2))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hidden="1" customHeight="1" spans="1:34">
      <c r="A699" s="23" t="str">
        <f>生产方式演算表!A737</f>
        <v>pmg_铅矿_科学自动化</v>
      </c>
      <c r="B699" s="20" t="str">
        <f>IF(生产方式演算表!B737="","",生产方式演算表!B737)</f>
        <v/>
      </c>
      <c r="C699" s="25">
        <v>3</v>
      </c>
      <c r="D699" s="24" t="str">
        <f>IF(生产方式演算表!F737="","",生产方式演算表!F737)</f>
        <v>科学引擎</v>
      </c>
      <c r="E699" s="24">
        <f>IF(生产方式演算表!AO737="","",生产方式演算表!AO737)</f>
        <v>15</v>
      </c>
      <c r="F699" s="24" t="str">
        <f>IF(生产方式演算表!H737="","",生产方式演算表!H737)</f>
        <v>煤</v>
      </c>
      <c r="G699" s="24">
        <f>IF(生产方式演算表!AP737="","",生产方式演算表!AP737)</f>
        <v>62</v>
      </c>
      <c r="H699" s="24" t="str">
        <f>IF(生产方式演算表!J737="","",生产方式演算表!J737)</f>
        <v/>
      </c>
      <c r="I699" s="24" t="str">
        <f>IF(生产方式演算表!AQ737="","",生产方式演算表!AQ737)</f>
        <v/>
      </c>
      <c r="J699" s="26" t="str">
        <f>IF(生产方式演算表!AR737=0,"","运力")</f>
        <v/>
      </c>
      <c r="K699" s="26" t="str">
        <f>IF(J699="运力",生产方式演算表!AR737,"")</f>
        <v/>
      </c>
      <c r="L699" s="3" t="str">
        <f>IF(生产方式演算表!O737="","",生产方式演算表!O737)</f>
        <v/>
      </c>
      <c r="M699" s="3" t="str">
        <f>IF(生产方式演算表!AT737="","",ROUND(生产方式演算表!AT737,-1))</f>
        <v/>
      </c>
      <c r="N699" s="3" t="str">
        <f>IF(生产方式演算表!Q737="","",生产方式演算表!Q737)</f>
        <v/>
      </c>
      <c r="O699" s="3" t="str">
        <f>IF(生产方式演算表!AU737="","",ROUND(生产方式演算表!AU737,-1))</f>
        <v/>
      </c>
      <c r="P699" s="3" t="str">
        <f>IF(生产方式演算表!S737="","",生产方式演算表!S737)</f>
        <v/>
      </c>
      <c r="Q699" s="3" t="str">
        <f>IF(生产方式演算表!AV737="","",ROUND(生产方式演算表!AV737,-1))</f>
        <v/>
      </c>
      <c r="R699" s="3" t="str">
        <f>IF(生产方式演算表!V737="","",生产方式演算表!V737)</f>
        <v/>
      </c>
      <c r="S699" s="3" t="str">
        <f>IF(生产方式演算表!AW737="","",ROUND(生产方式演算表!AW737,-LEN(生产方式演算表!AW737)+2))</f>
        <v/>
      </c>
      <c r="T699" s="3" t="str">
        <f>IF(生产方式演算表!X737="","",生产方式演算表!X737)</f>
        <v/>
      </c>
      <c r="U699" s="3" t="str">
        <f>IF(生产方式演算表!AX737="","",ROUND(生产方式演算表!AX737,-LEN(生产方式演算表!AX737)+2))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hidden="1" customHeight="1" spans="1:34">
      <c r="A700" s="23" t="str">
        <f>生产方式演算表!A738</f>
        <v>pmg_铅矿_科学自动化</v>
      </c>
      <c r="B700" s="20" t="str">
        <f>IF(生产方式演算表!B738="","",生产方式演算表!B738)</f>
        <v/>
      </c>
      <c r="C700" s="25">
        <v>4</v>
      </c>
      <c r="D700" s="24" t="str">
        <f>IF(生产方式演算表!F738="","",生产方式演算表!F738)</f>
        <v>魔导引擎</v>
      </c>
      <c r="E700" s="24">
        <f>IF(生产方式演算表!AO738="","",生产方式演算表!AO738)</f>
        <v>15</v>
      </c>
      <c r="F700" s="24" t="str">
        <f>IF(生产方式演算表!H738="","",生产方式演算表!H738)</f>
        <v>煤</v>
      </c>
      <c r="G700" s="24">
        <f>IF(生产方式演算表!AP738="","",生产方式演算表!AP738)</f>
        <v>81</v>
      </c>
      <c r="H700" s="24" t="str">
        <f>IF(生产方式演算表!J738="","",生产方式演算表!J738)</f>
        <v/>
      </c>
      <c r="I700" s="24" t="str">
        <f>IF(生产方式演算表!AQ738="","",生产方式演算表!AQ738)</f>
        <v/>
      </c>
      <c r="J700" s="26" t="str">
        <f>IF(生产方式演算表!AR738=0,"","运力")</f>
        <v/>
      </c>
      <c r="K700" s="26" t="str">
        <f>IF(J700="运力",生产方式演算表!AR738,"")</f>
        <v/>
      </c>
      <c r="L700" s="3" t="str">
        <f>IF(生产方式演算表!O738="","",生产方式演算表!O738)</f>
        <v/>
      </c>
      <c r="M700" s="3" t="str">
        <f>IF(生产方式演算表!AT738="","",ROUND(生产方式演算表!AT738,-1))</f>
        <v/>
      </c>
      <c r="N700" s="3" t="str">
        <f>IF(生产方式演算表!Q738="","",生产方式演算表!Q738)</f>
        <v/>
      </c>
      <c r="O700" s="3" t="str">
        <f>IF(生产方式演算表!AU738="","",ROUND(生产方式演算表!AU738,-1))</f>
        <v/>
      </c>
      <c r="P700" s="3" t="str">
        <f>IF(生产方式演算表!S738="","",生产方式演算表!S738)</f>
        <v/>
      </c>
      <c r="Q700" s="3" t="str">
        <f>IF(生产方式演算表!AV738="","",ROUND(生产方式演算表!AV738,-1))</f>
        <v/>
      </c>
      <c r="R700" s="3" t="str">
        <f>IF(生产方式演算表!V738="","",生产方式演算表!V738)</f>
        <v/>
      </c>
      <c r="S700" s="3" t="str">
        <f>IF(生产方式演算表!AW738="","",ROUND(生产方式演算表!AW738,-LEN(生产方式演算表!AW738)+2))</f>
        <v/>
      </c>
      <c r="T700" s="3" t="str">
        <f>IF(生产方式演算表!X738="","",生产方式演算表!X738)</f>
        <v/>
      </c>
      <c r="U700" s="3" t="str">
        <f>IF(生产方式演算表!AX738="","",ROUND(生产方式演算表!AX738,-LEN(生产方式演算表!AX738)+2))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hidden="1" customHeight="1" spans="1:34">
      <c r="A701" s="23" t="str">
        <f>生产方式演算表!A739</f>
        <v>pmg_铅矿_魔法自动化</v>
      </c>
      <c r="B701" s="20" t="str">
        <f>IF(生产方式演算表!B739="","",生产方式演算表!B739)</f>
        <v/>
      </c>
      <c r="C701" s="25">
        <v>5</v>
      </c>
      <c r="D701" s="24" t="str">
        <f>IF(生产方式演算表!F739="","",生产方式演算表!F739)</f>
        <v/>
      </c>
      <c r="E701" s="24" t="str">
        <f>IF(生产方式演算表!AO739="","",生产方式演算表!AO739)</f>
        <v/>
      </c>
      <c r="F701" s="24" t="str">
        <f>IF(生产方式演算表!H739="","",生产方式演算表!H739)</f>
        <v/>
      </c>
      <c r="G701" s="24" t="str">
        <f>IF(生产方式演算表!AP739="","",生产方式演算表!AP739)</f>
        <v/>
      </c>
      <c r="H701" s="24" t="str">
        <f>IF(生产方式演算表!J739="","",生产方式演算表!J739)</f>
        <v/>
      </c>
      <c r="I701" s="24" t="str">
        <f>IF(生产方式演算表!AQ739="","",生产方式演算表!AQ739)</f>
        <v/>
      </c>
      <c r="J701" s="26" t="str">
        <f>IF(生产方式演算表!AR739=0,"","运力")</f>
        <v/>
      </c>
      <c r="K701" s="26" t="str">
        <f>IF(J701="运力",生产方式演算表!AR739,"")</f>
        <v/>
      </c>
      <c r="L701" s="3" t="str">
        <f>IF(生产方式演算表!O739="","",生产方式演算表!O739)</f>
        <v/>
      </c>
      <c r="M701" s="3" t="str">
        <f>IF(生产方式演算表!AT739="","",ROUND(生产方式演算表!AT739,-1))</f>
        <v/>
      </c>
      <c r="N701" s="3" t="str">
        <f>IF(生产方式演算表!Q739="","",生产方式演算表!Q739)</f>
        <v/>
      </c>
      <c r="O701" s="3" t="str">
        <f>IF(生产方式演算表!AU739="","",ROUND(生产方式演算表!AU739,-1))</f>
        <v/>
      </c>
      <c r="P701" s="3" t="str">
        <f>IF(生产方式演算表!S739="","",生产方式演算表!S739)</f>
        <v/>
      </c>
      <c r="Q701" s="3" t="str">
        <f>IF(生产方式演算表!AV739="","",ROUND(生产方式演算表!AV739,-1))</f>
        <v/>
      </c>
      <c r="R701" s="3" t="str">
        <f>IF(生产方式演算表!V739="","",生产方式演算表!V739)</f>
        <v/>
      </c>
      <c r="S701" s="3" t="str">
        <f>IF(生产方式演算表!AW739="","",ROUND(生产方式演算表!AW739,-LEN(生产方式演算表!AW739)+2))</f>
        <v/>
      </c>
      <c r="T701" s="3" t="str">
        <f>IF(生产方式演算表!X739="","",生产方式演算表!X739)</f>
        <v/>
      </c>
      <c r="U701" s="3" t="str">
        <f>IF(生产方式演算表!AX739="","",ROUND(生产方式演算表!AX739,-LEN(生产方式演算表!AX739)+2))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hidden="1" customHeight="1" spans="1:34">
      <c r="A702" s="23" t="str">
        <f>生产方式演算表!A740</f>
        <v>pmg_铅矿_魔法自动化</v>
      </c>
      <c r="B702" s="20" t="str">
        <f>IF(生产方式演算表!B740="","",生产方式演算表!B740)</f>
        <v/>
      </c>
      <c r="C702" s="23">
        <v>1</v>
      </c>
      <c r="D702" s="24" t="str">
        <f>IF(生产方式演算表!F740="","",生产方式演算表!F740)</f>
        <v>魔偶</v>
      </c>
      <c r="E702" s="24">
        <f>IF(生产方式演算表!AO740="","",生产方式演算表!AO740)</f>
        <v>8</v>
      </c>
      <c r="F702" s="24" t="str">
        <f>IF(生产方式演算表!H740="","",生产方式演算表!H740)</f>
        <v>灵能水晶</v>
      </c>
      <c r="G702" s="24">
        <f>IF(生产方式演算表!AP740="","",生产方式演算表!AP740)</f>
        <v>13</v>
      </c>
      <c r="H702" s="24" t="str">
        <f>IF(生产方式演算表!J740="","",生产方式演算表!J740)</f>
        <v/>
      </c>
      <c r="I702" s="24" t="str">
        <f>IF(生产方式演算表!AQ740="","",生产方式演算表!AQ740)</f>
        <v/>
      </c>
      <c r="J702" s="26" t="str">
        <f>IF(生产方式演算表!AR740=0,"","运力")</f>
        <v/>
      </c>
      <c r="K702" s="26" t="str">
        <f>IF(J702="运力",生产方式演算表!AR740,"")</f>
        <v/>
      </c>
      <c r="L702" s="3" t="str">
        <f>IF(生产方式演算表!O740="","",生产方式演算表!O740)</f>
        <v/>
      </c>
      <c r="M702" s="3" t="str">
        <f>IF(生产方式演算表!AT740="","",ROUND(生产方式演算表!AT740,-1))</f>
        <v/>
      </c>
      <c r="N702" s="3" t="str">
        <f>IF(生产方式演算表!Q740="","",生产方式演算表!Q740)</f>
        <v/>
      </c>
      <c r="O702" s="3" t="str">
        <f>IF(生产方式演算表!AU740="","",ROUND(生产方式演算表!AU740,-1))</f>
        <v/>
      </c>
      <c r="P702" s="3" t="str">
        <f>IF(生产方式演算表!S740="","",生产方式演算表!S740)</f>
        <v/>
      </c>
      <c r="Q702" s="3" t="str">
        <f>IF(生产方式演算表!AV740="","",ROUND(生产方式演算表!AV740,-1))</f>
        <v/>
      </c>
      <c r="R702" s="3" t="str">
        <f>IF(生产方式演算表!V740="","",生产方式演算表!V740)</f>
        <v/>
      </c>
      <c r="S702" s="3" t="str">
        <f>IF(生产方式演算表!AW740="","",ROUND(生产方式演算表!AW740,-LEN(生产方式演算表!AW740)+2))</f>
        <v/>
      </c>
      <c r="T702" s="3" t="str">
        <f>IF(生产方式演算表!X740="","",生产方式演算表!X740)</f>
        <v/>
      </c>
      <c r="U702" s="3" t="str">
        <f>IF(生产方式演算表!AX740="","",ROUND(生产方式演算表!AX740,-LEN(生产方式演算表!AX740)+2))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hidden="1" customHeight="1" spans="1:34">
      <c r="A703" s="23" t="str">
        <f>生产方式演算表!A741</f>
        <v>pmg_铅矿_魔法自动化</v>
      </c>
      <c r="B703" s="20" t="str">
        <f>IF(生产方式演算表!B741="","",生产方式演算表!B741)</f>
        <v/>
      </c>
      <c r="C703" s="23">
        <v>2</v>
      </c>
      <c r="D703" s="24" t="str">
        <f>IF(生产方式演算表!F741="","",生产方式演算表!F741)</f>
        <v>魔偶</v>
      </c>
      <c r="E703" s="24">
        <f>IF(生产方式演算表!AO741="","",生产方式演算表!AO741)</f>
        <v>14</v>
      </c>
      <c r="F703" s="24" t="str">
        <f>IF(生产方式演算表!H741="","",生产方式演算表!H741)</f>
        <v>灵能水晶</v>
      </c>
      <c r="G703" s="24">
        <f>IF(生产方式演算表!AP741="","",生产方式演算表!AP741)</f>
        <v>23</v>
      </c>
      <c r="H703" s="24" t="str">
        <f>IF(生产方式演算表!J741="","",生产方式演算表!J741)</f>
        <v/>
      </c>
      <c r="I703" s="24" t="str">
        <f>IF(生产方式演算表!AQ741="","",生产方式演算表!AQ741)</f>
        <v/>
      </c>
      <c r="J703" s="26" t="str">
        <f>IF(生产方式演算表!AR741=0,"","运力")</f>
        <v/>
      </c>
      <c r="K703" s="26" t="str">
        <f>IF(J703="运力",生产方式演算表!AR741,"")</f>
        <v/>
      </c>
      <c r="L703" s="3" t="str">
        <f>IF(生产方式演算表!O741="","",生产方式演算表!O741)</f>
        <v/>
      </c>
      <c r="M703" s="3" t="str">
        <f>IF(生产方式演算表!AT741="","",ROUND(生产方式演算表!AT741,-1))</f>
        <v/>
      </c>
      <c r="N703" s="3" t="str">
        <f>IF(生产方式演算表!Q741="","",生产方式演算表!Q741)</f>
        <v/>
      </c>
      <c r="O703" s="3" t="str">
        <f>IF(生产方式演算表!AU741="","",ROUND(生产方式演算表!AU741,-1))</f>
        <v/>
      </c>
      <c r="P703" s="3" t="str">
        <f>IF(生产方式演算表!S741="","",生产方式演算表!S741)</f>
        <v/>
      </c>
      <c r="Q703" s="3" t="str">
        <f>IF(生产方式演算表!AV741="","",ROUND(生产方式演算表!AV741,-1))</f>
        <v/>
      </c>
      <c r="R703" s="3" t="str">
        <f>IF(生产方式演算表!V741="","",生产方式演算表!V741)</f>
        <v/>
      </c>
      <c r="S703" s="3" t="str">
        <f>IF(生产方式演算表!AW741="","",ROUND(生产方式演算表!AW741,-LEN(生产方式演算表!AW741)+2))</f>
        <v/>
      </c>
      <c r="T703" s="3" t="str">
        <f>IF(生产方式演算表!X741="","",生产方式演算表!X741)</f>
        <v/>
      </c>
      <c r="U703" s="3" t="str">
        <f>IF(生产方式演算表!AX741="","",ROUND(生产方式演算表!AX741,-LEN(生产方式演算表!AX741)+2))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hidden="1" customHeight="1" spans="1:34">
      <c r="A704" s="23" t="str">
        <f>生产方式演算表!A742</f>
        <v>pmg_铅矿_魔法自动化</v>
      </c>
      <c r="B704" s="20" t="str">
        <f>IF(生产方式演算表!B742="","",生产方式演算表!B742)</f>
        <v/>
      </c>
      <c r="C704" s="23">
        <v>3</v>
      </c>
      <c r="D704" s="24" t="str">
        <f>IF(生产方式演算表!F742="","",生产方式演算表!F742)</f>
        <v>魔偶</v>
      </c>
      <c r="E704" s="24">
        <f>IF(生产方式演算表!AO742="","",生产方式演算表!AO742)</f>
        <v>20</v>
      </c>
      <c r="F704" s="24" t="str">
        <f>IF(生产方式演算表!H742="","",生产方式演算表!H742)</f>
        <v>灵能水晶</v>
      </c>
      <c r="G704" s="24">
        <f>IF(生产方式演算表!AP742="","",生产方式演算表!AP742)</f>
        <v>33</v>
      </c>
      <c r="H704" s="24" t="str">
        <f>IF(生产方式演算表!J742="","",生产方式演算表!J742)</f>
        <v/>
      </c>
      <c r="I704" s="24" t="str">
        <f>IF(生产方式演算表!AQ742="","",生产方式演算表!AQ742)</f>
        <v/>
      </c>
      <c r="J704" s="26" t="str">
        <f>IF(生产方式演算表!AR742=0,"","运力")</f>
        <v/>
      </c>
      <c r="K704" s="26" t="str">
        <f>IF(J704="运力",生产方式演算表!AR742,"")</f>
        <v/>
      </c>
      <c r="L704" s="3" t="str">
        <f>IF(生产方式演算表!O742="","",生产方式演算表!O742)</f>
        <v/>
      </c>
      <c r="M704" s="3" t="str">
        <f>IF(生产方式演算表!AT742="","",ROUND(生产方式演算表!AT742,-1))</f>
        <v/>
      </c>
      <c r="N704" s="3" t="str">
        <f>IF(生产方式演算表!Q742="","",生产方式演算表!Q742)</f>
        <v/>
      </c>
      <c r="O704" s="3" t="str">
        <f>IF(生产方式演算表!AU742="","",ROUND(生产方式演算表!AU742,-1))</f>
        <v/>
      </c>
      <c r="P704" s="3" t="str">
        <f>IF(生产方式演算表!S742="","",生产方式演算表!S742)</f>
        <v/>
      </c>
      <c r="Q704" s="3" t="str">
        <f>IF(生产方式演算表!AV742="","",ROUND(生产方式演算表!AV742,-1))</f>
        <v/>
      </c>
      <c r="R704" s="3" t="str">
        <f>IF(生产方式演算表!V742="","",生产方式演算表!V742)</f>
        <v/>
      </c>
      <c r="S704" s="3" t="str">
        <f>IF(生产方式演算表!AW742="","",ROUND(生产方式演算表!AW742,-LEN(生产方式演算表!AW742)+2))</f>
        <v/>
      </c>
      <c r="T704" s="3" t="str">
        <f>IF(生产方式演算表!X742="","",生产方式演算表!X742)</f>
        <v/>
      </c>
      <c r="U704" s="3" t="str">
        <f>IF(生产方式演算表!AX742="","",ROUND(生产方式演算表!AX742,-LEN(生产方式演算表!AX742)+2))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hidden="1" customHeight="1" spans="1:34">
      <c r="A705" s="23" t="str">
        <f>生产方式演算表!A743</f>
        <v>pmg_铅矿_魔法自动化</v>
      </c>
      <c r="B705" s="20" t="str">
        <f>IF(生产方式演算表!B743="","",生产方式演算表!B743)</f>
        <v/>
      </c>
      <c r="C705" s="23">
        <v>4</v>
      </c>
      <c r="D705" s="24" t="str">
        <f>IF(生产方式演算表!F743="","",生产方式演算表!F743)</f>
        <v>魔偶</v>
      </c>
      <c r="E705" s="24">
        <f>IF(生产方式演算表!AO743="","",生产方式演算表!AO743)</f>
        <v>26</v>
      </c>
      <c r="F705" s="24" t="str">
        <f>IF(生产方式演算表!H743="","",生产方式演算表!H743)</f>
        <v>灵能水晶</v>
      </c>
      <c r="G705" s="24">
        <f>IF(生产方式演算表!AP743="","",生产方式演算表!AP743)</f>
        <v>43</v>
      </c>
      <c r="H705" s="24" t="str">
        <f>IF(生产方式演算表!J743="","",生产方式演算表!J743)</f>
        <v/>
      </c>
      <c r="I705" s="24" t="str">
        <f>IF(生产方式演算表!AQ743="","",生产方式演算表!AQ743)</f>
        <v/>
      </c>
      <c r="J705" s="26" t="str">
        <f>IF(生产方式演算表!AR743=0,"","运力")</f>
        <v/>
      </c>
      <c r="K705" s="26" t="str">
        <f>IF(J705="运力",生产方式演算表!AR743,"")</f>
        <v/>
      </c>
      <c r="L705" s="3" t="str">
        <f>IF(生产方式演算表!O743="","",生产方式演算表!O743)</f>
        <v/>
      </c>
      <c r="M705" s="3" t="str">
        <f>IF(生产方式演算表!AT743="","",ROUND(生产方式演算表!AT743,-1))</f>
        <v/>
      </c>
      <c r="N705" s="3" t="str">
        <f>IF(生产方式演算表!Q743="","",生产方式演算表!Q743)</f>
        <v/>
      </c>
      <c r="O705" s="3" t="str">
        <f>IF(生产方式演算表!AU743="","",ROUND(生产方式演算表!AU743,-1))</f>
        <v/>
      </c>
      <c r="P705" s="3" t="str">
        <f>IF(生产方式演算表!S743="","",生产方式演算表!S743)</f>
        <v/>
      </c>
      <c r="Q705" s="3" t="str">
        <f>IF(生产方式演算表!AV743="","",ROUND(生产方式演算表!AV743,-1))</f>
        <v/>
      </c>
      <c r="R705" s="3" t="str">
        <f>IF(生产方式演算表!V743="","",生产方式演算表!V743)</f>
        <v/>
      </c>
      <c r="S705" s="3" t="str">
        <f>IF(生产方式演算表!AW743="","",ROUND(生产方式演算表!AW743,-LEN(生产方式演算表!AW743)+2))</f>
        <v/>
      </c>
      <c r="T705" s="3" t="str">
        <f>IF(生产方式演算表!X743="","",生产方式演算表!X743)</f>
        <v/>
      </c>
      <c r="U705" s="3" t="str">
        <f>IF(生产方式演算表!AX743="","",ROUND(生产方式演算表!AX743,-LEN(生产方式演算表!AX743)+2))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customHeight="1" spans="1:34">
      <c r="A706" s="23" t="str">
        <f>生产方式演算表!A744</f>
        <v>pmg_铅矿_所有制</v>
      </c>
      <c r="B706" s="20" t="str">
        <f>IF(生产方式演算表!B744="","",生产方式演算表!B744)</f>
        <v>pm_重_商人行会</v>
      </c>
      <c r="C706" s="23">
        <v>5</v>
      </c>
      <c r="D706" s="24" t="str">
        <f>IF(生产方式演算表!F744="","",生产方式演算表!F744)</f>
        <v/>
      </c>
      <c r="E706" s="24" t="str">
        <f>IF(生产方式演算表!AO752="","",IF(LEN(生产方式演算表!AO752)=1,生产方式演算表!AO752,ROUND(生产方式演算表!AO752,-1)))</f>
        <v/>
      </c>
      <c r="F706" s="24" t="str">
        <f>IF(生产方式演算表!H752="","",生产方式演算表!H752)</f>
        <v/>
      </c>
      <c r="G706" s="24" t="str">
        <f>IF(生产方式演算表!AP752="","",IF(LEN(生产方式演算表!AP752)=1,生产方式演算表!AP752,ROUND(生产方式演算表!AP752,-1)))</f>
        <v/>
      </c>
      <c r="H706" s="24" t="str">
        <f>IF(生产方式演算表!J744="","",生产方式演算表!J744)</f>
        <v/>
      </c>
      <c r="I706" s="24" t="str">
        <f>IF(生产方式演算表!AQ752="","",IF(LEN(生产方式演算表!AQ752)=1,生产方式演算表!AQ752,ROUND(生产方式演算表!AQ752,-1)))</f>
        <v/>
      </c>
      <c r="J706" s="26" t="str">
        <f>IF(生产方式演算表!AR744=0,"","运力")</f>
        <v/>
      </c>
      <c r="K706" s="26" t="str">
        <f>IF(J706="","",IF(LEN(生产方式演算表!AR752)=1,生产方式演算表!AR752,ROUND(生产方式演算表!AR752,-1)))</f>
        <v/>
      </c>
      <c r="L706" s="3" t="str">
        <f>IF(生产方式演算表!O744="","",生产方式演算表!O744)</f>
        <v/>
      </c>
      <c r="M706" s="3" t="str">
        <f>IF(生产方式演算表!AT744="","",ROUND(生产方式演算表!AT744,-1))</f>
        <v/>
      </c>
      <c r="N706" s="3" t="str">
        <f>IF(生产方式演算表!Q744="","",生产方式演算表!Q744)</f>
        <v/>
      </c>
      <c r="O706" s="3" t="str">
        <f>IF(生产方式演算表!AU744="","",ROUND(生产方式演算表!AU744,-1))</f>
        <v/>
      </c>
      <c r="P706" s="3" t="str">
        <f>IF(生产方式演算表!S744="","",生产方式演算表!S744)</f>
        <v/>
      </c>
      <c r="Q706" s="3" t="str">
        <f>IF(生产方式演算表!AV744="","",ROUND(生产方式演算表!AV744,-1))</f>
        <v/>
      </c>
      <c r="R706" s="3" t="str">
        <f>IF(生产方式演算表!V744="","",生产方式演算表!V744)</f>
        <v/>
      </c>
      <c r="S706" s="3" t="str">
        <f>IF(生产方式演算表!AW752="","",IF(LEN(生产方式演算表!AW752)=1,生产方式演算表!AW752,ROUND(生产方式演算表!AW752,-1)))</f>
        <v/>
      </c>
      <c r="T706" s="3" t="str">
        <f>IF(生产方式演算表!X744="","",生产方式演算表!X744)</f>
        <v/>
      </c>
      <c r="U706" s="3" t="str">
        <f>IF(生产方式演算表!AX752="","",IF(LEN(生产方式演算表!AX752)=1,生产方式演算表!AX752,ROUND(生产方式演算表!AX752,-1)))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3" t="str">
        <f>生产方式演算表!A745</f>
        <v>pmg_铅矿_所有制</v>
      </c>
      <c r="B707" s="20" t="str">
        <f>IF(生产方式演算表!B745="","",生产方式演算表!B745)</f>
        <v>pm_重_教会所有</v>
      </c>
      <c r="C707" s="23">
        <v>6</v>
      </c>
      <c r="D707" s="24" t="str">
        <f>IF(生产方式演算表!F745="","",生产方式演算表!F745)</f>
        <v/>
      </c>
      <c r="E707" s="24" t="str">
        <f>IF(生产方式演算表!AO753="","",IF(LEN(生产方式演算表!AO753)=1,生产方式演算表!AO753,ROUND(生产方式演算表!AO753,-1)))</f>
        <v/>
      </c>
      <c r="F707" s="24" t="str">
        <f>IF(生产方式演算表!H753="","",生产方式演算表!H753)</f>
        <v/>
      </c>
      <c r="G707" s="24" t="str">
        <f>IF(生产方式演算表!AP753="","",IF(LEN(生产方式演算表!AP753)=1,生产方式演算表!AP753,ROUND(生产方式演算表!AP753,-1)))</f>
        <v/>
      </c>
      <c r="H707" s="24" t="str">
        <f>IF(生产方式演算表!J745="","",生产方式演算表!J745)</f>
        <v/>
      </c>
      <c r="I707" s="24" t="str">
        <f>IF(生产方式演算表!AQ753="","",IF(LEN(生产方式演算表!AQ753)=1,生产方式演算表!AQ753,ROUND(生产方式演算表!AQ753,-1)))</f>
        <v/>
      </c>
      <c r="J707" s="26" t="str">
        <f>IF(生产方式演算表!AR745=0,"","运力")</f>
        <v/>
      </c>
      <c r="K707" s="26" t="str">
        <f>IF(J707="","",IF(LEN(生产方式演算表!AR753)=1,生产方式演算表!AR753,ROUND(生产方式演算表!AR753,-1)))</f>
        <v/>
      </c>
      <c r="L707" s="3" t="str">
        <f>IF(生产方式演算表!O745="","",生产方式演算表!O745)</f>
        <v/>
      </c>
      <c r="M707" s="3" t="str">
        <f>IF(生产方式演算表!AT745="","",ROUND(生产方式演算表!AT745,-1))</f>
        <v/>
      </c>
      <c r="N707" s="3" t="str">
        <f>IF(生产方式演算表!Q745="","",生产方式演算表!Q745)</f>
        <v/>
      </c>
      <c r="O707" s="3" t="str">
        <f>IF(生产方式演算表!AU745="","",ROUND(生产方式演算表!AU745,-1))</f>
        <v/>
      </c>
      <c r="P707" s="3" t="str">
        <f>IF(生产方式演算表!S745="","",生产方式演算表!S745)</f>
        <v/>
      </c>
      <c r="Q707" s="3" t="str">
        <f>IF(生产方式演算表!AV745="","",ROUND(生产方式演算表!AV745,-1))</f>
        <v/>
      </c>
      <c r="R707" s="3" t="str">
        <f>IF(生产方式演算表!V745="","",生产方式演算表!V745)</f>
        <v/>
      </c>
      <c r="S707" s="3" t="str">
        <f>IF(生产方式演算表!AW753="","",IF(LEN(生产方式演算表!AW753)=1,生产方式演算表!AW753,ROUND(生产方式演算表!AW753,-1)))</f>
        <v/>
      </c>
      <c r="T707" s="3" t="str">
        <f>IF(生产方式演算表!X745="","",生产方式演算表!X745)</f>
        <v/>
      </c>
      <c r="U707" s="3" t="str">
        <f>IF(生产方式演算表!AX753="","",IF(LEN(生产方式演算表!AX753)=1,生产方式演算表!AX753,ROUND(生产方式演算表!AX753,-1)))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3" t="str">
        <f>生产方式演算表!A746</f>
        <v>pmg_铅矿_所有制</v>
      </c>
      <c r="B708" s="20" t="str">
        <f>IF(生产方式演算表!B746="","",生产方式演算表!B746)</f>
        <v>pm_重_私人运营</v>
      </c>
      <c r="C708" s="23">
        <v>7</v>
      </c>
      <c r="D708" s="24" t="str">
        <f>IF(生产方式演算表!F746="","",生产方式演算表!F746)</f>
        <v/>
      </c>
      <c r="E708" s="24" t="str">
        <f>IF(生产方式演算表!AO754="","",IF(LEN(生产方式演算表!AO754)=1,生产方式演算表!AO754,ROUND(生产方式演算表!AO754,-1)))</f>
        <v/>
      </c>
      <c r="F708" s="24" t="str">
        <f>IF(生产方式演算表!H754="","",生产方式演算表!H754)</f>
        <v/>
      </c>
      <c r="G708" s="24" t="str">
        <f>IF(生产方式演算表!AP754="","",IF(LEN(生产方式演算表!AP754)=1,生产方式演算表!AP754,ROUND(生产方式演算表!AP754,-1)))</f>
        <v/>
      </c>
      <c r="H708" s="24" t="str">
        <f>IF(生产方式演算表!J746="","",生产方式演算表!J746)</f>
        <v/>
      </c>
      <c r="I708" s="24" t="str">
        <f>IF(生产方式演算表!AQ754="","",IF(LEN(生产方式演算表!AQ754)=1,生产方式演算表!AQ754,ROUND(生产方式演算表!AQ754,-1)))</f>
        <v/>
      </c>
      <c r="J708" s="26" t="str">
        <f>IF(生产方式演算表!AR746=0,"","运力")</f>
        <v/>
      </c>
      <c r="K708" s="26" t="str">
        <f>IF(J708="","",IF(LEN(生产方式演算表!AR754)=1,生产方式演算表!AR754,ROUND(生产方式演算表!AR754,-1)))</f>
        <v/>
      </c>
      <c r="L708" s="3" t="str">
        <f>IF(生产方式演算表!O746="","",生产方式演算表!O746)</f>
        <v/>
      </c>
      <c r="M708" s="3" t="str">
        <f>IF(生产方式演算表!AT746="","",ROUND(生产方式演算表!AT746,-1))</f>
        <v/>
      </c>
      <c r="N708" s="3" t="str">
        <f>IF(生产方式演算表!Q746="","",生产方式演算表!Q746)</f>
        <v/>
      </c>
      <c r="O708" s="3" t="str">
        <f>IF(生产方式演算表!AU746="","",ROUND(生产方式演算表!AU746,-1))</f>
        <v/>
      </c>
      <c r="P708" s="3" t="str">
        <f>IF(生产方式演算表!S746="","",生产方式演算表!S746)</f>
        <v/>
      </c>
      <c r="Q708" s="3" t="str">
        <f>IF(生产方式演算表!AV746="","",ROUND(生产方式演算表!AV746,-1))</f>
        <v/>
      </c>
      <c r="R708" s="3" t="str">
        <f>IF(生产方式演算表!V746="","",生产方式演算表!V746)</f>
        <v/>
      </c>
      <c r="S708" s="3" t="str">
        <f>IF(生产方式演算表!AW754="","",IF(LEN(生产方式演算表!AW754)=1,生产方式演算表!AW754,ROUND(生产方式演算表!AW754,-1)))</f>
        <v/>
      </c>
      <c r="T708" s="3" t="str">
        <f>IF(生产方式演算表!X746="","",生产方式演算表!X746)</f>
        <v/>
      </c>
      <c r="U708" s="3" t="str">
        <f>IF(生产方式演算表!AX754="","",IF(LEN(生产方式演算表!AX754)=1,生产方式演算表!AX754,ROUND(生产方式演算表!AX754,-1)))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3" t="str">
        <f>生产方式演算表!A747</f>
        <v>pmg_铅矿_所有制</v>
      </c>
      <c r="B709" s="20" t="str">
        <f>IF(生产方式演算表!B747="","",生产方式演算表!B747)</f>
        <v>pm_重_公开交易</v>
      </c>
      <c r="C709" s="23">
        <v>8</v>
      </c>
      <c r="D709" s="24" t="str">
        <f>IF(生产方式演算表!F747="","",生产方式演算表!F747)</f>
        <v/>
      </c>
      <c r="E709" s="24" t="str">
        <f>IF(生产方式演算表!AO755="","",IF(LEN(生产方式演算表!AO755)=1,生产方式演算表!AO755,ROUND(生产方式演算表!AO755,-1)))</f>
        <v/>
      </c>
      <c r="F709" s="24" t="str">
        <f>IF(生产方式演算表!H755="","",生产方式演算表!H755)</f>
        <v/>
      </c>
      <c r="G709" s="24" t="str">
        <f>IF(生产方式演算表!AP755="","",IF(LEN(生产方式演算表!AP755)=1,生产方式演算表!AP755,ROUND(生产方式演算表!AP755,-1)))</f>
        <v/>
      </c>
      <c r="H709" s="24" t="str">
        <f>IF(生产方式演算表!J747="","",生产方式演算表!J747)</f>
        <v/>
      </c>
      <c r="I709" s="24" t="str">
        <f>IF(生产方式演算表!AQ755="","",IF(LEN(生产方式演算表!AQ755)=1,生产方式演算表!AQ755,ROUND(生产方式演算表!AQ755,-1)))</f>
        <v/>
      </c>
      <c r="J709" s="26" t="str">
        <f>IF(生产方式演算表!AR747=0,"","运力")</f>
        <v/>
      </c>
      <c r="K709" s="26" t="str">
        <f>IF(J709="","",IF(LEN(生产方式演算表!AR755)=1,生产方式演算表!AR755,ROUND(生产方式演算表!AR755,-1)))</f>
        <v/>
      </c>
      <c r="L709" s="3" t="str">
        <f>IF(生产方式演算表!O747="","",生产方式演算表!O747)</f>
        <v/>
      </c>
      <c r="M709" s="3" t="str">
        <f>IF(生产方式演算表!AT747="","",ROUND(生产方式演算表!AT747,-1))</f>
        <v/>
      </c>
      <c r="N709" s="3" t="str">
        <f>IF(生产方式演算表!Q747="","",生产方式演算表!Q747)</f>
        <v/>
      </c>
      <c r="O709" s="3" t="str">
        <f>IF(生产方式演算表!AU747="","",ROUND(生产方式演算表!AU747,-1))</f>
        <v/>
      </c>
      <c r="P709" s="3" t="str">
        <f>IF(生产方式演算表!S747="","",生产方式演算表!S747)</f>
        <v/>
      </c>
      <c r="Q709" s="3" t="str">
        <f>IF(生产方式演算表!AV747="","",ROUND(生产方式演算表!AV747,-1))</f>
        <v/>
      </c>
      <c r="R709" s="3" t="str">
        <f>IF(生产方式演算表!V747="","",生产方式演算表!V747)</f>
        <v/>
      </c>
      <c r="S709" s="3" t="str">
        <f>IF(生产方式演算表!AW755="","",IF(LEN(生产方式演算表!AW755)=1,生产方式演算表!AW755,ROUND(生产方式演算表!AW755,-1)))</f>
        <v/>
      </c>
      <c r="T709" s="3" t="str">
        <f>IF(生产方式演算表!X747="","",生产方式演算表!X747)</f>
        <v/>
      </c>
      <c r="U709" s="3" t="str">
        <f>IF(生产方式演算表!AX755="","",IF(LEN(生产方式演算表!AX755)=1,生产方式演算表!AX755,ROUND(生产方式演算表!AX755,-1)))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3" t="str">
        <f>生产方式演算表!A748</f>
        <v>pmg_铅矿_所有制</v>
      </c>
      <c r="B710" s="20" t="str">
        <f>IF(生产方式演算表!B748="","",生产方式演算表!B748)</f>
        <v>pm_重_政府运营</v>
      </c>
      <c r="C710" s="25">
        <v>1</v>
      </c>
      <c r="D710" s="24" t="str">
        <f>IF(生产方式演算表!F748="","",生产方式演算表!F748)</f>
        <v/>
      </c>
      <c r="E710" s="24" t="str">
        <f>IF(生产方式演算表!AO756="","",IF(LEN(生产方式演算表!AO756)=1,生产方式演算表!AO756,ROUND(生产方式演算表!AO756,-1)))</f>
        <v/>
      </c>
      <c r="F710" s="24" t="str">
        <f>IF(生产方式演算表!H756="","",生产方式演算表!H756)</f>
        <v/>
      </c>
      <c r="G710" s="24" t="str">
        <f>IF(生产方式演算表!AP756="","",IF(LEN(生产方式演算表!AP756)=1,生产方式演算表!AP756,ROUND(生产方式演算表!AP756,-1)))</f>
        <v/>
      </c>
      <c r="H710" s="24" t="str">
        <f>IF(生产方式演算表!J748="","",生产方式演算表!J748)</f>
        <v/>
      </c>
      <c r="I710" s="24" t="str">
        <f>IF(生产方式演算表!AQ756="","",IF(LEN(生产方式演算表!AQ756)=1,生产方式演算表!AQ756,ROUND(生产方式演算表!AQ756,-1)))</f>
        <v/>
      </c>
      <c r="J710" s="26" t="str">
        <f>IF(生产方式演算表!AR748=0,"","运力")</f>
        <v/>
      </c>
      <c r="K710" s="26" t="str">
        <f>IF(J710="","",IF(LEN(生产方式演算表!AR756)=1,生产方式演算表!AR756,ROUND(生产方式演算表!AR756,-1)))</f>
        <v/>
      </c>
      <c r="L710" s="3" t="str">
        <f>IF(生产方式演算表!O748="","",生产方式演算表!O748)</f>
        <v/>
      </c>
      <c r="M710" s="3" t="str">
        <f>IF(生产方式演算表!AT748="","",ROUND(生产方式演算表!AT748,-1))</f>
        <v/>
      </c>
      <c r="N710" s="3" t="str">
        <f>IF(生产方式演算表!Q748="","",生产方式演算表!Q748)</f>
        <v/>
      </c>
      <c r="O710" s="3" t="str">
        <f>IF(生产方式演算表!AU748="","",ROUND(生产方式演算表!AU748,-1))</f>
        <v/>
      </c>
      <c r="P710" s="3" t="str">
        <f>IF(生产方式演算表!S748="","",生产方式演算表!S748)</f>
        <v/>
      </c>
      <c r="Q710" s="3" t="str">
        <f>IF(生产方式演算表!AV748="","",ROUND(生产方式演算表!AV748,-1))</f>
        <v/>
      </c>
      <c r="R710" s="3" t="str">
        <f>IF(生产方式演算表!V748="","",生产方式演算表!V748)</f>
        <v/>
      </c>
      <c r="S710" s="3" t="str">
        <f>IF(生产方式演算表!AW756="","",IF(LEN(生产方式演算表!AW756)=1,生产方式演算表!AW756,ROUND(生产方式演算表!AW756,-1)))</f>
        <v/>
      </c>
      <c r="T710" s="3" t="str">
        <f>IF(生产方式演算表!X748="","",生产方式演算表!X748)</f>
        <v/>
      </c>
      <c r="U710" s="3" t="str">
        <f>IF(生产方式演算表!AX756="","",IF(LEN(生产方式演算表!AX756)=1,生产方式演算表!AX756,ROUND(生产方式演算表!AX756,-1)))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3" t="str">
        <f>生产方式演算表!A749</f>
        <v>pmg_铅矿_所有制</v>
      </c>
      <c r="B711" s="20" t="str">
        <f>IF(生产方式演算表!B749="","",生产方式演算表!B749)</f>
        <v>pm_重_初级工人合作社</v>
      </c>
      <c r="C711" s="25">
        <v>2</v>
      </c>
      <c r="D711" s="24" t="str">
        <f>IF(生产方式演算表!F749="","",生产方式演算表!F749)</f>
        <v/>
      </c>
      <c r="E711" s="24" t="str">
        <f>IF(生产方式演算表!AO757="","",IF(LEN(生产方式演算表!AO757)=1,生产方式演算表!AO757,ROUND(生产方式演算表!AO757,-1)))</f>
        <v/>
      </c>
      <c r="F711" s="24" t="str">
        <f>IF(生产方式演算表!H757="","",生产方式演算表!H757)</f>
        <v/>
      </c>
      <c r="G711" s="24" t="str">
        <f>IF(生产方式演算表!AP757="","",IF(LEN(生产方式演算表!AP757)=1,生产方式演算表!AP757,ROUND(生产方式演算表!AP757,-1)))</f>
        <v/>
      </c>
      <c r="H711" s="24" t="str">
        <f>IF(生产方式演算表!J749="","",生产方式演算表!J749)</f>
        <v/>
      </c>
      <c r="I711" s="24" t="str">
        <f>IF(生产方式演算表!AQ757="","",IF(LEN(生产方式演算表!AQ757)=1,生产方式演算表!AQ757,ROUND(生产方式演算表!AQ757,-1)))</f>
        <v/>
      </c>
      <c r="J711" s="26" t="str">
        <f>IF(生产方式演算表!AR749=0,"","运力")</f>
        <v/>
      </c>
      <c r="K711" s="26" t="str">
        <f>IF(J711="","",IF(LEN(生产方式演算表!AR757)=1,生产方式演算表!AR757,ROUND(生产方式演算表!AR757,-1)))</f>
        <v/>
      </c>
      <c r="L711" s="3" t="str">
        <f>IF(生产方式演算表!O749="","",生产方式演算表!O749)</f>
        <v/>
      </c>
      <c r="M711" s="3" t="str">
        <f>IF(生产方式演算表!AT749="","",ROUND(生产方式演算表!AT749,-1))</f>
        <v/>
      </c>
      <c r="N711" s="3" t="str">
        <f>IF(生产方式演算表!Q749="","",生产方式演算表!Q749)</f>
        <v/>
      </c>
      <c r="O711" s="3" t="str">
        <f>IF(生产方式演算表!AU749="","",ROUND(生产方式演算表!AU749,-1))</f>
        <v/>
      </c>
      <c r="P711" s="3" t="str">
        <f>IF(生产方式演算表!S749="","",生产方式演算表!S749)</f>
        <v/>
      </c>
      <c r="Q711" s="3" t="str">
        <f>IF(生产方式演算表!AV749="","",ROUND(生产方式演算表!AV749,-1))</f>
        <v/>
      </c>
      <c r="R711" s="3" t="str">
        <f>IF(生产方式演算表!V749="","",生产方式演算表!V749)</f>
        <v/>
      </c>
      <c r="S711" s="3" t="str">
        <f>IF(生产方式演算表!AW757="","",IF(LEN(生产方式演算表!AW757)=1,生产方式演算表!AW757,ROUND(生产方式演算表!AW757,-1)))</f>
        <v/>
      </c>
      <c r="T711" s="3" t="str">
        <f>IF(生产方式演算表!X749="","",生产方式演算表!X749)</f>
        <v/>
      </c>
      <c r="U711" s="3" t="str">
        <f>IF(生产方式演算表!AX757="","",IF(LEN(生产方式演算表!AX757)=1,生产方式演算表!AX757,ROUND(生产方式演算表!AX757,-1)))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3" t="str">
        <f>生产方式演算表!A750</f>
        <v>pmg_铅矿_所有制</v>
      </c>
      <c r="B712" s="20" t="str">
        <f>IF(生产方式演算表!B750="","",生产方式演算表!B750)</f>
        <v>pm_重_高级工人合作社</v>
      </c>
      <c r="C712" s="25">
        <v>3</v>
      </c>
      <c r="D712" s="24" t="str">
        <f>IF(生产方式演算表!F750="","",生产方式演算表!F750)</f>
        <v/>
      </c>
      <c r="E712" s="24" t="str">
        <f>IF(生产方式演算表!AO758="","",IF(LEN(生产方式演算表!AO758)=1,生产方式演算表!AO758,ROUND(生产方式演算表!AO758,-1)))</f>
        <v/>
      </c>
      <c r="F712" s="24" t="str">
        <f>IF(生产方式演算表!H758="","",生产方式演算表!H758)</f>
        <v/>
      </c>
      <c r="G712" s="24" t="str">
        <f>IF(生产方式演算表!AP758="","",IF(LEN(生产方式演算表!AP758)=1,生产方式演算表!AP758,ROUND(生产方式演算表!AP758,-1)))</f>
        <v/>
      </c>
      <c r="H712" s="24" t="str">
        <f>IF(生产方式演算表!J750="","",生产方式演算表!J750)</f>
        <v/>
      </c>
      <c r="I712" s="24" t="str">
        <f>IF(生产方式演算表!AQ758="","",IF(LEN(生产方式演算表!AQ758)=1,生产方式演算表!AQ758,ROUND(生产方式演算表!AQ758,-1)))</f>
        <v/>
      </c>
      <c r="J712" s="26" t="str">
        <f>IF(生产方式演算表!AR750=0,"","运力")</f>
        <v/>
      </c>
      <c r="K712" s="26" t="str">
        <f>IF(J712="","",IF(LEN(生产方式演算表!AR758)=1,生产方式演算表!AR758,ROUND(生产方式演算表!AR758,-1)))</f>
        <v/>
      </c>
      <c r="L712" s="3" t="str">
        <f>IF(生产方式演算表!O750="","",生产方式演算表!O750)</f>
        <v/>
      </c>
      <c r="M712" s="3" t="str">
        <f>IF(生产方式演算表!AT750="","",ROUND(生产方式演算表!AT750,-1))</f>
        <v/>
      </c>
      <c r="N712" s="3" t="str">
        <f>IF(生产方式演算表!Q750="","",生产方式演算表!Q750)</f>
        <v/>
      </c>
      <c r="O712" s="3" t="str">
        <f>IF(生产方式演算表!AU750="","",ROUND(生产方式演算表!AU750,-1))</f>
        <v/>
      </c>
      <c r="P712" s="3" t="str">
        <f>IF(生产方式演算表!S750="","",生产方式演算表!S750)</f>
        <v/>
      </c>
      <c r="Q712" s="3" t="str">
        <f>IF(生产方式演算表!AV750="","",ROUND(生产方式演算表!AV750,-1))</f>
        <v/>
      </c>
      <c r="R712" s="3" t="str">
        <f>IF(生产方式演算表!V750="","",生产方式演算表!V750)</f>
        <v/>
      </c>
      <c r="S712" s="3" t="str">
        <f>IF(生产方式演算表!AW758="","",IF(LEN(生产方式演算表!AW758)=1,生产方式演算表!AW758,ROUND(生产方式演算表!AW758,-1)))</f>
        <v/>
      </c>
      <c r="T712" s="3" t="str">
        <f>IF(生产方式演算表!X750="","",生产方式演算表!X750)</f>
        <v/>
      </c>
      <c r="U712" s="3" t="str">
        <f>IF(生产方式演算表!AX758="","",IF(LEN(生产方式演算表!AX758)=1,生产方式演算表!AX758,ROUND(生产方式演算表!AX758,-1)))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3" t="str">
        <f>生产方式演算表!A751</f>
        <v>pmg_铅矿_所有制</v>
      </c>
      <c r="B713" s="20" t="str">
        <f>IF(生产方式演算表!B751="","",生产方式演算表!B751)</f>
        <v>pm_重_法师所有</v>
      </c>
      <c r="C713" s="25">
        <v>4</v>
      </c>
      <c r="D713" s="24" t="str">
        <f>IF(生产方式演算表!F751="","",生产方式演算表!F751)</f>
        <v/>
      </c>
      <c r="E713" s="24" t="str">
        <f>IF(生产方式演算表!AO759="","",IF(LEN(生产方式演算表!AO759)=1,生产方式演算表!AO759,ROUND(生产方式演算表!AO759,-1)))</f>
        <v/>
      </c>
      <c r="F713" s="24" t="str">
        <f>IF(生产方式演算表!H759="","",生产方式演算表!H759)</f>
        <v/>
      </c>
      <c r="G713" s="24" t="str">
        <f>IF(生产方式演算表!AP759="","",IF(LEN(生产方式演算表!AP759)=1,生产方式演算表!AP759,ROUND(生产方式演算表!AP759,-1)))</f>
        <v/>
      </c>
      <c r="H713" s="24" t="str">
        <f>IF(生产方式演算表!J751="","",生产方式演算表!J751)</f>
        <v/>
      </c>
      <c r="I713" s="24" t="str">
        <f>IF(生产方式演算表!AQ759="","",IF(LEN(生产方式演算表!AQ759)=1,生产方式演算表!AQ759,ROUND(生产方式演算表!AQ759,-1)))</f>
        <v/>
      </c>
      <c r="J713" s="26" t="str">
        <f>IF(生产方式演算表!AR751=0,"","运力")</f>
        <v/>
      </c>
      <c r="K713" s="26" t="str">
        <f>IF(J713="","",IF(LEN(生产方式演算表!AR759)=1,生产方式演算表!AR759,ROUND(生产方式演算表!AR759,-1)))</f>
        <v/>
      </c>
      <c r="L713" s="3" t="str">
        <f>IF(生产方式演算表!O751="","",生产方式演算表!O751)</f>
        <v/>
      </c>
      <c r="M713" s="3" t="str">
        <f>IF(生产方式演算表!AT751="","",ROUND(生产方式演算表!AT751,-1))</f>
        <v/>
      </c>
      <c r="N713" s="3" t="str">
        <f>IF(生产方式演算表!Q751="","",生产方式演算表!Q751)</f>
        <v/>
      </c>
      <c r="O713" s="3" t="str">
        <f>IF(生产方式演算表!AU751="","",ROUND(生产方式演算表!AU751,-1))</f>
        <v/>
      </c>
      <c r="P713" s="3" t="str">
        <f>IF(生产方式演算表!S751="","",生产方式演算表!S751)</f>
        <v/>
      </c>
      <c r="Q713" s="3" t="str">
        <f>IF(生产方式演算表!AV751="","",ROUND(生产方式演算表!AV751,-1))</f>
        <v/>
      </c>
      <c r="R713" s="3" t="str">
        <f>IF(生产方式演算表!V751="","",生产方式演算表!V751)</f>
        <v/>
      </c>
      <c r="S713" s="3" t="str">
        <f>IF(生产方式演算表!AW759="","",IF(LEN(生产方式演算表!AW759)=1,生产方式演算表!AW759,ROUND(生产方式演算表!AW759,-1)))</f>
        <v/>
      </c>
      <c r="T713" s="3" t="str">
        <f>IF(生产方式演算表!X751="","",生产方式演算表!X751)</f>
        <v/>
      </c>
      <c r="U713" s="3" t="str">
        <f>IF(生产方式演算表!AX759="","",IF(LEN(生产方式演算表!AX759)=1,生产方式演算表!AX759,ROUND(生产方式演算表!AX759,-1)))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hidden="1" customHeight="1" spans="1:34">
      <c r="A714" s="23" t="str">
        <f>生产方式演算表!A752</f>
        <v>pmg_硫矿_基础生产</v>
      </c>
      <c r="B714" s="20" t="str">
        <f>IF(生产方式演算表!B752="","",生产方式演算表!B752)</f>
        <v/>
      </c>
      <c r="C714" s="25">
        <v>5</v>
      </c>
      <c r="D714" s="24" t="str">
        <f>IF(生产方式演算表!F752="","",生产方式演算表!F752)</f>
        <v/>
      </c>
      <c r="E714" s="24" t="str">
        <f>IF(生产方式演算表!AO752="","",生产方式演算表!AO752)</f>
        <v/>
      </c>
      <c r="F714" s="24" t="str">
        <f>IF(生产方式演算表!H752="","",生产方式演算表!H752)</f>
        <v/>
      </c>
      <c r="G714" s="24" t="str">
        <f>IF(生产方式演算表!AP752="","",生产方式演算表!AP752)</f>
        <v/>
      </c>
      <c r="H714" s="24" t="str">
        <f>IF(生产方式演算表!J752="","",生产方式演算表!J752)</f>
        <v/>
      </c>
      <c r="I714" s="24" t="str">
        <f>IF(生产方式演算表!AQ752="","",生产方式演算表!AQ752)</f>
        <v/>
      </c>
      <c r="J714" s="26" t="str">
        <f>IF(生产方式演算表!AR752=0,"","运力")</f>
        <v/>
      </c>
      <c r="K714" s="26" t="str">
        <f>IF(J714="运力",生产方式演算表!AR752,"")</f>
        <v/>
      </c>
      <c r="L714" s="3" t="str">
        <f>IF(生产方式演算表!O752="","",生产方式演算表!O752)</f>
        <v/>
      </c>
      <c r="M714" s="3" t="str">
        <f>IF(生产方式演算表!AT752="","",ROUND(生产方式演算表!AT752,-1))</f>
        <v/>
      </c>
      <c r="N714" s="3" t="str">
        <f>IF(生产方式演算表!Q752="","",生产方式演算表!Q752)</f>
        <v/>
      </c>
      <c r="O714" s="3" t="str">
        <f>IF(生产方式演算表!AU752="","",ROUND(生产方式演算表!AU752,-1))</f>
        <v/>
      </c>
      <c r="P714" s="3" t="str">
        <f>IF(生产方式演算表!S752="","",生产方式演算表!S752)</f>
        <v/>
      </c>
      <c r="Q714" s="3" t="str">
        <f>IF(生产方式演算表!AV752="","",ROUND(生产方式演算表!AV752,-1))</f>
        <v/>
      </c>
      <c r="R714" s="3" t="str">
        <f>IF(生产方式演算表!V752="","",生产方式演算表!V752)</f>
        <v/>
      </c>
      <c r="S714" s="3" t="str">
        <f>IF(生产方式演算表!AW752="","",ROUND(生产方式演算表!AW752,-LEN(生产方式演算表!AW752)+2))</f>
        <v/>
      </c>
      <c r="T714" s="3" t="str">
        <f>IF(生产方式演算表!X752="","",生产方式演算表!X752)</f>
        <v/>
      </c>
      <c r="U714" s="3" t="str">
        <f>IF(生产方式演算表!AX752="","",ROUND(生产方式演算表!AX752,-LEN(生产方式演算表!AX752)+2))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hidden="1" customHeight="1" spans="1:34">
      <c r="A715" s="23" t="str">
        <f>生产方式演算表!A753</f>
        <v>pmg_硫矿_基础生产</v>
      </c>
      <c r="B715" s="20" t="str">
        <f>IF(生产方式演算表!B753="","",生产方式演算表!B753)</f>
        <v/>
      </c>
      <c r="C715" s="23">
        <v>1</v>
      </c>
      <c r="D715" s="24" t="str">
        <f>IF(生产方式演算表!F753="","",生产方式演算表!F753)</f>
        <v/>
      </c>
      <c r="E715" s="24" t="str">
        <f>IF(生产方式演算表!AO753="","",生产方式演算表!AO753)</f>
        <v/>
      </c>
      <c r="F715" s="24" t="str">
        <f>IF(生产方式演算表!H753="","",生产方式演算表!H753)</f>
        <v/>
      </c>
      <c r="G715" s="24" t="str">
        <f>IF(生产方式演算表!AP753="","",生产方式演算表!AP753)</f>
        <v/>
      </c>
      <c r="H715" s="24" t="str">
        <f>IF(生产方式演算表!J753="","",生产方式演算表!J753)</f>
        <v/>
      </c>
      <c r="I715" s="24" t="str">
        <f>IF(生产方式演算表!AQ753="","",生产方式演算表!AQ753)</f>
        <v/>
      </c>
      <c r="J715" s="26" t="str">
        <f>IF(生产方式演算表!AR753=0,"","运力")</f>
        <v/>
      </c>
      <c r="K715" s="26" t="str">
        <f>IF(J715="运力",生产方式演算表!AR753,"")</f>
        <v/>
      </c>
      <c r="L715" s="3" t="str">
        <f>IF(生产方式演算表!O753="","",生产方式演算表!O753)</f>
        <v/>
      </c>
      <c r="M715" s="3" t="str">
        <f>IF(生产方式演算表!AT753="","",ROUND(生产方式演算表!AT753,-1))</f>
        <v/>
      </c>
      <c r="N715" s="3" t="str">
        <f>IF(生产方式演算表!Q753="","",生产方式演算表!Q753)</f>
        <v/>
      </c>
      <c r="O715" s="3" t="str">
        <f>IF(生产方式演算表!AU753="","",ROUND(生产方式演算表!AU753,-1))</f>
        <v/>
      </c>
      <c r="P715" s="3" t="str">
        <f>IF(生产方式演算表!S753="","",生产方式演算表!S753)</f>
        <v/>
      </c>
      <c r="Q715" s="3" t="str">
        <f>IF(生产方式演算表!AV753="","",ROUND(生产方式演算表!AV753,-1))</f>
        <v/>
      </c>
      <c r="R715" s="3" t="str">
        <f>IF(生产方式演算表!V753="","",生产方式演算表!V753)</f>
        <v/>
      </c>
      <c r="S715" s="3" t="str">
        <f>IF(生产方式演算表!AW753="","",ROUND(生产方式演算表!AW753,-LEN(生产方式演算表!AW753)+2))</f>
        <v/>
      </c>
      <c r="T715" s="3" t="str">
        <f>IF(生产方式演算表!X753="","",生产方式演算表!X753)</f>
        <v/>
      </c>
      <c r="U715" s="3" t="str">
        <f>IF(生产方式演算表!AX753="","",ROUND(生产方式演算表!AX753,-LEN(生产方式演算表!AX753)+2))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hidden="1" customHeight="1" spans="1:34">
      <c r="A716" s="23" t="str">
        <f>生产方式演算表!A754</f>
        <v>pmg_硫矿_基础生产</v>
      </c>
      <c r="B716" s="20" t="str">
        <f>IF(生产方式演算表!B754="","",生产方式演算表!B754)</f>
        <v/>
      </c>
      <c r="C716" s="23">
        <v>2</v>
      </c>
      <c r="D716" s="24" t="str">
        <f>IF(生产方式演算表!F754="","",生产方式演算表!F754)</f>
        <v/>
      </c>
      <c r="E716" s="24" t="str">
        <f>IF(生产方式演算表!AO754="","",生产方式演算表!AO754)</f>
        <v/>
      </c>
      <c r="F716" s="24" t="str">
        <f>IF(生产方式演算表!H754="","",生产方式演算表!H754)</f>
        <v/>
      </c>
      <c r="G716" s="24" t="str">
        <f>IF(生产方式演算表!AP754="","",生产方式演算表!AP754)</f>
        <v/>
      </c>
      <c r="H716" s="24" t="str">
        <f>IF(生产方式演算表!J754="","",生产方式演算表!J754)</f>
        <v/>
      </c>
      <c r="I716" s="24" t="str">
        <f>IF(生产方式演算表!AQ754="","",生产方式演算表!AQ754)</f>
        <v/>
      </c>
      <c r="J716" s="26" t="str">
        <f>IF(生产方式演算表!AR754=0,"","运力")</f>
        <v/>
      </c>
      <c r="K716" s="26" t="str">
        <f>IF(J716="运力",生产方式演算表!AR754,"")</f>
        <v/>
      </c>
      <c r="L716" s="3" t="str">
        <f>IF(生产方式演算表!O754="","",生产方式演算表!O754)</f>
        <v/>
      </c>
      <c r="M716" s="3" t="str">
        <f>IF(生产方式演算表!AT754="","",ROUND(生产方式演算表!AT754,-1))</f>
        <v/>
      </c>
      <c r="N716" s="3" t="str">
        <f>IF(生产方式演算表!Q754="","",生产方式演算表!Q754)</f>
        <v/>
      </c>
      <c r="O716" s="3" t="str">
        <f>IF(生产方式演算表!AU754="","",ROUND(生产方式演算表!AU754,-1))</f>
        <v/>
      </c>
      <c r="P716" s="3" t="str">
        <f>IF(生产方式演算表!S754="","",生产方式演算表!S754)</f>
        <v/>
      </c>
      <c r="Q716" s="3" t="str">
        <f>IF(生产方式演算表!AV754="","",ROUND(生产方式演算表!AV754,-1))</f>
        <v/>
      </c>
      <c r="R716" s="3" t="str">
        <f>IF(生产方式演算表!V754="","",生产方式演算表!V754)</f>
        <v/>
      </c>
      <c r="S716" s="3" t="str">
        <f>IF(生产方式演算表!AW754="","",ROUND(生产方式演算表!AW754,-LEN(生产方式演算表!AW754)+2))</f>
        <v/>
      </c>
      <c r="T716" s="3" t="str">
        <f>IF(生产方式演算表!X754="","",生产方式演算表!X754)</f>
        <v/>
      </c>
      <c r="U716" s="3" t="str">
        <f>IF(生产方式演算表!AX754="","",ROUND(生产方式演算表!AX754,-LEN(生产方式演算表!AX754)+2))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hidden="1" customHeight="1" spans="1:34">
      <c r="A717" s="23" t="str">
        <f>生产方式演算表!A755</f>
        <v>pmg_硫矿_基础生产</v>
      </c>
      <c r="B717" s="20" t="str">
        <f>IF(生产方式演算表!B755="","",生产方式演算表!B755)</f>
        <v/>
      </c>
      <c r="C717" s="23">
        <v>3</v>
      </c>
      <c r="D717" s="24" t="str">
        <f>IF(生产方式演算表!F755="","",生产方式演算表!F755)</f>
        <v/>
      </c>
      <c r="E717" s="24" t="str">
        <f>IF(生产方式演算表!AO755="","",生产方式演算表!AO755)</f>
        <v/>
      </c>
      <c r="F717" s="24" t="str">
        <f>IF(生产方式演算表!H755="","",生产方式演算表!H755)</f>
        <v/>
      </c>
      <c r="G717" s="24" t="str">
        <f>IF(生产方式演算表!AP755="","",生产方式演算表!AP755)</f>
        <v/>
      </c>
      <c r="H717" s="24" t="str">
        <f>IF(生产方式演算表!J755="","",生产方式演算表!J755)</f>
        <v/>
      </c>
      <c r="I717" s="24" t="str">
        <f>IF(生产方式演算表!AQ755="","",生产方式演算表!AQ755)</f>
        <v/>
      </c>
      <c r="J717" s="26" t="str">
        <f>IF(生产方式演算表!AR755=0,"","运力")</f>
        <v/>
      </c>
      <c r="K717" s="26" t="str">
        <f>IF(J717="运力",生产方式演算表!AR755,"")</f>
        <v/>
      </c>
      <c r="L717" s="3" t="str">
        <f>IF(生产方式演算表!O755="","",生产方式演算表!O755)</f>
        <v/>
      </c>
      <c r="M717" s="3" t="str">
        <f>IF(生产方式演算表!AT755="","",ROUND(生产方式演算表!AT755,-1))</f>
        <v/>
      </c>
      <c r="N717" s="3" t="str">
        <f>IF(生产方式演算表!Q755="","",生产方式演算表!Q755)</f>
        <v/>
      </c>
      <c r="O717" s="3" t="str">
        <f>IF(生产方式演算表!AU755="","",ROUND(生产方式演算表!AU755,-1))</f>
        <v/>
      </c>
      <c r="P717" s="3" t="str">
        <f>IF(生产方式演算表!S755="","",生产方式演算表!S755)</f>
        <v/>
      </c>
      <c r="Q717" s="3" t="str">
        <f>IF(生产方式演算表!AV755="","",ROUND(生产方式演算表!AV755,-1))</f>
        <v/>
      </c>
      <c r="R717" s="3" t="str">
        <f>IF(生产方式演算表!V755="","",生产方式演算表!V755)</f>
        <v/>
      </c>
      <c r="S717" s="3" t="str">
        <f>IF(生产方式演算表!AW755="","",ROUND(生产方式演算表!AW755,-LEN(生产方式演算表!AW755)+2))</f>
        <v/>
      </c>
      <c r="T717" s="3" t="str">
        <f>IF(生产方式演算表!X755="","",生产方式演算表!X755)</f>
        <v/>
      </c>
      <c r="U717" s="3" t="str">
        <f>IF(生产方式演算表!AX755="","",ROUND(生产方式演算表!AX755,-LEN(生产方式演算表!AX755)+2))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hidden="1" customHeight="1" spans="1:34">
      <c r="A718" s="23" t="str">
        <f>生产方式演算表!A756</f>
        <v>pmg_硫矿_基础生产</v>
      </c>
      <c r="B718" s="20" t="str">
        <f>IF(生产方式演算表!B756="","",生产方式演算表!B756)</f>
        <v/>
      </c>
      <c r="C718" s="23">
        <v>4</v>
      </c>
      <c r="D718" s="24" t="str">
        <f>IF(生产方式演算表!F756="","",生产方式演算表!F756)</f>
        <v/>
      </c>
      <c r="E718" s="24" t="str">
        <f>IF(生产方式演算表!AO756="","",生产方式演算表!AO756)</f>
        <v/>
      </c>
      <c r="F718" s="24" t="str">
        <f>IF(生产方式演算表!H756="","",生产方式演算表!H756)</f>
        <v/>
      </c>
      <c r="G718" s="24" t="str">
        <f>IF(生产方式演算表!AP756="","",生产方式演算表!AP756)</f>
        <v/>
      </c>
      <c r="H718" s="24" t="str">
        <f>IF(生产方式演算表!J756="","",生产方式演算表!J756)</f>
        <v/>
      </c>
      <c r="I718" s="24" t="str">
        <f>IF(生产方式演算表!AQ756="","",生产方式演算表!AQ756)</f>
        <v/>
      </c>
      <c r="J718" s="26" t="str">
        <f>IF(生产方式演算表!AR756=0,"","运力")</f>
        <v/>
      </c>
      <c r="K718" s="26" t="str">
        <f>IF(J718="运力",生产方式演算表!AR756,"")</f>
        <v/>
      </c>
      <c r="L718" s="3" t="str">
        <f>IF(生产方式演算表!O756="","",生产方式演算表!O756)</f>
        <v/>
      </c>
      <c r="M718" s="3" t="str">
        <f>IF(生产方式演算表!AT756="","",ROUND(生产方式演算表!AT756,-1))</f>
        <v/>
      </c>
      <c r="N718" s="3" t="str">
        <f>IF(生产方式演算表!Q756="","",生产方式演算表!Q756)</f>
        <v/>
      </c>
      <c r="O718" s="3" t="str">
        <f>IF(生产方式演算表!AU756="","",ROUND(生产方式演算表!AU756,-1))</f>
        <v/>
      </c>
      <c r="P718" s="3" t="str">
        <f>IF(生产方式演算表!S756="","",生产方式演算表!S756)</f>
        <v/>
      </c>
      <c r="Q718" s="3" t="str">
        <f>IF(生产方式演算表!AV756="","",ROUND(生产方式演算表!AV756,-1))</f>
        <v/>
      </c>
      <c r="R718" s="3" t="str">
        <f>IF(生产方式演算表!V756="","",生产方式演算表!V756)</f>
        <v/>
      </c>
      <c r="S718" s="3" t="str">
        <f>IF(生产方式演算表!AW756="","",ROUND(生产方式演算表!AW756,-LEN(生产方式演算表!AW756)+2))</f>
        <v/>
      </c>
      <c r="T718" s="3" t="str">
        <f>IF(生产方式演算表!X756="","",生产方式演算表!X756)</f>
        <v/>
      </c>
      <c r="U718" s="3" t="str">
        <f>IF(生产方式演算表!AX756="","",ROUND(生产方式演算表!AX756,-LEN(生产方式演算表!AX756)+2))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hidden="1" customHeight="1" spans="1:34">
      <c r="A719" s="23" t="str">
        <f>生产方式演算表!A757</f>
        <v>pmg_硫矿_高级生产</v>
      </c>
      <c r="B719" s="20" t="str">
        <f>IF(生产方式演算表!B757="","",生产方式演算表!B757)</f>
        <v/>
      </c>
      <c r="C719" s="23">
        <v>5</v>
      </c>
      <c r="D719" s="24" t="str">
        <f>IF(生产方式演算表!F757="","",生产方式演算表!F757)</f>
        <v/>
      </c>
      <c r="E719" s="24" t="str">
        <f>IF(生产方式演算表!AO757="","",生产方式演算表!AO757)</f>
        <v/>
      </c>
      <c r="F719" s="24" t="str">
        <f>IF(生产方式演算表!H757="","",生产方式演算表!H757)</f>
        <v/>
      </c>
      <c r="G719" s="24" t="str">
        <f>IF(生产方式演算表!AP757="","",生产方式演算表!AP757)</f>
        <v/>
      </c>
      <c r="H719" s="24" t="str">
        <f>IF(生产方式演算表!J757="","",生产方式演算表!J757)</f>
        <v/>
      </c>
      <c r="I719" s="24" t="str">
        <f>IF(生产方式演算表!AQ757="","",生产方式演算表!AQ757)</f>
        <v/>
      </c>
      <c r="J719" s="26" t="str">
        <f>IF(生产方式演算表!AR757=0,"","运力")</f>
        <v/>
      </c>
      <c r="K719" s="26" t="str">
        <f>IF(J719="运力",生产方式演算表!AR757,"")</f>
        <v/>
      </c>
      <c r="L719" s="3" t="str">
        <f>IF(生产方式演算表!O757="","",生产方式演算表!O757)</f>
        <v/>
      </c>
      <c r="M719" s="3" t="str">
        <f>IF(生产方式演算表!AT757="","",ROUND(生产方式演算表!AT757,-1))</f>
        <v/>
      </c>
      <c r="N719" s="3" t="str">
        <f>IF(生产方式演算表!Q757="","",生产方式演算表!Q757)</f>
        <v/>
      </c>
      <c r="O719" s="3" t="str">
        <f>IF(生产方式演算表!AU757="","",ROUND(生产方式演算表!AU757,-1))</f>
        <v/>
      </c>
      <c r="P719" s="3" t="str">
        <f>IF(生产方式演算表!S757="","",生产方式演算表!S757)</f>
        <v/>
      </c>
      <c r="Q719" s="3" t="str">
        <f>IF(生产方式演算表!AV757="","",ROUND(生产方式演算表!AV757,-1))</f>
        <v/>
      </c>
      <c r="R719" s="3" t="str">
        <f>IF(生产方式演算表!V757="","",生产方式演算表!V757)</f>
        <v/>
      </c>
      <c r="S719" s="3" t="str">
        <f>IF(生产方式演算表!AW757="","",ROUND(生产方式演算表!AW757,-LEN(生产方式演算表!AW757)+2))</f>
        <v/>
      </c>
      <c r="T719" s="3" t="str">
        <f>IF(生产方式演算表!X757="","",生产方式演算表!X757)</f>
        <v/>
      </c>
      <c r="U719" s="3" t="str">
        <f>IF(生产方式演算表!AX757="","",ROUND(生产方式演算表!AX757,-LEN(生产方式演算表!AX757)+2))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hidden="1" customHeight="1" spans="1:34">
      <c r="A720" s="23" t="str">
        <f>生产方式演算表!A758</f>
        <v>pmg_硫矿_高级生产</v>
      </c>
      <c r="B720" s="20" t="str">
        <f>IF(生产方式演算表!B758="","",生产方式演算表!B758)</f>
        <v/>
      </c>
      <c r="C720" s="25">
        <v>1</v>
      </c>
      <c r="D720" s="24" t="str">
        <f>IF(生产方式演算表!F758="","",生产方式演算表!F758)</f>
        <v/>
      </c>
      <c r="E720" s="24" t="str">
        <f>IF(生产方式演算表!AO758="","",生产方式演算表!AO758)</f>
        <v/>
      </c>
      <c r="F720" s="24" t="str">
        <f>IF(生产方式演算表!H758="","",生产方式演算表!H758)</f>
        <v/>
      </c>
      <c r="G720" s="24" t="str">
        <f>IF(生产方式演算表!AP758="","",生产方式演算表!AP758)</f>
        <v/>
      </c>
      <c r="H720" s="24" t="str">
        <f>IF(生产方式演算表!J758="","",生产方式演算表!J758)</f>
        <v/>
      </c>
      <c r="I720" s="24" t="str">
        <f>IF(生产方式演算表!AQ758="","",生产方式演算表!AQ758)</f>
        <v/>
      </c>
      <c r="J720" s="26" t="str">
        <f>IF(生产方式演算表!AR758=0,"","运力")</f>
        <v/>
      </c>
      <c r="K720" s="26" t="str">
        <f>IF(J720="运力",生产方式演算表!AR758,"")</f>
        <v/>
      </c>
      <c r="L720" s="3" t="str">
        <f>IF(生产方式演算表!O758="","",生产方式演算表!O758)</f>
        <v/>
      </c>
      <c r="M720" s="3" t="str">
        <f>IF(生产方式演算表!AT758="","",ROUND(生产方式演算表!AT758,-1))</f>
        <v/>
      </c>
      <c r="N720" s="3" t="str">
        <f>IF(生产方式演算表!Q758="","",生产方式演算表!Q758)</f>
        <v/>
      </c>
      <c r="O720" s="3" t="str">
        <f>IF(生产方式演算表!AU758="","",ROUND(生产方式演算表!AU758,-1))</f>
        <v/>
      </c>
      <c r="P720" s="3" t="str">
        <f>IF(生产方式演算表!S758="","",生产方式演算表!S758)</f>
        <v/>
      </c>
      <c r="Q720" s="3" t="str">
        <f>IF(生产方式演算表!AV758="","",ROUND(生产方式演算表!AV758,-1))</f>
        <v/>
      </c>
      <c r="R720" s="3" t="str">
        <f>IF(生产方式演算表!V758="","",生产方式演算表!V758)</f>
        <v/>
      </c>
      <c r="S720" s="3" t="str">
        <f>IF(生产方式演算表!AW758="","",ROUND(生产方式演算表!AW758,-LEN(生产方式演算表!AW758)+2))</f>
        <v/>
      </c>
      <c r="T720" s="3" t="str">
        <f>IF(生产方式演算表!X758="","",生产方式演算表!X758)</f>
        <v/>
      </c>
      <c r="U720" s="3" t="str">
        <f>IF(生产方式演算表!AX758="","",ROUND(生产方式演算表!AX758,-LEN(生产方式演算表!AX758)+2))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hidden="1" customHeight="1" spans="1:34">
      <c r="A721" s="23" t="str">
        <f>生产方式演算表!A759</f>
        <v>pmg_硫矿_高级生产</v>
      </c>
      <c r="B721" s="20" t="str">
        <f>IF(生产方式演算表!B759="","",生产方式演算表!B759)</f>
        <v/>
      </c>
      <c r="C721" s="25">
        <v>2</v>
      </c>
      <c r="D721" s="24" t="str">
        <f>IF(生产方式演算表!F759="","",生产方式演算表!F759)</f>
        <v/>
      </c>
      <c r="E721" s="24" t="str">
        <f>IF(生产方式演算表!AO759="","",生产方式演算表!AO759)</f>
        <v/>
      </c>
      <c r="F721" s="24" t="str">
        <f>IF(生产方式演算表!H759="","",生产方式演算表!H759)</f>
        <v/>
      </c>
      <c r="G721" s="24" t="str">
        <f>IF(生产方式演算表!AP759="","",生产方式演算表!AP759)</f>
        <v/>
      </c>
      <c r="H721" s="24" t="str">
        <f>IF(生产方式演算表!J759="","",生产方式演算表!J759)</f>
        <v/>
      </c>
      <c r="I721" s="24" t="str">
        <f>IF(生产方式演算表!AQ759="","",生产方式演算表!AQ759)</f>
        <v/>
      </c>
      <c r="J721" s="26" t="str">
        <f>IF(生产方式演算表!AR759=0,"","运力")</f>
        <v/>
      </c>
      <c r="K721" s="26" t="str">
        <f>IF(J721="运力",生产方式演算表!AR759,"")</f>
        <v/>
      </c>
      <c r="L721" s="3" t="str">
        <f>IF(生产方式演算表!O759="","",生产方式演算表!O759)</f>
        <v/>
      </c>
      <c r="M721" s="3" t="str">
        <f>IF(生产方式演算表!AT759="","",ROUND(生产方式演算表!AT759,-1))</f>
        <v/>
      </c>
      <c r="N721" s="3" t="str">
        <f>IF(生产方式演算表!Q759="","",生产方式演算表!Q759)</f>
        <v/>
      </c>
      <c r="O721" s="3" t="str">
        <f>IF(生产方式演算表!AU759="","",ROUND(生产方式演算表!AU759,-1))</f>
        <v/>
      </c>
      <c r="P721" s="3" t="str">
        <f>IF(生产方式演算表!S759="","",生产方式演算表!S759)</f>
        <v/>
      </c>
      <c r="Q721" s="3" t="str">
        <f>IF(生产方式演算表!AV759="","",ROUND(生产方式演算表!AV759,-1))</f>
        <v/>
      </c>
      <c r="R721" s="3" t="str">
        <f>IF(生产方式演算表!V759="","",生产方式演算表!V759)</f>
        <v/>
      </c>
      <c r="S721" s="3" t="str">
        <f>IF(生产方式演算表!AW759="","",ROUND(生产方式演算表!AW759,-LEN(生产方式演算表!AW759)+2))</f>
        <v/>
      </c>
      <c r="T721" s="3" t="str">
        <f>IF(生产方式演算表!X759="","",生产方式演算表!X759)</f>
        <v/>
      </c>
      <c r="U721" s="3" t="str">
        <f>IF(生产方式演算表!AX759="","",ROUND(生产方式演算表!AX759,-LEN(生产方式演算表!AX759)+2))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hidden="1" customHeight="1" spans="1:34">
      <c r="A722" s="23" t="str">
        <f>生产方式演算表!A760</f>
        <v>pmg_硫矿_高级生产</v>
      </c>
      <c r="B722" s="20" t="str">
        <f>IF(生产方式演算表!B760="","",生产方式演算表!B760)</f>
        <v/>
      </c>
      <c r="C722" s="25">
        <v>3</v>
      </c>
      <c r="D722" s="24" t="str">
        <f>IF(生产方式演算表!F760="","",生产方式演算表!F760)</f>
        <v/>
      </c>
      <c r="E722" s="24" t="str">
        <f>IF(生产方式演算表!AO760="","",生产方式演算表!AO760)</f>
        <v/>
      </c>
      <c r="F722" s="24" t="str">
        <f>IF(生产方式演算表!H760="","",生产方式演算表!H760)</f>
        <v/>
      </c>
      <c r="G722" s="24" t="str">
        <f>IF(生产方式演算表!AP760="","",生产方式演算表!AP760)</f>
        <v/>
      </c>
      <c r="H722" s="24" t="str">
        <f>IF(生产方式演算表!J760="","",生产方式演算表!J760)</f>
        <v/>
      </c>
      <c r="I722" s="24" t="str">
        <f>IF(生产方式演算表!AQ760="","",生产方式演算表!AQ760)</f>
        <v/>
      </c>
      <c r="J722" s="26" t="str">
        <f>IF(生产方式演算表!AR760=0,"","运力")</f>
        <v/>
      </c>
      <c r="K722" s="26" t="str">
        <f>IF(J722="运力",生产方式演算表!AR760,"")</f>
        <v/>
      </c>
      <c r="L722" s="3" t="str">
        <f>IF(生产方式演算表!O760="","",生产方式演算表!O760)</f>
        <v/>
      </c>
      <c r="M722" s="3" t="str">
        <f>IF(生产方式演算表!AT760="","",ROUND(生产方式演算表!AT760,-1))</f>
        <v/>
      </c>
      <c r="N722" s="3" t="str">
        <f>IF(生产方式演算表!Q760="","",生产方式演算表!Q760)</f>
        <v/>
      </c>
      <c r="O722" s="3" t="str">
        <f>IF(生产方式演算表!AU760="","",ROUND(生产方式演算表!AU760,-1))</f>
        <v/>
      </c>
      <c r="P722" s="3" t="str">
        <f>IF(生产方式演算表!S760="","",生产方式演算表!S760)</f>
        <v/>
      </c>
      <c r="Q722" s="3" t="str">
        <f>IF(生产方式演算表!AV760="","",ROUND(生产方式演算表!AV760,-1))</f>
        <v/>
      </c>
      <c r="R722" s="3" t="str">
        <f>IF(生产方式演算表!V760="","",生产方式演算表!V760)</f>
        <v/>
      </c>
      <c r="S722" s="3" t="str">
        <f>IF(生产方式演算表!AW760="","",ROUND(生产方式演算表!AW760,-LEN(生产方式演算表!AW760)+2))</f>
        <v/>
      </c>
      <c r="T722" s="3" t="str">
        <f>IF(生产方式演算表!X760="","",生产方式演算表!X760)</f>
        <v/>
      </c>
      <c r="U722" s="3" t="str">
        <f>IF(生产方式演算表!AX760="","",ROUND(生产方式演算表!AX760,-LEN(生产方式演算表!AX760)+2))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hidden="1" customHeight="1" spans="1:34">
      <c r="A723" s="23" t="str">
        <f>生产方式演算表!A761</f>
        <v>pmg_硫矿_高级生产</v>
      </c>
      <c r="B723" s="20" t="str">
        <f>IF(生产方式演算表!B761="","",生产方式演算表!B761)</f>
        <v/>
      </c>
      <c r="C723" s="25">
        <v>4</v>
      </c>
      <c r="D723" s="24" t="str">
        <f>IF(生产方式演算表!F761="","",生产方式演算表!F761)</f>
        <v/>
      </c>
      <c r="E723" s="24" t="str">
        <f>IF(生产方式演算表!AO761="","",生产方式演算表!AO761)</f>
        <v/>
      </c>
      <c r="F723" s="24" t="str">
        <f>IF(生产方式演算表!H761="","",生产方式演算表!H761)</f>
        <v/>
      </c>
      <c r="G723" s="24" t="str">
        <f>IF(生产方式演算表!AP761="","",生产方式演算表!AP761)</f>
        <v/>
      </c>
      <c r="H723" s="24" t="str">
        <f>IF(生产方式演算表!J761="","",生产方式演算表!J761)</f>
        <v/>
      </c>
      <c r="I723" s="24" t="str">
        <f>IF(生产方式演算表!AQ761="","",生产方式演算表!AQ761)</f>
        <v/>
      </c>
      <c r="J723" s="26" t="str">
        <f>IF(生产方式演算表!AR761=0,"","运力")</f>
        <v/>
      </c>
      <c r="K723" s="26" t="str">
        <f>IF(J723="运力",生产方式演算表!AR761,"")</f>
        <v/>
      </c>
      <c r="L723" s="3" t="str">
        <f>IF(生产方式演算表!O761="","",生产方式演算表!O761)</f>
        <v/>
      </c>
      <c r="M723" s="3" t="str">
        <f>IF(生产方式演算表!AT761="","",ROUND(生产方式演算表!AT761,-1))</f>
        <v/>
      </c>
      <c r="N723" s="3" t="str">
        <f>IF(生产方式演算表!Q761="","",生产方式演算表!Q761)</f>
        <v/>
      </c>
      <c r="O723" s="3" t="str">
        <f>IF(生产方式演算表!AU761="","",ROUND(生产方式演算表!AU761,-1))</f>
        <v/>
      </c>
      <c r="P723" s="3" t="str">
        <f>IF(生产方式演算表!S761="","",生产方式演算表!S761)</f>
        <v/>
      </c>
      <c r="Q723" s="3" t="str">
        <f>IF(生产方式演算表!AV761="","",ROUND(生产方式演算表!AV761,-1))</f>
        <v/>
      </c>
      <c r="R723" s="3" t="str">
        <f>IF(生产方式演算表!V761="","",生产方式演算表!V761)</f>
        <v/>
      </c>
      <c r="S723" s="3" t="str">
        <f>IF(生产方式演算表!AW761="","",ROUND(生产方式演算表!AW761,-LEN(生产方式演算表!AW761)+2))</f>
        <v/>
      </c>
      <c r="T723" s="3" t="str">
        <f>IF(生产方式演算表!X761="","",生产方式演算表!X761)</f>
        <v/>
      </c>
      <c r="U723" s="3" t="str">
        <f>IF(生产方式演算表!AX761="","",ROUND(生产方式演算表!AX761,-LEN(生产方式演算表!AX761)+2))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hidden="1" customHeight="1" spans="1:34">
      <c r="A724" s="23" t="str">
        <f>生产方式演算表!A762</f>
        <v>pmg_硫矿_科学自动化</v>
      </c>
      <c r="B724" s="20" t="str">
        <f>IF(生产方式演算表!B762="","",生产方式演算表!B762)</f>
        <v/>
      </c>
      <c r="C724" s="25">
        <v>5</v>
      </c>
      <c r="D724" s="24" t="str">
        <f>IF(生产方式演算表!F762="","",生产方式演算表!F762)</f>
        <v/>
      </c>
      <c r="E724" s="24" t="str">
        <f>IF(生产方式演算表!AO762="","",生产方式演算表!AO762)</f>
        <v/>
      </c>
      <c r="F724" s="24" t="str">
        <f>IF(生产方式演算表!H762="","",生产方式演算表!H762)</f>
        <v/>
      </c>
      <c r="G724" s="24" t="str">
        <f>IF(生产方式演算表!AP762="","",生产方式演算表!AP762)</f>
        <v/>
      </c>
      <c r="H724" s="24" t="str">
        <f>IF(生产方式演算表!J762="","",生产方式演算表!J762)</f>
        <v/>
      </c>
      <c r="I724" s="24" t="str">
        <f>IF(生产方式演算表!AQ762="","",生产方式演算表!AQ762)</f>
        <v/>
      </c>
      <c r="J724" s="26" t="str">
        <f>IF(生产方式演算表!AR762=0,"","运力")</f>
        <v/>
      </c>
      <c r="K724" s="26" t="str">
        <f>IF(J724="运力",生产方式演算表!AR762,"")</f>
        <v/>
      </c>
      <c r="L724" s="3" t="str">
        <f>IF(生产方式演算表!O762="","",生产方式演算表!O762)</f>
        <v/>
      </c>
      <c r="M724" s="3" t="str">
        <f>IF(生产方式演算表!AT762="","",ROUND(生产方式演算表!AT762,-1))</f>
        <v/>
      </c>
      <c r="N724" s="3" t="str">
        <f>IF(生产方式演算表!Q762="","",生产方式演算表!Q762)</f>
        <v/>
      </c>
      <c r="O724" s="3" t="str">
        <f>IF(生产方式演算表!AU762="","",ROUND(生产方式演算表!AU762,-1))</f>
        <v/>
      </c>
      <c r="P724" s="3" t="str">
        <f>IF(生产方式演算表!S762="","",生产方式演算表!S762)</f>
        <v/>
      </c>
      <c r="Q724" s="3" t="str">
        <f>IF(生产方式演算表!AV762="","",ROUND(生产方式演算表!AV762,-1))</f>
        <v/>
      </c>
      <c r="R724" s="3" t="str">
        <f>IF(生产方式演算表!V762="","",生产方式演算表!V762)</f>
        <v/>
      </c>
      <c r="S724" s="3" t="str">
        <f>IF(生产方式演算表!AW762="","",ROUND(生产方式演算表!AW762,-LEN(生产方式演算表!AW762)+2))</f>
        <v/>
      </c>
      <c r="T724" s="3" t="str">
        <f>IF(生产方式演算表!X762="","",生产方式演算表!X762)</f>
        <v/>
      </c>
      <c r="U724" s="3" t="str">
        <f>IF(生产方式演算表!AX762="","",ROUND(生产方式演算表!AX762,-LEN(生产方式演算表!AX762)+2))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hidden="1" customHeight="1" spans="1:34">
      <c r="A725" s="23" t="str">
        <f>生产方式演算表!A763</f>
        <v>pmg_硫矿_科学自动化</v>
      </c>
      <c r="B725" s="20" t="str">
        <f>IF(生产方式演算表!B763="","",生产方式演算表!B763)</f>
        <v/>
      </c>
      <c r="C725" s="23">
        <v>1</v>
      </c>
      <c r="D725" s="24" t="str">
        <f>IF(生产方式演算表!F763="","",生产方式演算表!F763)</f>
        <v>工具</v>
      </c>
      <c r="E725" s="24">
        <f>IF(生产方式演算表!AO763="","",生产方式演算表!AO763)</f>
        <v>26</v>
      </c>
      <c r="F725" s="24" t="str">
        <f>IF(生产方式演算表!H763="","",生产方式演算表!H763)</f>
        <v/>
      </c>
      <c r="G725" s="24" t="str">
        <f>IF(生产方式演算表!AP763="","",生产方式演算表!AP763)</f>
        <v/>
      </c>
      <c r="H725" s="24" t="str">
        <f>IF(生产方式演算表!J763="","",生产方式演算表!J763)</f>
        <v/>
      </c>
      <c r="I725" s="24" t="str">
        <f>IF(生产方式演算表!AQ763="","",生产方式演算表!AQ763)</f>
        <v/>
      </c>
      <c r="J725" s="26" t="str">
        <f>IF(生产方式演算表!AR763=0,"","运力")</f>
        <v/>
      </c>
      <c r="K725" s="26" t="str">
        <f>IF(J725="运力",生产方式演算表!AR763,"")</f>
        <v/>
      </c>
      <c r="L725" s="3" t="str">
        <f>IF(生产方式演算表!O763="","",生产方式演算表!O763)</f>
        <v/>
      </c>
      <c r="M725" s="3" t="str">
        <f>IF(生产方式演算表!AT763="","",ROUND(生产方式演算表!AT763,-1))</f>
        <v/>
      </c>
      <c r="N725" s="3" t="str">
        <f>IF(生产方式演算表!Q763="","",生产方式演算表!Q763)</f>
        <v/>
      </c>
      <c r="O725" s="3" t="str">
        <f>IF(生产方式演算表!AU763="","",ROUND(生产方式演算表!AU763,-1))</f>
        <v/>
      </c>
      <c r="P725" s="3" t="str">
        <f>IF(生产方式演算表!S763="","",生产方式演算表!S763)</f>
        <v/>
      </c>
      <c r="Q725" s="3" t="str">
        <f>IF(生产方式演算表!AV763="","",ROUND(生产方式演算表!AV763,-1))</f>
        <v/>
      </c>
      <c r="R725" s="3" t="str">
        <f>IF(生产方式演算表!V763="","",生产方式演算表!V763)</f>
        <v/>
      </c>
      <c r="S725" s="3" t="str">
        <f>IF(生产方式演算表!AW763="","",ROUND(生产方式演算表!AW763,-LEN(生产方式演算表!AW763)+2))</f>
        <v/>
      </c>
      <c r="T725" s="3" t="str">
        <f>IF(生产方式演算表!X763="","",生产方式演算表!X763)</f>
        <v/>
      </c>
      <c r="U725" s="3" t="str">
        <f>IF(生产方式演算表!AX763="","",ROUND(生产方式演算表!AX763,-LEN(生产方式演算表!AX763)+2))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hidden="1" customHeight="1" spans="1:34">
      <c r="A726" s="23" t="str">
        <f>生产方式演算表!A764</f>
        <v>pmg_硫矿_科学自动化</v>
      </c>
      <c r="B726" s="20" t="str">
        <f>IF(生产方式演算表!B764="","",生产方式演算表!B764)</f>
        <v/>
      </c>
      <c r="C726" s="23">
        <v>2</v>
      </c>
      <c r="D726" s="24" t="str">
        <f>IF(生产方式演算表!F764="","",生产方式演算表!F764)</f>
        <v>工具</v>
      </c>
      <c r="E726" s="24">
        <f>IF(生产方式演算表!AO764="","",生产方式演算表!AO764)</f>
        <v>48</v>
      </c>
      <c r="F726" s="24" t="str">
        <f>IF(生产方式演算表!H764="","",生产方式演算表!H764)</f>
        <v/>
      </c>
      <c r="G726" s="24" t="str">
        <f>IF(生产方式演算表!AP764="","",生产方式演算表!AP764)</f>
        <v/>
      </c>
      <c r="H726" s="24" t="str">
        <f>IF(生产方式演算表!J764="","",生产方式演算表!J764)</f>
        <v/>
      </c>
      <c r="I726" s="24" t="str">
        <f>IF(生产方式演算表!AQ764="","",生产方式演算表!AQ764)</f>
        <v/>
      </c>
      <c r="J726" s="26" t="str">
        <f>IF(生产方式演算表!AR764=0,"","运力")</f>
        <v/>
      </c>
      <c r="K726" s="26" t="str">
        <f>IF(J726="运力",生产方式演算表!AR764,"")</f>
        <v/>
      </c>
      <c r="L726" s="3" t="str">
        <f>IF(生产方式演算表!O764="","",生产方式演算表!O764)</f>
        <v/>
      </c>
      <c r="M726" s="3" t="str">
        <f>IF(生产方式演算表!AT764="","",ROUND(生产方式演算表!AT764,-1))</f>
        <v/>
      </c>
      <c r="N726" s="3" t="str">
        <f>IF(生产方式演算表!Q764="","",生产方式演算表!Q764)</f>
        <v/>
      </c>
      <c r="O726" s="3" t="str">
        <f>IF(生产方式演算表!AU764="","",ROUND(生产方式演算表!AU764,-1))</f>
        <v/>
      </c>
      <c r="P726" s="3" t="str">
        <f>IF(生产方式演算表!S764="","",生产方式演算表!S764)</f>
        <v/>
      </c>
      <c r="Q726" s="3" t="str">
        <f>IF(生产方式演算表!AV764="","",ROUND(生产方式演算表!AV764,-1))</f>
        <v/>
      </c>
      <c r="R726" s="3" t="str">
        <f>IF(生产方式演算表!V764="","",生产方式演算表!V764)</f>
        <v/>
      </c>
      <c r="S726" s="3" t="str">
        <f>IF(生产方式演算表!AW764="","",ROUND(生产方式演算表!AW764,-LEN(生产方式演算表!AW764)+2))</f>
        <v/>
      </c>
      <c r="T726" s="3" t="str">
        <f>IF(生产方式演算表!X764="","",生产方式演算表!X764)</f>
        <v/>
      </c>
      <c r="U726" s="3" t="str">
        <f>IF(生产方式演算表!AX764="","",ROUND(生产方式演算表!AX764,-LEN(生产方式演算表!AX764)+2))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hidden="1" customHeight="1" spans="1:34">
      <c r="A727" s="23" t="str">
        <f>生产方式演算表!A765</f>
        <v>pmg_硫矿_科学自动化</v>
      </c>
      <c r="B727" s="20" t="str">
        <f>IF(生产方式演算表!B765="","",生产方式演算表!B765)</f>
        <v/>
      </c>
      <c r="C727" s="23">
        <v>3</v>
      </c>
      <c r="D727" s="24" t="str">
        <f>IF(生产方式演算表!F765="","",生产方式演算表!F765)</f>
        <v>科学引擎</v>
      </c>
      <c r="E727" s="24">
        <f>IF(生产方式演算表!AO765="","",生产方式演算表!AO765)</f>
        <v>15</v>
      </c>
      <c r="F727" s="24" t="str">
        <f>IF(生产方式演算表!H765="","",生产方式演算表!H765)</f>
        <v>煤</v>
      </c>
      <c r="G727" s="24">
        <f>IF(生产方式演算表!AP765="","",生产方式演算表!AP765)</f>
        <v>62</v>
      </c>
      <c r="H727" s="24" t="str">
        <f>IF(生产方式演算表!J765="","",生产方式演算表!J765)</f>
        <v/>
      </c>
      <c r="I727" s="24" t="str">
        <f>IF(生产方式演算表!AQ765="","",生产方式演算表!AQ765)</f>
        <v/>
      </c>
      <c r="J727" s="26" t="str">
        <f>IF(生产方式演算表!AR765=0,"","运力")</f>
        <v/>
      </c>
      <c r="K727" s="26" t="str">
        <f>IF(J727="运力",生产方式演算表!AR765,"")</f>
        <v/>
      </c>
      <c r="L727" s="3" t="str">
        <f>IF(生产方式演算表!O765="","",生产方式演算表!O765)</f>
        <v/>
      </c>
      <c r="M727" s="3" t="str">
        <f>IF(生产方式演算表!AT765="","",ROUND(生产方式演算表!AT765,-1))</f>
        <v/>
      </c>
      <c r="N727" s="3" t="str">
        <f>IF(生产方式演算表!Q765="","",生产方式演算表!Q765)</f>
        <v/>
      </c>
      <c r="O727" s="3" t="str">
        <f>IF(生产方式演算表!AU765="","",ROUND(生产方式演算表!AU765,-1))</f>
        <v/>
      </c>
      <c r="P727" s="3" t="str">
        <f>IF(生产方式演算表!S765="","",生产方式演算表!S765)</f>
        <v/>
      </c>
      <c r="Q727" s="3" t="str">
        <f>IF(生产方式演算表!AV765="","",ROUND(生产方式演算表!AV765,-1))</f>
        <v/>
      </c>
      <c r="R727" s="3" t="str">
        <f>IF(生产方式演算表!V765="","",生产方式演算表!V765)</f>
        <v/>
      </c>
      <c r="S727" s="3" t="str">
        <f>IF(生产方式演算表!AW765="","",ROUND(生产方式演算表!AW765,-LEN(生产方式演算表!AW765)+2))</f>
        <v/>
      </c>
      <c r="T727" s="3" t="str">
        <f>IF(生产方式演算表!X765="","",生产方式演算表!X765)</f>
        <v/>
      </c>
      <c r="U727" s="3" t="str">
        <f>IF(生产方式演算表!AX765="","",ROUND(生产方式演算表!AX765,-LEN(生产方式演算表!AX765)+2))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hidden="1" customHeight="1" spans="1:34">
      <c r="A728" s="23" t="str">
        <f>生产方式演算表!A766</f>
        <v>pmg_硫矿_科学自动化</v>
      </c>
      <c r="B728" s="20" t="str">
        <f>IF(生产方式演算表!B766="","",生产方式演算表!B766)</f>
        <v/>
      </c>
      <c r="C728" s="23">
        <v>4</v>
      </c>
      <c r="D728" s="24" t="str">
        <f>IF(生产方式演算表!F766="","",生产方式演算表!F766)</f>
        <v>魔导引擎</v>
      </c>
      <c r="E728" s="24">
        <f>IF(生产方式演算表!AO766="","",生产方式演算表!AO766)</f>
        <v>15</v>
      </c>
      <c r="F728" s="24" t="str">
        <f>IF(生产方式演算表!H766="","",生产方式演算表!H766)</f>
        <v>煤</v>
      </c>
      <c r="G728" s="24">
        <f>IF(生产方式演算表!AP766="","",生产方式演算表!AP766)</f>
        <v>81</v>
      </c>
      <c r="H728" s="24" t="str">
        <f>IF(生产方式演算表!J766="","",生产方式演算表!J766)</f>
        <v/>
      </c>
      <c r="I728" s="24" t="str">
        <f>IF(生产方式演算表!AQ766="","",生产方式演算表!AQ766)</f>
        <v/>
      </c>
      <c r="J728" s="26" t="str">
        <f>IF(生产方式演算表!AR766=0,"","运力")</f>
        <v/>
      </c>
      <c r="K728" s="26" t="str">
        <f>IF(J728="运力",生产方式演算表!AR766,"")</f>
        <v/>
      </c>
      <c r="L728" s="3" t="str">
        <f>IF(生产方式演算表!O766="","",生产方式演算表!O766)</f>
        <v/>
      </c>
      <c r="M728" s="3" t="str">
        <f>IF(生产方式演算表!AT766="","",ROUND(生产方式演算表!AT766,-1))</f>
        <v/>
      </c>
      <c r="N728" s="3" t="str">
        <f>IF(生产方式演算表!Q766="","",生产方式演算表!Q766)</f>
        <v/>
      </c>
      <c r="O728" s="3" t="str">
        <f>IF(生产方式演算表!AU766="","",ROUND(生产方式演算表!AU766,-1))</f>
        <v/>
      </c>
      <c r="P728" s="3" t="str">
        <f>IF(生产方式演算表!S766="","",生产方式演算表!S766)</f>
        <v/>
      </c>
      <c r="Q728" s="3" t="str">
        <f>IF(生产方式演算表!AV766="","",ROUND(生产方式演算表!AV766,-1))</f>
        <v/>
      </c>
      <c r="R728" s="3" t="str">
        <f>IF(生产方式演算表!V766="","",生产方式演算表!V766)</f>
        <v/>
      </c>
      <c r="S728" s="3" t="str">
        <f>IF(生产方式演算表!AW766="","",ROUND(生产方式演算表!AW766,-LEN(生产方式演算表!AW766)+2))</f>
        <v/>
      </c>
      <c r="T728" s="3" t="str">
        <f>IF(生产方式演算表!X766="","",生产方式演算表!X766)</f>
        <v/>
      </c>
      <c r="U728" s="3" t="str">
        <f>IF(生产方式演算表!AX766="","",ROUND(生产方式演算表!AX766,-LEN(生产方式演算表!AX766)+2))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hidden="1" customHeight="1" spans="1:34">
      <c r="A729" s="23" t="str">
        <f>生产方式演算表!A767</f>
        <v>pmg_硫矿_魔法自动化</v>
      </c>
      <c r="B729" s="20" t="str">
        <f>IF(生产方式演算表!B767="","",生产方式演算表!B767)</f>
        <v/>
      </c>
      <c r="C729" s="23">
        <v>5</v>
      </c>
      <c r="D729" s="24" t="str">
        <f>IF(生产方式演算表!F767="","",生产方式演算表!F767)</f>
        <v/>
      </c>
      <c r="E729" s="24" t="str">
        <f>IF(生产方式演算表!AO767="","",生产方式演算表!AO767)</f>
        <v/>
      </c>
      <c r="F729" s="24" t="str">
        <f>IF(生产方式演算表!H767="","",生产方式演算表!H767)</f>
        <v/>
      </c>
      <c r="G729" s="24" t="str">
        <f>IF(生产方式演算表!AP767="","",生产方式演算表!AP767)</f>
        <v/>
      </c>
      <c r="H729" s="24" t="str">
        <f>IF(生产方式演算表!J767="","",生产方式演算表!J767)</f>
        <v/>
      </c>
      <c r="I729" s="24" t="str">
        <f>IF(生产方式演算表!AQ767="","",生产方式演算表!AQ767)</f>
        <v/>
      </c>
      <c r="J729" s="26" t="str">
        <f>IF(生产方式演算表!AR767=0,"","运力")</f>
        <v/>
      </c>
      <c r="K729" s="26" t="str">
        <f>IF(J729="运力",生产方式演算表!AR767,"")</f>
        <v/>
      </c>
      <c r="L729" s="3" t="str">
        <f>IF(生产方式演算表!O767="","",生产方式演算表!O767)</f>
        <v/>
      </c>
      <c r="M729" s="3" t="str">
        <f>IF(生产方式演算表!AT767="","",ROUND(生产方式演算表!AT767,-1))</f>
        <v/>
      </c>
      <c r="N729" s="3" t="str">
        <f>IF(生产方式演算表!Q767="","",生产方式演算表!Q767)</f>
        <v/>
      </c>
      <c r="O729" s="3" t="str">
        <f>IF(生产方式演算表!AU767="","",ROUND(生产方式演算表!AU767,-1))</f>
        <v/>
      </c>
      <c r="P729" s="3" t="str">
        <f>IF(生产方式演算表!S767="","",生产方式演算表!S767)</f>
        <v/>
      </c>
      <c r="Q729" s="3" t="str">
        <f>IF(生产方式演算表!AV767="","",ROUND(生产方式演算表!AV767,-1))</f>
        <v/>
      </c>
      <c r="R729" s="3" t="str">
        <f>IF(生产方式演算表!V767="","",生产方式演算表!V767)</f>
        <v/>
      </c>
      <c r="S729" s="3" t="str">
        <f>IF(生产方式演算表!AW767="","",ROUND(生产方式演算表!AW767,-LEN(生产方式演算表!AW767)+2))</f>
        <v/>
      </c>
      <c r="T729" s="3" t="str">
        <f>IF(生产方式演算表!X767="","",生产方式演算表!X767)</f>
        <v/>
      </c>
      <c r="U729" s="3" t="str">
        <f>IF(生产方式演算表!AX767="","",ROUND(生产方式演算表!AX767,-LEN(生产方式演算表!AX767)+2))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hidden="1" customHeight="1" spans="1:34">
      <c r="A730" s="23" t="str">
        <f>生产方式演算表!A768</f>
        <v>pmg_硫矿_魔法自动化</v>
      </c>
      <c r="B730" s="20" t="str">
        <f>IF(生产方式演算表!B768="","",生产方式演算表!B768)</f>
        <v/>
      </c>
      <c r="C730" s="25">
        <v>1</v>
      </c>
      <c r="D730" s="24" t="str">
        <f>IF(生产方式演算表!F768="","",生产方式演算表!F768)</f>
        <v>魔偶</v>
      </c>
      <c r="E730" s="24">
        <f>IF(生产方式演算表!AO768="","",生产方式演算表!AO768)</f>
        <v>8</v>
      </c>
      <c r="F730" s="24" t="str">
        <f>IF(生产方式演算表!H768="","",生产方式演算表!H768)</f>
        <v>灵能水晶</v>
      </c>
      <c r="G730" s="24">
        <f>IF(生产方式演算表!AP768="","",生产方式演算表!AP768)</f>
        <v>13</v>
      </c>
      <c r="H730" s="24" t="str">
        <f>IF(生产方式演算表!J768="","",生产方式演算表!J768)</f>
        <v/>
      </c>
      <c r="I730" s="24" t="str">
        <f>IF(生产方式演算表!AQ768="","",生产方式演算表!AQ768)</f>
        <v/>
      </c>
      <c r="J730" s="26" t="str">
        <f>IF(生产方式演算表!AR768=0,"","运力")</f>
        <v/>
      </c>
      <c r="K730" s="26" t="str">
        <f>IF(J730="运力",生产方式演算表!AR768,"")</f>
        <v/>
      </c>
      <c r="L730" s="3" t="str">
        <f>IF(生产方式演算表!O768="","",生产方式演算表!O768)</f>
        <v/>
      </c>
      <c r="M730" s="3" t="str">
        <f>IF(生产方式演算表!AT768="","",ROUND(生产方式演算表!AT768,-1))</f>
        <v/>
      </c>
      <c r="N730" s="3" t="str">
        <f>IF(生产方式演算表!Q768="","",生产方式演算表!Q768)</f>
        <v/>
      </c>
      <c r="O730" s="3" t="str">
        <f>IF(生产方式演算表!AU768="","",ROUND(生产方式演算表!AU768,-1))</f>
        <v/>
      </c>
      <c r="P730" s="3" t="str">
        <f>IF(生产方式演算表!S768="","",生产方式演算表!S768)</f>
        <v/>
      </c>
      <c r="Q730" s="3" t="str">
        <f>IF(生产方式演算表!AV768="","",ROUND(生产方式演算表!AV768,-1))</f>
        <v/>
      </c>
      <c r="R730" s="3" t="str">
        <f>IF(生产方式演算表!V768="","",生产方式演算表!V768)</f>
        <v/>
      </c>
      <c r="S730" s="3" t="str">
        <f>IF(生产方式演算表!AW768="","",ROUND(生产方式演算表!AW768,-LEN(生产方式演算表!AW768)+2))</f>
        <v/>
      </c>
      <c r="T730" s="3" t="str">
        <f>IF(生产方式演算表!X768="","",生产方式演算表!X768)</f>
        <v/>
      </c>
      <c r="U730" s="3" t="str">
        <f>IF(生产方式演算表!AX768="","",ROUND(生产方式演算表!AX768,-LEN(生产方式演算表!AX768)+2))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hidden="1" customHeight="1" spans="1:34">
      <c r="A731" s="23" t="str">
        <f>生产方式演算表!A769</f>
        <v>pmg_硫矿_魔法自动化</v>
      </c>
      <c r="B731" s="20" t="str">
        <f>IF(生产方式演算表!B769="","",生产方式演算表!B769)</f>
        <v/>
      </c>
      <c r="C731" s="25">
        <v>2</v>
      </c>
      <c r="D731" s="24" t="str">
        <f>IF(生产方式演算表!F769="","",生产方式演算表!F769)</f>
        <v>魔偶</v>
      </c>
      <c r="E731" s="24">
        <f>IF(生产方式演算表!AO769="","",生产方式演算表!AO769)</f>
        <v>14</v>
      </c>
      <c r="F731" s="24" t="str">
        <f>IF(生产方式演算表!H769="","",生产方式演算表!H769)</f>
        <v>灵能水晶</v>
      </c>
      <c r="G731" s="24">
        <f>IF(生产方式演算表!AP769="","",生产方式演算表!AP769)</f>
        <v>23</v>
      </c>
      <c r="H731" s="24" t="str">
        <f>IF(生产方式演算表!J769="","",生产方式演算表!J769)</f>
        <v/>
      </c>
      <c r="I731" s="24" t="str">
        <f>IF(生产方式演算表!AQ769="","",生产方式演算表!AQ769)</f>
        <v/>
      </c>
      <c r="J731" s="26" t="str">
        <f>IF(生产方式演算表!AR769=0,"","运力")</f>
        <v/>
      </c>
      <c r="K731" s="26" t="str">
        <f>IF(J731="运力",生产方式演算表!AR769,"")</f>
        <v/>
      </c>
      <c r="L731" s="3" t="str">
        <f>IF(生产方式演算表!O769="","",生产方式演算表!O769)</f>
        <v/>
      </c>
      <c r="M731" s="3" t="str">
        <f>IF(生产方式演算表!AT769="","",ROUND(生产方式演算表!AT769,-1))</f>
        <v/>
      </c>
      <c r="N731" s="3" t="str">
        <f>IF(生产方式演算表!Q769="","",生产方式演算表!Q769)</f>
        <v/>
      </c>
      <c r="O731" s="3" t="str">
        <f>IF(生产方式演算表!AU769="","",ROUND(生产方式演算表!AU769,-1))</f>
        <v/>
      </c>
      <c r="P731" s="3" t="str">
        <f>IF(生产方式演算表!S769="","",生产方式演算表!S769)</f>
        <v/>
      </c>
      <c r="Q731" s="3" t="str">
        <f>IF(生产方式演算表!AV769="","",ROUND(生产方式演算表!AV769,-1))</f>
        <v/>
      </c>
      <c r="R731" s="3" t="str">
        <f>IF(生产方式演算表!V769="","",生产方式演算表!V769)</f>
        <v/>
      </c>
      <c r="S731" s="3" t="str">
        <f>IF(生产方式演算表!AW769="","",ROUND(生产方式演算表!AW769,-LEN(生产方式演算表!AW769)+2))</f>
        <v/>
      </c>
      <c r="T731" s="3" t="str">
        <f>IF(生产方式演算表!X769="","",生产方式演算表!X769)</f>
        <v/>
      </c>
      <c r="U731" s="3" t="str">
        <f>IF(生产方式演算表!AX769="","",ROUND(生产方式演算表!AX769,-LEN(生产方式演算表!AX769)+2))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hidden="1" customHeight="1" spans="1:34">
      <c r="A732" s="23" t="str">
        <f>生产方式演算表!A770</f>
        <v>pmg_硫矿_魔法自动化</v>
      </c>
      <c r="B732" s="20" t="str">
        <f>IF(生产方式演算表!B770="","",生产方式演算表!B770)</f>
        <v/>
      </c>
      <c r="C732" s="25">
        <v>3</v>
      </c>
      <c r="D732" s="24" t="str">
        <f>IF(生产方式演算表!F770="","",生产方式演算表!F770)</f>
        <v>魔偶</v>
      </c>
      <c r="E732" s="24">
        <f>IF(生产方式演算表!AO770="","",生产方式演算表!AO770)</f>
        <v>20</v>
      </c>
      <c r="F732" s="24" t="str">
        <f>IF(生产方式演算表!H770="","",生产方式演算表!H770)</f>
        <v>灵能水晶</v>
      </c>
      <c r="G732" s="24">
        <f>IF(生产方式演算表!AP770="","",生产方式演算表!AP770)</f>
        <v>33</v>
      </c>
      <c r="H732" s="24" t="str">
        <f>IF(生产方式演算表!J770="","",生产方式演算表!J770)</f>
        <v/>
      </c>
      <c r="I732" s="24" t="str">
        <f>IF(生产方式演算表!AQ770="","",生产方式演算表!AQ770)</f>
        <v/>
      </c>
      <c r="J732" s="26" t="str">
        <f>IF(生产方式演算表!AR770=0,"","运力")</f>
        <v/>
      </c>
      <c r="K732" s="26" t="str">
        <f>IF(J732="运力",生产方式演算表!AR770,"")</f>
        <v/>
      </c>
      <c r="L732" s="3" t="str">
        <f>IF(生产方式演算表!O770="","",生产方式演算表!O770)</f>
        <v/>
      </c>
      <c r="M732" s="3" t="str">
        <f>IF(生产方式演算表!AT770="","",ROUND(生产方式演算表!AT770,-1))</f>
        <v/>
      </c>
      <c r="N732" s="3" t="str">
        <f>IF(生产方式演算表!Q770="","",生产方式演算表!Q770)</f>
        <v/>
      </c>
      <c r="O732" s="3" t="str">
        <f>IF(生产方式演算表!AU770="","",ROUND(生产方式演算表!AU770,-1))</f>
        <v/>
      </c>
      <c r="P732" s="3" t="str">
        <f>IF(生产方式演算表!S770="","",生产方式演算表!S770)</f>
        <v/>
      </c>
      <c r="Q732" s="3" t="str">
        <f>IF(生产方式演算表!AV770="","",ROUND(生产方式演算表!AV770,-1))</f>
        <v/>
      </c>
      <c r="R732" s="3" t="str">
        <f>IF(生产方式演算表!V770="","",生产方式演算表!V770)</f>
        <v/>
      </c>
      <c r="S732" s="3" t="str">
        <f>IF(生产方式演算表!AW770="","",ROUND(生产方式演算表!AW770,-LEN(生产方式演算表!AW770)+2))</f>
        <v/>
      </c>
      <c r="T732" s="3" t="str">
        <f>IF(生产方式演算表!X770="","",生产方式演算表!X770)</f>
        <v/>
      </c>
      <c r="U732" s="3" t="str">
        <f>IF(生产方式演算表!AX770="","",ROUND(生产方式演算表!AX770,-LEN(生产方式演算表!AX770)+2))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hidden="1" customHeight="1" spans="1:34">
      <c r="A733" s="23" t="str">
        <f>生产方式演算表!A771</f>
        <v>pmg_硫矿_魔法自动化</v>
      </c>
      <c r="B733" s="20" t="str">
        <f>IF(生产方式演算表!B771="","",生产方式演算表!B771)</f>
        <v/>
      </c>
      <c r="C733" s="25">
        <v>4</v>
      </c>
      <c r="D733" s="24" t="str">
        <f>IF(生产方式演算表!F771="","",生产方式演算表!F771)</f>
        <v>魔偶</v>
      </c>
      <c r="E733" s="24">
        <f>IF(生产方式演算表!AO771="","",生产方式演算表!AO771)</f>
        <v>26</v>
      </c>
      <c r="F733" s="24" t="str">
        <f>IF(生产方式演算表!H771="","",生产方式演算表!H771)</f>
        <v>灵能水晶</v>
      </c>
      <c r="G733" s="24">
        <f>IF(生产方式演算表!AP771="","",生产方式演算表!AP771)</f>
        <v>43</v>
      </c>
      <c r="H733" s="24" t="str">
        <f>IF(生产方式演算表!J771="","",生产方式演算表!J771)</f>
        <v/>
      </c>
      <c r="I733" s="24" t="str">
        <f>IF(生产方式演算表!AQ771="","",生产方式演算表!AQ771)</f>
        <v/>
      </c>
      <c r="J733" s="26" t="str">
        <f>IF(生产方式演算表!AR771=0,"","运力")</f>
        <v/>
      </c>
      <c r="K733" s="26" t="str">
        <f>IF(J733="运力",生产方式演算表!AR771,"")</f>
        <v/>
      </c>
      <c r="L733" s="3" t="str">
        <f>IF(生产方式演算表!O771="","",生产方式演算表!O771)</f>
        <v/>
      </c>
      <c r="M733" s="3" t="str">
        <f>IF(生产方式演算表!AT771="","",ROUND(生产方式演算表!AT771,-1))</f>
        <v/>
      </c>
      <c r="N733" s="3" t="str">
        <f>IF(生产方式演算表!Q771="","",生产方式演算表!Q771)</f>
        <v/>
      </c>
      <c r="O733" s="3" t="str">
        <f>IF(生产方式演算表!AU771="","",ROUND(生产方式演算表!AU771,-1))</f>
        <v/>
      </c>
      <c r="P733" s="3" t="str">
        <f>IF(生产方式演算表!S771="","",生产方式演算表!S771)</f>
        <v/>
      </c>
      <c r="Q733" s="3" t="str">
        <f>IF(生产方式演算表!AV771="","",ROUND(生产方式演算表!AV771,-1))</f>
        <v/>
      </c>
      <c r="R733" s="3" t="str">
        <f>IF(生产方式演算表!V771="","",生产方式演算表!V771)</f>
        <v/>
      </c>
      <c r="S733" s="3" t="str">
        <f>IF(生产方式演算表!AW771="","",ROUND(生产方式演算表!AW771,-LEN(生产方式演算表!AW771)+2))</f>
        <v/>
      </c>
      <c r="T733" s="3" t="str">
        <f>IF(生产方式演算表!X771="","",生产方式演算表!X771)</f>
        <v/>
      </c>
      <c r="U733" s="3" t="str">
        <f>IF(生产方式演算表!AX771="","",ROUND(生产方式演算表!AX771,-LEN(生产方式演算表!AX771)+2))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customHeight="1" spans="1:34">
      <c r="A734" s="23" t="str">
        <f>生产方式演算表!A772</f>
        <v>pmg_硫矿_所有制</v>
      </c>
      <c r="B734" s="20" t="str">
        <f>IF(生产方式演算表!B772="","",生产方式演算表!B772)</f>
        <v>pm_重_商人行会</v>
      </c>
      <c r="C734" s="25">
        <v>5</v>
      </c>
      <c r="D734" s="24" t="str">
        <f>IF(生产方式演算表!F772="","",生产方式演算表!F772)</f>
        <v/>
      </c>
      <c r="E734" s="24" t="str">
        <f>IF(生产方式演算表!AO780="","",IF(LEN(生产方式演算表!AO780)=1,生产方式演算表!AO780,ROUND(生产方式演算表!AO780,-1)))</f>
        <v/>
      </c>
      <c r="F734" s="24" t="str">
        <f>IF(生产方式演算表!H780="","",生产方式演算表!H780)</f>
        <v/>
      </c>
      <c r="G734" s="24" t="str">
        <f>IF(生产方式演算表!AP780="","",IF(LEN(生产方式演算表!AP780)=1,生产方式演算表!AP780,ROUND(生产方式演算表!AP780,-1)))</f>
        <v/>
      </c>
      <c r="H734" s="24" t="str">
        <f>IF(生产方式演算表!J772="","",生产方式演算表!J772)</f>
        <v/>
      </c>
      <c r="I734" s="24" t="str">
        <f>IF(生产方式演算表!AQ780="","",IF(LEN(生产方式演算表!AQ780)=1,生产方式演算表!AQ780,ROUND(生产方式演算表!AQ780,-1)))</f>
        <v/>
      </c>
      <c r="J734" s="26" t="str">
        <f>IF(生产方式演算表!AR772=0,"","运力")</f>
        <v/>
      </c>
      <c r="K734" s="26" t="str">
        <f>IF(J734="","",IF(LEN(生产方式演算表!AR780)=1,生产方式演算表!AR780,ROUND(生产方式演算表!AR780,-1)))</f>
        <v/>
      </c>
      <c r="L734" s="3" t="str">
        <f>IF(生产方式演算表!O772="","",生产方式演算表!O772)</f>
        <v/>
      </c>
      <c r="M734" s="3" t="str">
        <f>IF(生产方式演算表!AT772="","",ROUND(生产方式演算表!AT772,-1))</f>
        <v/>
      </c>
      <c r="N734" s="3" t="str">
        <f>IF(生产方式演算表!Q772="","",生产方式演算表!Q772)</f>
        <v/>
      </c>
      <c r="O734" s="3" t="str">
        <f>IF(生产方式演算表!AU772="","",ROUND(生产方式演算表!AU772,-1))</f>
        <v/>
      </c>
      <c r="P734" s="3" t="str">
        <f>IF(生产方式演算表!S772="","",生产方式演算表!S772)</f>
        <v/>
      </c>
      <c r="Q734" s="3" t="str">
        <f>IF(生产方式演算表!AV772="","",ROUND(生产方式演算表!AV772,-1))</f>
        <v/>
      </c>
      <c r="R734" s="3" t="str">
        <f>IF(生产方式演算表!V772="","",生产方式演算表!V772)</f>
        <v/>
      </c>
      <c r="S734" s="3" t="str">
        <f>IF(生产方式演算表!AW780="","",IF(LEN(生产方式演算表!AW780)=1,生产方式演算表!AW780,ROUND(生产方式演算表!AW780,-1)))</f>
        <v/>
      </c>
      <c r="T734" s="3" t="str">
        <f>IF(生产方式演算表!X772="","",生产方式演算表!X772)</f>
        <v/>
      </c>
      <c r="U734" s="3" t="str">
        <f>IF(生产方式演算表!AX780="","",IF(LEN(生产方式演算表!AX780)=1,生产方式演算表!AX780,ROUND(生产方式演算表!AX780,-1)))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3" t="str">
        <f>生产方式演算表!A773</f>
        <v>pmg_硫矿_所有制</v>
      </c>
      <c r="B735" s="20" t="str">
        <f>IF(生产方式演算表!B773="","",生产方式演算表!B773)</f>
        <v>pm_重_教会所有</v>
      </c>
      <c r="C735" s="25">
        <v>6</v>
      </c>
      <c r="D735" s="24" t="str">
        <f>IF(生产方式演算表!F773="","",生产方式演算表!F773)</f>
        <v/>
      </c>
      <c r="E735" s="24" t="str">
        <f>IF(生产方式演算表!AO781="","",IF(LEN(生产方式演算表!AO781)=1,生产方式演算表!AO781,ROUND(生产方式演算表!AO781,-1)))</f>
        <v/>
      </c>
      <c r="F735" s="24" t="str">
        <f>IF(生产方式演算表!H781="","",生产方式演算表!H781)</f>
        <v/>
      </c>
      <c r="G735" s="24" t="str">
        <f>IF(生产方式演算表!AP781="","",IF(LEN(生产方式演算表!AP781)=1,生产方式演算表!AP781,ROUND(生产方式演算表!AP781,-1)))</f>
        <v/>
      </c>
      <c r="H735" s="24" t="str">
        <f>IF(生产方式演算表!J773="","",生产方式演算表!J773)</f>
        <v/>
      </c>
      <c r="I735" s="24" t="str">
        <f>IF(生产方式演算表!AQ781="","",IF(LEN(生产方式演算表!AQ781)=1,生产方式演算表!AQ781,ROUND(生产方式演算表!AQ781,-1)))</f>
        <v/>
      </c>
      <c r="J735" s="26" t="str">
        <f>IF(生产方式演算表!AR773=0,"","运力")</f>
        <v/>
      </c>
      <c r="K735" s="26" t="str">
        <f>IF(J735="","",IF(LEN(生产方式演算表!AR781)=1,生产方式演算表!AR781,ROUND(生产方式演算表!AR781,-1)))</f>
        <v/>
      </c>
      <c r="L735" s="3" t="str">
        <f>IF(生产方式演算表!O773="","",生产方式演算表!O773)</f>
        <v/>
      </c>
      <c r="M735" s="3" t="str">
        <f>IF(生产方式演算表!AT773="","",ROUND(生产方式演算表!AT773,-1))</f>
        <v/>
      </c>
      <c r="N735" s="3" t="str">
        <f>IF(生产方式演算表!Q773="","",生产方式演算表!Q773)</f>
        <v/>
      </c>
      <c r="O735" s="3" t="str">
        <f>IF(生产方式演算表!AU773="","",ROUND(生产方式演算表!AU773,-1))</f>
        <v/>
      </c>
      <c r="P735" s="3" t="str">
        <f>IF(生产方式演算表!S773="","",生产方式演算表!S773)</f>
        <v/>
      </c>
      <c r="Q735" s="3" t="str">
        <f>IF(生产方式演算表!AV773="","",ROUND(生产方式演算表!AV773,-1))</f>
        <v/>
      </c>
      <c r="R735" s="3" t="str">
        <f>IF(生产方式演算表!V773="","",生产方式演算表!V773)</f>
        <v/>
      </c>
      <c r="S735" s="3" t="str">
        <f>IF(生产方式演算表!AW781="","",IF(LEN(生产方式演算表!AW781)=1,生产方式演算表!AW781,ROUND(生产方式演算表!AW781,-1)))</f>
        <v/>
      </c>
      <c r="T735" s="3" t="str">
        <f>IF(生产方式演算表!X773="","",生产方式演算表!X773)</f>
        <v/>
      </c>
      <c r="U735" s="3" t="str">
        <f>IF(生产方式演算表!AX781="","",IF(LEN(生产方式演算表!AX781)=1,生产方式演算表!AX781,ROUND(生产方式演算表!AX781,-1)))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3" t="str">
        <f>生产方式演算表!A774</f>
        <v>pmg_硫矿_所有制</v>
      </c>
      <c r="B736" s="20" t="str">
        <f>IF(生产方式演算表!B774="","",生产方式演算表!B774)</f>
        <v>pm_重_私人运营</v>
      </c>
      <c r="C736" s="25">
        <v>7</v>
      </c>
      <c r="D736" s="24" t="str">
        <f>IF(生产方式演算表!F774="","",生产方式演算表!F774)</f>
        <v/>
      </c>
      <c r="E736" s="24" t="str">
        <f>IF(生产方式演算表!AO782="","",IF(LEN(生产方式演算表!AO782)=1,生产方式演算表!AO782,ROUND(生产方式演算表!AO782,-1)))</f>
        <v/>
      </c>
      <c r="F736" s="24" t="str">
        <f>IF(生产方式演算表!H782="","",生产方式演算表!H782)</f>
        <v/>
      </c>
      <c r="G736" s="24" t="str">
        <f>IF(生产方式演算表!AP782="","",IF(LEN(生产方式演算表!AP782)=1,生产方式演算表!AP782,ROUND(生产方式演算表!AP782,-1)))</f>
        <v/>
      </c>
      <c r="H736" s="24" t="str">
        <f>IF(生产方式演算表!J774="","",生产方式演算表!J774)</f>
        <v/>
      </c>
      <c r="I736" s="24" t="str">
        <f>IF(生产方式演算表!AQ782="","",IF(LEN(生产方式演算表!AQ782)=1,生产方式演算表!AQ782,ROUND(生产方式演算表!AQ782,-1)))</f>
        <v/>
      </c>
      <c r="J736" s="26" t="str">
        <f>IF(生产方式演算表!AR774=0,"","运力")</f>
        <v/>
      </c>
      <c r="K736" s="26" t="str">
        <f>IF(J736="","",IF(LEN(生产方式演算表!AR782)=1,生产方式演算表!AR782,ROUND(生产方式演算表!AR782,-1)))</f>
        <v/>
      </c>
      <c r="L736" s="3" t="str">
        <f>IF(生产方式演算表!O774="","",生产方式演算表!O774)</f>
        <v/>
      </c>
      <c r="M736" s="3" t="str">
        <f>IF(生产方式演算表!AT774="","",ROUND(生产方式演算表!AT774,-1))</f>
        <v/>
      </c>
      <c r="N736" s="3" t="str">
        <f>IF(生产方式演算表!Q774="","",生产方式演算表!Q774)</f>
        <v/>
      </c>
      <c r="O736" s="3" t="str">
        <f>IF(生产方式演算表!AU774="","",ROUND(生产方式演算表!AU774,-1))</f>
        <v/>
      </c>
      <c r="P736" s="3" t="str">
        <f>IF(生产方式演算表!S774="","",生产方式演算表!S774)</f>
        <v/>
      </c>
      <c r="Q736" s="3" t="str">
        <f>IF(生产方式演算表!AV774="","",ROUND(生产方式演算表!AV774,-1))</f>
        <v/>
      </c>
      <c r="R736" s="3" t="str">
        <f>IF(生产方式演算表!V774="","",生产方式演算表!V774)</f>
        <v/>
      </c>
      <c r="S736" s="3" t="str">
        <f>IF(生产方式演算表!AW782="","",IF(LEN(生产方式演算表!AW782)=1,生产方式演算表!AW782,ROUND(生产方式演算表!AW782,-1)))</f>
        <v/>
      </c>
      <c r="T736" s="3" t="str">
        <f>IF(生产方式演算表!X774="","",生产方式演算表!X774)</f>
        <v/>
      </c>
      <c r="U736" s="3" t="str">
        <f>IF(生产方式演算表!AX782="","",IF(LEN(生产方式演算表!AX782)=1,生产方式演算表!AX782,ROUND(生产方式演算表!AX782,-1)))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3" t="str">
        <f>生产方式演算表!A775</f>
        <v>pmg_硫矿_所有制</v>
      </c>
      <c r="B737" s="20" t="str">
        <f>IF(生产方式演算表!B775="","",生产方式演算表!B775)</f>
        <v>pm_重_公开交易</v>
      </c>
      <c r="C737" s="25">
        <v>8</v>
      </c>
      <c r="D737" s="24" t="str">
        <f>IF(生产方式演算表!F775="","",生产方式演算表!F775)</f>
        <v/>
      </c>
      <c r="E737" s="24" t="str">
        <f>IF(生产方式演算表!AO783="","",IF(LEN(生产方式演算表!AO783)=1,生产方式演算表!AO783,ROUND(生产方式演算表!AO783,-1)))</f>
        <v/>
      </c>
      <c r="F737" s="24" t="str">
        <f>IF(生产方式演算表!H783="","",生产方式演算表!H783)</f>
        <v/>
      </c>
      <c r="G737" s="24" t="str">
        <f>IF(生产方式演算表!AP783="","",IF(LEN(生产方式演算表!AP783)=1,生产方式演算表!AP783,ROUND(生产方式演算表!AP783,-1)))</f>
        <v/>
      </c>
      <c r="H737" s="24" t="str">
        <f>IF(生产方式演算表!J775="","",生产方式演算表!J775)</f>
        <v/>
      </c>
      <c r="I737" s="24" t="str">
        <f>IF(生产方式演算表!AQ783="","",IF(LEN(生产方式演算表!AQ783)=1,生产方式演算表!AQ783,ROUND(生产方式演算表!AQ783,-1)))</f>
        <v/>
      </c>
      <c r="J737" s="26" t="str">
        <f>IF(生产方式演算表!AR775=0,"","运力")</f>
        <v/>
      </c>
      <c r="K737" s="26" t="str">
        <f>IF(J737="","",IF(LEN(生产方式演算表!AR783)=1,生产方式演算表!AR783,ROUND(生产方式演算表!AR783,-1)))</f>
        <v/>
      </c>
      <c r="L737" s="3" t="str">
        <f>IF(生产方式演算表!O775="","",生产方式演算表!O775)</f>
        <v/>
      </c>
      <c r="M737" s="3" t="str">
        <f>IF(生产方式演算表!AT775="","",ROUND(生产方式演算表!AT775,-1))</f>
        <v/>
      </c>
      <c r="N737" s="3" t="str">
        <f>IF(生产方式演算表!Q775="","",生产方式演算表!Q775)</f>
        <v/>
      </c>
      <c r="O737" s="3" t="str">
        <f>IF(生产方式演算表!AU775="","",ROUND(生产方式演算表!AU775,-1))</f>
        <v/>
      </c>
      <c r="P737" s="3" t="str">
        <f>IF(生产方式演算表!S775="","",生产方式演算表!S775)</f>
        <v/>
      </c>
      <c r="Q737" s="3" t="str">
        <f>IF(生产方式演算表!AV775="","",ROUND(生产方式演算表!AV775,-1))</f>
        <v/>
      </c>
      <c r="R737" s="3" t="str">
        <f>IF(生产方式演算表!V775="","",生产方式演算表!V775)</f>
        <v/>
      </c>
      <c r="S737" s="3" t="str">
        <f>IF(生产方式演算表!AW783="","",IF(LEN(生产方式演算表!AW783)=1,生产方式演算表!AW783,ROUND(生产方式演算表!AW783,-1)))</f>
        <v/>
      </c>
      <c r="T737" s="3" t="str">
        <f>IF(生产方式演算表!X775="","",生产方式演算表!X775)</f>
        <v/>
      </c>
      <c r="U737" s="3" t="str">
        <f>IF(生产方式演算表!AX783="","",IF(LEN(生产方式演算表!AX783)=1,生产方式演算表!AX783,ROUND(生产方式演算表!AX783,-1)))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3" t="str">
        <f>生产方式演算表!A776</f>
        <v>pmg_硫矿_所有制</v>
      </c>
      <c r="B738" s="20" t="str">
        <f>IF(生产方式演算表!B776="","",生产方式演算表!B776)</f>
        <v>pm_重_政府运营</v>
      </c>
      <c r="C738" s="23">
        <v>1</v>
      </c>
      <c r="D738" s="24" t="str">
        <f>IF(生产方式演算表!F776="","",生产方式演算表!F776)</f>
        <v/>
      </c>
      <c r="E738" s="24" t="str">
        <f>IF(生产方式演算表!AO784="","",IF(LEN(生产方式演算表!AO784)=1,生产方式演算表!AO784,ROUND(生产方式演算表!AO784,-1)))</f>
        <v/>
      </c>
      <c r="F738" s="24" t="str">
        <f>IF(生产方式演算表!H784="","",生产方式演算表!H784)</f>
        <v/>
      </c>
      <c r="G738" s="24" t="str">
        <f>IF(生产方式演算表!AP784="","",IF(LEN(生产方式演算表!AP784)=1,生产方式演算表!AP784,ROUND(生产方式演算表!AP784,-1)))</f>
        <v/>
      </c>
      <c r="H738" s="24" t="str">
        <f>IF(生产方式演算表!J776="","",生产方式演算表!J776)</f>
        <v/>
      </c>
      <c r="I738" s="24" t="str">
        <f>IF(生产方式演算表!AQ784="","",IF(LEN(生产方式演算表!AQ784)=1,生产方式演算表!AQ784,ROUND(生产方式演算表!AQ784,-1)))</f>
        <v/>
      </c>
      <c r="J738" s="26" t="str">
        <f>IF(生产方式演算表!AR776=0,"","运力")</f>
        <v/>
      </c>
      <c r="K738" s="26" t="str">
        <f>IF(J738="","",IF(LEN(生产方式演算表!AR784)=1,生产方式演算表!AR784,ROUND(生产方式演算表!AR784,-1)))</f>
        <v/>
      </c>
      <c r="L738" s="3" t="str">
        <f>IF(生产方式演算表!O776="","",生产方式演算表!O776)</f>
        <v/>
      </c>
      <c r="M738" s="3" t="str">
        <f>IF(生产方式演算表!AT776="","",ROUND(生产方式演算表!AT776,-1))</f>
        <v/>
      </c>
      <c r="N738" s="3" t="str">
        <f>IF(生产方式演算表!Q776="","",生产方式演算表!Q776)</f>
        <v/>
      </c>
      <c r="O738" s="3" t="str">
        <f>IF(生产方式演算表!AU776="","",ROUND(生产方式演算表!AU776,-1))</f>
        <v/>
      </c>
      <c r="P738" s="3" t="str">
        <f>IF(生产方式演算表!S776="","",生产方式演算表!S776)</f>
        <v/>
      </c>
      <c r="Q738" s="3" t="str">
        <f>IF(生产方式演算表!AV776="","",ROUND(生产方式演算表!AV776,-1))</f>
        <v/>
      </c>
      <c r="R738" s="3" t="str">
        <f>IF(生产方式演算表!V776="","",生产方式演算表!V776)</f>
        <v/>
      </c>
      <c r="S738" s="3" t="str">
        <f>IF(生产方式演算表!AW784="","",IF(LEN(生产方式演算表!AW784)=1,生产方式演算表!AW784,ROUND(生产方式演算表!AW784,-1)))</f>
        <v/>
      </c>
      <c r="T738" s="3" t="str">
        <f>IF(生产方式演算表!X776="","",生产方式演算表!X776)</f>
        <v/>
      </c>
      <c r="U738" s="3" t="str">
        <f>IF(生产方式演算表!AX784="","",IF(LEN(生产方式演算表!AX784)=1,生产方式演算表!AX784,ROUND(生产方式演算表!AX784,-1)))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3" t="str">
        <f>生产方式演算表!A777</f>
        <v>pmg_硫矿_所有制</v>
      </c>
      <c r="B739" s="20" t="str">
        <f>IF(生产方式演算表!B777="","",生产方式演算表!B777)</f>
        <v>pm_重_初级工人合作社</v>
      </c>
      <c r="C739" s="23">
        <v>2</v>
      </c>
      <c r="D739" s="24" t="str">
        <f>IF(生产方式演算表!F777="","",生产方式演算表!F777)</f>
        <v/>
      </c>
      <c r="E739" s="24" t="str">
        <f>IF(生产方式演算表!AO785="","",IF(LEN(生产方式演算表!AO785)=1,生产方式演算表!AO785,ROUND(生产方式演算表!AO785,-1)))</f>
        <v/>
      </c>
      <c r="F739" s="24" t="str">
        <f>IF(生产方式演算表!H785="","",生产方式演算表!H785)</f>
        <v/>
      </c>
      <c r="G739" s="24" t="str">
        <f>IF(生产方式演算表!AP785="","",IF(LEN(生产方式演算表!AP785)=1,生产方式演算表!AP785,ROUND(生产方式演算表!AP785,-1)))</f>
        <v/>
      </c>
      <c r="H739" s="24" t="str">
        <f>IF(生产方式演算表!J777="","",生产方式演算表!J777)</f>
        <v/>
      </c>
      <c r="I739" s="24" t="str">
        <f>IF(生产方式演算表!AQ785="","",IF(LEN(生产方式演算表!AQ785)=1,生产方式演算表!AQ785,ROUND(生产方式演算表!AQ785,-1)))</f>
        <v/>
      </c>
      <c r="J739" s="26" t="str">
        <f>IF(生产方式演算表!AR777=0,"","运力")</f>
        <v/>
      </c>
      <c r="K739" s="26" t="str">
        <f>IF(J739="","",IF(LEN(生产方式演算表!AR785)=1,生产方式演算表!AR785,ROUND(生产方式演算表!AR785,-1)))</f>
        <v/>
      </c>
      <c r="L739" s="3" t="str">
        <f>IF(生产方式演算表!O777="","",生产方式演算表!O777)</f>
        <v/>
      </c>
      <c r="M739" s="3" t="str">
        <f>IF(生产方式演算表!AT777="","",ROUND(生产方式演算表!AT777,-1))</f>
        <v/>
      </c>
      <c r="N739" s="3" t="str">
        <f>IF(生产方式演算表!Q777="","",生产方式演算表!Q777)</f>
        <v/>
      </c>
      <c r="O739" s="3" t="str">
        <f>IF(生产方式演算表!AU777="","",ROUND(生产方式演算表!AU777,-1))</f>
        <v/>
      </c>
      <c r="P739" s="3" t="str">
        <f>IF(生产方式演算表!S777="","",生产方式演算表!S777)</f>
        <v/>
      </c>
      <c r="Q739" s="3" t="str">
        <f>IF(生产方式演算表!AV777="","",ROUND(生产方式演算表!AV777,-1))</f>
        <v/>
      </c>
      <c r="R739" s="3" t="str">
        <f>IF(生产方式演算表!V777="","",生产方式演算表!V777)</f>
        <v/>
      </c>
      <c r="S739" s="3" t="str">
        <f>IF(生产方式演算表!AW785="","",IF(LEN(生产方式演算表!AW785)=1,生产方式演算表!AW785,ROUND(生产方式演算表!AW785,-1)))</f>
        <v/>
      </c>
      <c r="T739" s="3" t="str">
        <f>IF(生产方式演算表!X777="","",生产方式演算表!X777)</f>
        <v/>
      </c>
      <c r="U739" s="3" t="str">
        <f>IF(生产方式演算表!AX785="","",IF(LEN(生产方式演算表!AX785)=1,生产方式演算表!AX785,ROUND(生产方式演算表!AX785,-1)))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3" t="str">
        <f>生产方式演算表!A778</f>
        <v>pmg_硫矿_所有制</v>
      </c>
      <c r="B740" s="20" t="str">
        <f>IF(生产方式演算表!B778="","",生产方式演算表!B778)</f>
        <v>pm_重_高级工人合作社</v>
      </c>
      <c r="C740" s="23">
        <v>3</v>
      </c>
      <c r="D740" s="24" t="str">
        <f>IF(生产方式演算表!F778="","",生产方式演算表!F778)</f>
        <v/>
      </c>
      <c r="E740" s="24" t="str">
        <f>IF(生产方式演算表!AO786="","",IF(LEN(生产方式演算表!AO786)=1,生产方式演算表!AO786,ROUND(生产方式演算表!AO786,-1)))</f>
        <v/>
      </c>
      <c r="F740" s="24" t="str">
        <f>IF(生产方式演算表!H786="","",生产方式演算表!H786)</f>
        <v/>
      </c>
      <c r="G740" s="24" t="str">
        <f>IF(生产方式演算表!AP786="","",IF(LEN(生产方式演算表!AP786)=1,生产方式演算表!AP786,ROUND(生产方式演算表!AP786,-1)))</f>
        <v/>
      </c>
      <c r="H740" s="24" t="str">
        <f>IF(生产方式演算表!J778="","",生产方式演算表!J778)</f>
        <v/>
      </c>
      <c r="I740" s="24" t="str">
        <f>IF(生产方式演算表!AQ786="","",IF(LEN(生产方式演算表!AQ786)=1,生产方式演算表!AQ786,ROUND(生产方式演算表!AQ786,-1)))</f>
        <v/>
      </c>
      <c r="J740" s="26" t="str">
        <f>IF(生产方式演算表!AR778=0,"","运力")</f>
        <v/>
      </c>
      <c r="K740" s="26" t="str">
        <f>IF(J740="","",IF(LEN(生产方式演算表!AR786)=1,生产方式演算表!AR786,ROUND(生产方式演算表!AR786,-1)))</f>
        <v/>
      </c>
      <c r="L740" s="3" t="str">
        <f>IF(生产方式演算表!O778="","",生产方式演算表!O778)</f>
        <v/>
      </c>
      <c r="M740" s="3" t="str">
        <f>IF(生产方式演算表!AT778="","",ROUND(生产方式演算表!AT778,-1))</f>
        <v/>
      </c>
      <c r="N740" s="3" t="str">
        <f>IF(生产方式演算表!Q778="","",生产方式演算表!Q778)</f>
        <v/>
      </c>
      <c r="O740" s="3" t="str">
        <f>IF(生产方式演算表!AU778="","",ROUND(生产方式演算表!AU778,-1))</f>
        <v/>
      </c>
      <c r="P740" s="3" t="str">
        <f>IF(生产方式演算表!S778="","",生产方式演算表!S778)</f>
        <v/>
      </c>
      <c r="Q740" s="3" t="str">
        <f>IF(生产方式演算表!AV778="","",ROUND(生产方式演算表!AV778,-1))</f>
        <v/>
      </c>
      <c r="R740" s="3" t="str">
        <f>IF(生产方式演算表!V778="","",生产方式演算表!V778)</f>
        <v/>
      </c>
      <c r="S740" s="3" t="str">
        <f>IF(生产方式演算表!AW786="","",IF(LEN(生产方式演算表!AW786)=1,生产方式演算表!AW786,ROUND(生产方式演算表!AW786,-1)))</f>
        <v/>
      </c>
      <c r="T740" s="3" t="str">
        <f>IF(生产方式演算表!X778="","",生产方式演算表!X778)</f>
        <v/>
      </c>
      <c r="U740" s="3" t="str">
        <f>IF(生产方式演算表!AX786="","",IF(LEN(生产方式演算表!AX786)=1,生产方式演算表!AX786,ROUND(生产方式演算表!AX786,-1)))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3" t="str">
        <f>生产方式演算表!A779</f>
        <v>pmg_硫矿_所有制</v>
      </c>
      <c r="B741" s="20" t="str">
        <f>IF(生产方式演算表!B779="","",生产方式演算表!B779)</f>
        <v>pm_重_法师所有</v>
      </c>
      <c r="C741" s="23">
        <v>4</v>
      </c>
      <c r="D741" s="24" t="str">
        <f>IF(生产方式演算表!F779="","",生产方式演算表!F779)</f>
        <v/>
      </c>
      <c r="E741" s="24" t="str">
        <f>IF(生产方式演算表!AO787="","",IF(LEN(生产方式演算表!AO787)=1,生产方式演算表!AO787,ROUND(生产方式演算表!AO787,-1)))</f>
        <v/>
      </c>
      <c r="F741" s="24" t="str">
        <f>IF(生产方式演算表!H787="","",生产方式演算表!H787)</f>
        <v/>
      </c>
      <c r="G741" s="24" t="str">
        <f>IF(生产方式演算表!AP787="","",IF(LEN(生产方式演算表!AP787)=1,生产方式演算表!AP787,ROUND(生产方式演算表!AP787,-1)))</f>
        <v/>
      </c>
      <c r="H741" s="24" t="str">
        <f>IF(生产方式演算表!J779="","",生产方式演算表!J779)</f>
        <v/>
      </c>
      <c r="I741" s="24" t="str">
        <f>IF(生产方式演算表!AQ787="","",IF(LEN(生产方式演算表!AQ787)=1,生产方式演算表!AQ787,ROUND(生产方式演算表!AQ787,-1)))</f>
        <v/>
      </c>
      <c r="J741" s="26" t="str">
        <f>IF(生产方式演算表!AR779=0,"","运力")</f>
        <v/>
      </c>
      <c r="K741" s="26" t="str">
        <f>IF(J741="","",IF(LEN(生产方式演算表!AR787)=1,生产方式演算表!AR787,ROUND(生产方式演算表!AR787,-1)))</f>
        <v/>
      </c>
      <c r="L741" s="3" t="str">
        <f>IF(生产方式演算表!O779="","",生产方式演算表!O779)</f>
        <v/>
      </c>
      <c r="M741" s="3" t="str">
        <f>IF(生产方式演算表!AT779="","",ROUND(生产方式演算表!AT779,-1))</f>
        <v/>
      </c>
      <c r="N741" s="3" t="str">
        <f>IF(生产方式演算表!Q779="","",生产方式演算表!Q779)</f>
        <v/>
      </c>
      <c r="O741" s="3" t="str">
        <f>IF(生产方式演算表!AU779="","",ROUND(生产方式演算表!AU779,-1))</f>
        <v/>
      </c>
      <c r="P741" s="3" t="str">
        <f>IF(生产方式演算表!S779="","",生产方式演算表!S779)</f>
        <v/>
      </c>
      <c r="Q741" s="3" t="str">
        <f>IF(生产方式演算表!AV779="","",ROUND(生产方式演算表!AV779,-1))</f>
        <v/>
      </c>
      <c r="R741" s="3" t="str">
        <f>IF(生产方式演算表!V779="","",生产方式演算表!V779)</f>
        <v/>
      </c>
      <c r="S741" s="3" t="str">
        <f>IF(生产方式演算表!AW787="","",IF(LEN(生产方式演算表!AW787)=1,生产方式演算表!AW787,ROUND(生产方式演算表!AW787,-1)))</f>
        <v/>
      </c>
      <c r="T741" s="3" t="str">
        <f>IF(生产方式演算表!X779="","",生产方式演算表!X779)</f>
        <v/>
      </c>
      <c r="U741" s="3" t="str">
        <f>IF(生产方式演算表!AX787="","",IF(LEN(生产方式演算表!AX787)=1,生产方式演算表!AX787,ROUND(生产方式演算表!AX787,-1)))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hidden="1" customHeight="1" spans="1:34">
      <c r="A742" s="23" t="str">
        <f>生产方式演算表!A780</f>
        <v>pmg_金矿_基础生产</v>
      </c>
      <c r="B742" s="20" t="str">
        <f>IF(生产方式演算表!B780="","",生产方式演算表!B780)</f>
        <v/>
      </c>
      <c r="C742" s="23">
        <v>5</v>
      </c>
      <c r="D742" s="24" t="str">
        <f>IF(生产方式演算表!F780="","",生产方式演算表!F780)</f>
        <v/>
      </c>
      <c r="E742" s="24" t="str">
        <f>IF(生产方式演算表!AO780="","",生产方式演算表!AO780)</f>
        <v/>
      </c>
      <c r="F742" s="24" t="str">
        <f>IF(生产方式演算表!H780="","",生产方式演算表!H780)</f>
        <v/>
      </c>
      <c r="G742" s="24" t="str">
        <f>IF(生产方式演算表!AP780="","",生产方式演算表!AP780)</f>
        <v/>
      </c>
      <c r="H742" s="24" t="str">
        <f>IF(生产方式演算表!J780="","",生产方式演算表!J780)</f>
        <v/>
      </c>
      <c r="I742" s="24" t="str">
        <f>IF(生产方式演算表!AQ780="","",生产方式演算表!AQ780)</f>
        <v/>
      </c>
      <c r="J742" s="26" t="str">
        <f>IF(生产方式演算表!AR780=0,"","运力")</f>
        <v/>
      </c>
      <c r="K742" s="26" t="str">
        <f>IF(J742="运力",生产方式演算表!AR780,"")</f>
        <v/>
      </c>
      <c r="L742" s="3" t="str">
        <f>IF(生产方式演算表!O780="","",生产方式演算表!O780)</f>
        <v/>
      </c>
      <c r="M742" s="3" t="str">
        <f>IF(生产方式演算表!AT780="","",ROUND(生产方式演算表!AT780,-1))</f>
        <v/>
      </c>
      <c r="N742" s="3" t="str">
        <f>IF(生产方式演算表!Q780="","",生产方式演算表!Q780)</f>
        <v/>
      </c>
      <c r="O742" s="3" t="str">
        <f>IF(生产方式演算表!AU780="","",ROUND(生产方式演算表!AU780,-1))</f>
        <v/>
      </c>
      <c r="P742" s="3" t="str">
        <f>IF(生产方式演算表!S780="","",生产方式演算表!S780)</f>
        <v/>
      </c>
      <c r="Q742" s="3" t="str">
        <f>IF(生产方式演算表!AV780="","",ROUND(生产方式演算表!AV780,-1))</f>
        <v/>
      </c>
      <c r="R742" s="3" t="str">
        <f>IF(生产方式演算表!V780="","",生产方式演算表!V780)</f>
        <v/>
      </c>
      <c r="S742" s="3" t="str">
        <f>IF(生产方式演算表!AW780="","",ROUND(生产方式演算表!AW780,-LEN(生产方式演算表!AW780)+2))</f>
        <v/>
      </c>
      <c r="T742" s="3" t="str">
        <f>IF(生产方式演算表!X780="","",生产方式演算表!X780)</f>
        <v/>
      </c>
      <c r="U742" s="3" t="str">
        <f>IF(生产方式演算表!AX780="","",ROUND(生产方式演算表!AX780,-LEN(生产方式演算表!AX780)+2))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hidden="1" customHeight="1" spans="1:34">
      <c r="A743" s="23" t="str">
        <f>生产方式演算表!A781</f>
        <v>pmg_金矿_基础生产</v>
      </c>
      <c r="B743" s="20" t="str">
        <f>IF(生产方式演算表!B781="","",生产方式演算表!B781)</f>
        <v/>
      </c>
      <c r="C743" s="25">
        <v>1</v>
      </c>
      <c r="D743" s="24" t="str">
        <f>IF(生产方式演算表!F781="","",生产方式演算表!F781)</f>
        <v/>
      </c>
      <c r="E743" s="24" t="str">
        <f>IF(生产方式演算表!AO781="","",生产方式演算表!AO781)</f>
        <v/>
      </c>
      <c r="F743" s="24" t="str">
        <f>IF(生产方式演算表!H781="","",生产方式演算表!H781)</f>
        <v/>
      </c>
      <c r="G743" s="24" t="str">
        <f>IF(生产方式演算表!AP781="","",生产方式演算表!AP781)</f>
        <v/>
      </c>
      <c r="H743" s="24" t="str">
        <f>IF(生产方式演算表!J781="","",生产方式演算表!J781)</f>
        <v/>
      </c>
      <c r="I743" s="24" t="str">
        <f>IF(生产方式演算表!AQ781="","",生产方式演算表!AQ781)</f>
        <v/>
      </c>
      <c r="J743" s="26" t="str">
        <f>IF(生产方式演算表!AR781=0,"","运力")</f>
        <v/>
      </c>
      <c r="K743" s="26" t="str">
        <f>IF(J743="运力",生产方式演算表!AR781,"")</f>
        <v/>
      </c>
      <c r="L743" s="3" t="str">
        <f>IF(生产方式演算表!O781="","",生产方式演算表!O781)</f>
        <v/>
      </c>
      <c r="M743" s="3" t="str">
        <f>IF(生产方式演算表!AT781="","",ROUND(生产方式演算表!AT781,-1))</f>
        <v/>
      </c>
      <c r="N743" s="3" t="str">
        <f>IF(生产方式演算表!Q781="","",生产方式演算表!Q781)</f>
        <v/>
      </c>
      <c r="O743" s="3" t="str">
        <f>IF(生产方式演算表!AU781="","",ROUND(生产方式演算表!AU781,-1))</f>
        <v/>
      </c>
      <c r="P743" s="3" t="str">
        <f>IF(生产方式演算表!S781="","",生产方式演算表!S781)</f>
        <v/>
      </c>
      <c r="Q743" s="3" t="str">
        <f>IF(生产方式演算表!AV781="","",ROUND(生产方式演算表!AV781,-1))</f>
        <v/>
      </c>
      <c r="R743" s="3" t="str">
        <f>IF(生产方式演算表!V781="","",生产方式演算表!V781)</f>
        <v/>
      </c>
      <c r="S743" s="3" t="str">
        <f>IF(生产方式演算表!AW781="","",ROUND(生产方式演算表!AW781,-LEN(生产方式演算表!AW781)+2))</f>
        <v/>
      </c>
      <c r="T743" s="3" t="str">
        <f>IF(生产方式演算表!X781="","",生产方式演算表!X781)</f>
        <v/>
      </c>
      <c r="U743" s="3" t="str">
        <f>IF(生产方式演算表!AX781="","",ROUND(生产方式演算表!AX781,-LEN(生产方式演算表!AX781)+2))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hidden="1" customHeight="1" spans="1:34">
      <c r="A744" s="23" t="str">
        <f>生产方式演算表!A782</f>
        <v>pmg_金矿_基础生产</v>
      </c>
      <c r="B744" s="20" t="str">
        <f>IF(生产方式演算表!B782="","",生产方式演算表!B782)</f>
        <v/>
      </c>
      <c r="C744" s="25">
        <v>2</v>
      </c>
      <c r="D744" s="24" t="str">
        <f>IF(生产方式演算表!F782="","",生产方式演算表!F782)</f>
        <v/>
      </c>
      <c r="E744" s="24" t="str">
        <f>IF(生产方式演算表!AO782="","",生产方式演算表!AO782)</f>
        <v/>
      </c>
      <c r="F744" s="24" t="str">
        <f>IF(生产方式演算表!H782="","",生产方式演算表!H782)</f>
        <v/>
      </c>
      <c r="G744" s="24" t="str">
        <f>IF(生产方式演算表!AP782="","",生产方式演算表!AP782)</f>
        <v/>
      </c>
      <c r="H744" s="24" t="str">
        <f>IF(生产方式演算表!J782="","",生产方式演算表!J782)</f>
        <v/>
      </c>
      <c r="I744" s="24" t="str">
        <f>IF(生产方式演算表!AQ782="","",生产方式演算表!AQ782)</f>
        <v/>
      </c>
      <c r="J744" s="26" t="str">
        <f>IF(生产方式演算表!AR782=0,"","运力")</f>
        <v/>
      </c>
      <c r="K744" s="26" t="str">
        <f>IF(J744="运力",生产方式演算表!AR782,"")</f>
        <v/>
      </c>
      <c r="L744" s="3" t="str">
        <f>IF(生产方式演算表!O782="","",生产方式演算表!O782)</f>
        <v/>
      </c>
      <c r="M744" s="3" t="str">
        <f>IF(生产方式演算表!AT782="","",ROUND(生产方式演算表!AT782,-1))</f>
        <v/>
      </c>
      <c r="N744" s="3" t="str">
        <f>IF(生产方式演算表!Q782="","",生产方式演算表!Q782)</f>
        <v/>
      </c>
      <c r="O744" s="3" t="str">
        <f>IF(生产方式演算表!AU782="","",ROUND(生产方式演算表!AU782,-1))</f>
        <v/>
      </c>
      <c r="P744" s="3" t="str">
        <f>IF(生产方式演算表!S782="","",生产方式演算表!S782)</f>
        <v/>
      </c>
      <c r="Q744" s="3" t="str">
        <f>IF(生产方式演算表!AV782="","",ROUND(生产方式演算表!AV782,-1))</f>
        <v/>
      </c>
      <c r="R744" s="3" t="str">
        <f>IF(生产方式演算表!V782="","",生产方式演算表!V782)</f>
        <v/>
      </c>
      <c r="S744" s="3" t="str">
        <f>IF(生产方式演算表!AW782="","",ROUND(生产方式演算表!AW782,-LEN(生产方式演算表!AW782)+2))</f>
        <v/>
      </c>
      <c r="T744" s="3" t="str">
        <f>IF(生产方式演算表!X782="","",生产方式演算表!X782)</f>
        <v/>
      </c>
      <c r="U744" s="3" t="str">
        <f>IF(生产方式演算表!AX782="","",ROUND(生产方式演算表!AX782,-LEN(生产方式演算表!AX782)+2))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hidden="1" customHeight="1" spans="1:34">
      <c r="A745" s="23" t="str">
        <f>生产方式演算表!A783</f>
        <v>pmg_金矿_基础生产</v>
      </c>
      <c r="B745" s="20" t="str">
        <f>IF(生产方式演算表!B783="","",生产方式演算表!B783)</f>
        <v/>
      </c>
      <c r="C745" s="25">
        <v>3</v>
      </c>
      <c r="D745" s="24" t="str">
        <f>IF(生产方式演算表!F783="","",生产方式演算表!F783)</f>
        <v/>
      </c>
      <c r="E745" s="24" t="str">
        <f>IF(生产方式演算表!AO783="","",生产方式演算表!AO783)</f>
        <v/>
      </c>
      <c r="F745" s="24" t="str">
        <f>IF(生产方式演算表!H783="","",生产方式演算表!H783)</f>
        <v/>
      </c>
      <c r="G745" s="24" t="str">
        <f>IF(生产方式演算表!AP783="","",生产方式演算表!AP783)</f>
        <v/>
      </c>
      <c r="H745" s="24" t="str">
        <f>IF(生产方式演算表!J783="","",生产方式演算表!J783)</f>
        <v/>
      </c>
      <c r="I745" s="24" t="str">
        <f>IF(生产方式演算表!AQ783="","",生产方式演算表!AQ783)</f>
        <v/>
      </c>
      <c r="J745" s="26" t="str">
        <f>IF(生产方式演算表!AR783=0,"","运力")</f>
        <v/>
      </c>
      <c r="K745" s="26" t="str">
        <f>IF(J745="运力",生产方式演算表!AR783,"")</f>
        <v/>
      </c>
      <c r="L745" s="3" t="str">
        <f>IF(生产方式演算表!O783="","",生产方式演算表!O783)</f>
        <v/>
      </c>
      <c r="M745" s="3" t="str">
        <f>IF(生产方式演算表!AT783="","",ROUND(生产方式演算表!AT783,-1))</f>
        <v/>
      </c>
      <c r="N745" s="3" t="str">
        <f>IF(生产方式演算表!Q783="","",生产方式演算表!Q783)</f>
        <v/>
      </c>
      <c r="O745" s="3" t="str">
        <f>IF(生产方式演算表!AU783="","",ROUND(生产方式演算表!AU783,-1))</f>
        <v/>
      </c>
      <c r="P745" s="3" t="str">
        <f>IF(生产方式演算表!S783="","",生产方式演算表!S783)</f>
        <v/>
      </c>
      <c r="Q745" s="3" t="str">
        <f>IF(生产方式演算表!AV783="","",ROUND(生产方式演算表!AV783,-1))</f>
        <v/>
      </c>
      <c r="R745" s="3" t="str">
        <f>IF(生产方式演算表!V783="","",生产方式演算表!V783)</f>
        <v/>
      </c>
      <c r="S745" s="3" t="str">
        <f>IF(生产方式演算表!AW783="","",ROUND(生产方式演算表!AW783,-LEN(生产方式演算表!AW783)+2))</f>
        <v/>
      </c>
      <c r="T745" s="3" t="str">
        <f>IF(生产方式演算表!X783="","",生产方式演算表!X783)</f>
        <v/>
      </c>
      <c r="U745" s="3" t="str">
        <f>IF(生产方式演算表!AX783="","",ROUND(生产方式演算表!AX783,-LEN(生产方式演算表!AX783)+2))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hidden="1" customHeight="1" spans="1:34">
      <c r="A746" s="23" t="str">
        <f>生产方式演算表!A784</f>
        <v>pmg_金矿_基础生产</v>
      </c>
      <c r="B746" s="20" t="str">
        <f>IF(生产方式演算表!B784="","",生产方式演算表!B784)</f>
        <v/>
      </c>
      <c r="C746" s="25">
        <v>4</v>
      </c>
      <c r="D746" s="24" t="str">
        <f>IF(生产方式演算表!F784="","",生产方式演算表!F784)</f>
        <v/>
      </c>
      <c r="E746" s="24" t="str">
        <f>IF(生产方式演算表!AO784="","",生产方式演算表!AO784)</f>
        <v/>
      </c>
      <c r="F746" s="24" t="str">
        <f>IF(生产方式演算表!H784="","",生产方式演算表!H784)</f>
        <v/>
      </c>
      <c r="G746" s="24" t="str">
        <f>IF(生产方式演算表!AP784="","",生产方式演算表!AP784)</f>
        <v/>
      </c>
      <c r="H746" s="24" t="str">
        <f>IF(生产方式演算表!J784="","",生产方式演算表!J784)</f>
        <v/>
      </c>
      <c r="I746" s="24" t="str">
        <f>IF(生产方式演算表!AQ784="","",生产方式演算表!AQ784)</f>
        <v/>
      </c>
      <c r="J746" s="26" t="str">
        <f>IF(生产方式演算表!AR784=0,"","运力")</f>
        <v/>
      </c>
      <c r="K746" s="26" t="str">
        <f>IF(J746="运力",生产方式演算表!AR784,"")</f>
        <v/>
      </c>
      <c r="L746" s="3" t="str">
        <f>IF(生产方式演算表!O784="","",生产方式演算表!O784)</f>
        <v/>
      </c>
      <c r="M746" s="3" t="str">
        <f>IF(生产方式演算表!AT784="","",ROUND(生产方式演算表!AT784,-1))</f>
        <v/>
      </c>
      <c r="N746" s="3" t="str">
        <f>IF(生产方式演算表!Q784="","",生产方式演算表!Q784)</f>
        <v/>
      </c>
      <c r="O746" s="3" t="str">
        <f>IF(生产方式演算表!AU784="","",ROUND(生产方式演算表!AU784,-1))</f>
        <v/>
      </c>
      <c r="P746" s="3" t="str">
        <f>IF(生产方式演算表!S784="","",生产方式演算表!S784)</f>
        <v/>
      </c>
      <c r="Q746" s="3" t="str">
        <f>IF(生产方式演算表!AV784="","",ROUND(生产方式演算表!AV784,-1))</f>
        <v/>
      </c>
      <c r="R746" s="3" t="str">
        <f>IF(生产方式演算表!V784="","",生产方式演算表!V784)</f>
        <v/>
      </c>
      <c r="S746" s="3" t="str">
        <f>IF(生产方式演算表!AW784="","",ROUND(生产方式演算表!AW784,-LEN(生产方式演算表!AW784)+2))</f>
        <v/>
      </c>
      <c r="T746" s="3" t="str">
        <f>IF(生产方式演算表!X784="","",生产方式演算表!X784)</f>
        <v/>
      </c>
      <c r="U746" s="3" t="str">
        <f>IF(生产方式演算表!AX784="","",ROUND(生产方式演算表!AX784,-LEN(生产方式演算表!AX784)+2))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hidden="1" customHeight="1" spans="1:34">
      <c r="A747" s="23" t="str">
        <f>生产方式演算表!A785</f>
        <v>pmg_金矿_高级生产</v>
      </c>
      <c r="B747" s="20" t="str">
        <f>IF(生产方式演算表!B785="","",生产方式演算表!B785)</f>
        <v/>
      </c>
      <c r="C747" s="25">
        <v>5</v>
      </c>
      <c r="D747" s="24" t="str">
        <f>IF(生产方式演算表!F785="","",生产方式演算表!F785)</f>
        <v/>
      </c>
      <c r="E747" s="24" t="str">
        <f>IF(生产方式演算表!AO785="","",生产方式演算表!AO785)</f>
        <v/>
      </c>
      <c r="F747" s="24" t="str">
        <f>IF(生产方式演算表!H785="","",生产方式演算表!H785)</f>
        <v/>
      </c>
      <c r="G747" s="24" t="str">
        <f>IF(生产方式演算表!AP785="","",生产方式演算表!AP785)</f>
        <v/>
      </c>
      <c r="H747" s="24" t="str">
        <f>IF(生产方式演算表!J785="","",生产方式演算表!J785)</f>
        <v/>
      </c>
      <c r="I747" s="24" t="str">
        <f>IF(生产方式演算表!AQ785="","",生产方式演算表!AQ785)</f>
        <v/>
      </c>
      <c r="J747" s="26" t="str">
        <f>IF(生产方式演算表!AR785=0,"","运力")</f>
        <v/>
      </c>
      <c r="K747" s="26" t="str">
        <f>IF(J747="运力",生产方式演算表!AR785,"")</f>
        <v/>
      </c>
      <c r="L747" s="3" t="str">
        <f>IF(生产方式演算表!O785="","",生产方式演算表!O785)</f>
        <v/>
      </c>
      <c r="M747" s="3" t="str">
        <f>IF(生产方式演算表!AT785="","",ROUND(生产方式演算表!AT785,-1))</f>
        <v/>
      </c>
      <c r="N747" s="3" t="str">
        <f>IF(生产方式演算表!Q785="","",生产方式演算表!Q785)</f>
        <v/>
      </c>
      <c r="O747" s="3" t="str">
        <f>IF(生产方式演算表!AU785="","",ROUND(生产方式演算表!AU785,-1))</f>
        <v/>
      </c>
      <c r="P747" s="3" t="str">
        <f>IF(生产方式演算表!S785="","",生产方式演算表!S785)</f>
        <v/>
      </c>
      <c r="Q747" s="3" t="str">
        <f>IF(生产方式演算表!AV785="","",ROUND(生产方式演算表!AV785,-1))</f>
        <v/>
      </c>
      <c r="R747" s="3" t="str">
        <f>IF(生产方式演算表!V785="","",生产方式演算表!V785)</f>
        <v/>
      </c>
      <c r="S747" s="3" t="str">
        <f>IF(生产方式演算表!AW785="","",ROUND(生产方式演算表!AW785,-LEN(生产方式演算表!AW785)+2))</f>
        <v/>
      </c>
      <c r="T747" s="3" t="str">
        <f>IF(生产方式演算表!X785="","",生产方式演算表!X785)</f>
        <v/>
      </c>
      <c r="U747" s="3" t="str">
        <f>IF(生产方式演算表!AX785="","",ROUND(生产方式演算表!AX785,-LEN(生产方式演算表!AX785)+2))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hidden="1" customHeight="1" spans="1:34">
      <c r="A748" s="23" t="str">
        <f>生产方式演算表!A786</f>
        <v>pmg_金矿_高级生产</v>
      </c>
      <c r="B748" s="20" t="str">
        <f>IF(生产方式演算表!B786="","",生产方式演算表!B786)</f>
        <v/>
      </c>
      <c r="C748" s="23">
        <v>1</v>
      </c>
      <c r="D748" s="24" t="str">
        <f>IF(生产方式演算表!F786="","",生产方式演算表!F786)</f>
        <v/>
      </c>
      <c r="E748" s="24" t="str">
        <f>IF(生产方式演算表!AO786="","",生产方式演算表!AO786)</f>
        <v/>
      </c>
      <c r="F748" s="24" t="str">
        <f>IF(生产方式演算表!H786="","",生产方式演算表!H786)</f>
        <v/>
      </c>
      <c r="G748" s="24" t="str">
        <f>IF(生产方式演算表!AP786="","",生产方式演算表!AP786)</f>
        <v/>
      </c>
      <c r="H748" s="24" t="str">
        <f>IF(生产方式演算表!J786="","",生产方式演算表!J786)</f>
        <v/>
      </c>
      <c r="I748" s="24" t="str">
        <f>IF(生产方式演算表!AQ786="","",生产方式演算表!AQ786)</f>
        <v/>
      </c>
      <c r="J748" s="26" t="str">
        <f>IF(生产方式演算表!AR786=0,"","运力")</f>
        <v/>
      </c>
      <c r="K748" s="26" t="str">
        <f>IF(J748="运力",生产方式演算表!AR786,"")</f>
        <v/>
      </c>
      <c r="L748" s="3" t="str">
        <f>IF(生产方式演算表!O786="","",生产方式演算表!O786)</f>
        <v/>
      </c>
      <c r="M748" s="3" t="str">
        <f>IF(生产方式演算表!AT786="","",ROUND(生产方式演算表!AT786,-1))</f>
        <v/>
      </c>
      <c r="N748" s="3" t="str">
        <f>IF(生产方式演算表!Q786="","",生产方式演算表!Q786)</f>
        <v/>
      </c>
      <c r="O748" s="3" t="str">
        <f>IF(生产方式演算表!AU786="","",ROUND(生产方式演算表!AU786,-1))</f>
        <v/>
      </c>
      <c r="P748" s="3" t="str">
        <f>IF(生产方式演算表!S786="","",生产方式演算表!S786)</f>
        <v/>
      </c>
      <c r="Q748" s="3" t="str">
        <f>IF(生产方式演算表!AV786="","",ROUND(生产方式演算表!AV786,-1))</f>
        <v/>
      </c>
      <c r="R748" s="3" t="str">
        <f>IF(生产方式演算表!V786="","",生产方式演算表!V786)</f>
        <v/>
      </c>
      <c r="S748" s="3" t="str">
        <f>IF(生产方式演算表!AW786="","",ROUND(生产方式演算表!AW786,-LEN(生产方式演算表!AW786)+2))</f>
        <v/>
      </c>
      <c r="T748" s="3" t="str">
        <f>IF(生产方式演算表!X786="","",生产方式演算表!X786)</f>
        <v/>
      </c>
      <c r="U748" s="3" t="str">
        <f>IF(生产方式演算表!AX786="","",ROUND(生产方式演算表!AX786,-LEN(生产方式演算表!AX786)+2))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hidden="1" customHeight="1" spans="1:34">
      <c r="A749" s="23" t="str">
        <f>生产方式演算表!A787</f>
        <v>pmg_金矿_高级生产</v>
      </c>
      <c r="B749" s="20" t="str">
        <f>IF(生产方式演算表!B787="","",生产方式演算表!B787)</f>
        <v/>
      </c>
      <c r="C749" s="23">
        <v>2</v>
      </c>
      <c r="D749" s="24" t="str">
        <f>IF(生产方式演算表!F787="","",生产方式演算表!F787)</f>
        <v/>
      </c>
      <c r="E749" s="24" t="str">
        <f>IF(生产方式演算表!AO787="","",生产方式演算表!AO787)</f>
        <v/>
      </c>
      <c r="F749" s="24" t="str">
        <f>IF(生产方式演算表!H787="","",生产方式演算表!H787)</f>
        <v/>
      </c>
      <c r="G749" s="24" t="str">
        <f>IF(生产方式演算表!AP787="","",生产方式演算表!AP787)</f>
        <v/>
      </c>
      <c r="H749" s="24" t="str">
        <f>IF(生产方式演算表!J787="","",生产方式演算表!J787)</f>
        <v/>
      </c>
      <c r="I749" s="24" t="str">
        <f>IF(生产方式演算表!AQ787="","",生产方式演算表!AQ787)</f>
        <v/>
      </c>
      <c r="J749" s="26" t="str">
        <f>IF(生产方式演算表!AR787=0,"","运力")</f>
        <v/>
      </c>
      <c r="K749" s="26" t="str">
        <f>IF(J749="运力",生产方式演算表!AR787,"")</f>
        <v/>
      </c>
      <c r="L749" s="3" t="str">
        <f>IF(生产方式演算表!O787="","",生产方式演算表!O787)</f>
        <v/>
      </c>
      <c r="M749" s="3" t="str">
        <f>IF(生产方式演算表!AT787="","",ROUND(生产方式演算表!AT787,-1))</f>
        <v/>
      </c>
      <c r="N749" s="3" t="str">
        <f>IF(生产方式演算表!Q787="","",生产方式演算表!Q787)</f>
        <v/>
      </c>
      <c r="O749" s="3" t="str">
        <f>IF(生产方式演算表!AU787="","",ROUND(生产方式演算表!AU787,-1))</f>
        <v/>
      </c>
      <c r="P749" s="3" t="str">
        <f>IF(生产方式演算表!S787="","",生产方式演算表!S787)</f>
        <v/>
      </c>
      <c r="Q749" s="3" t="str">
        <f>IF(生产方式演算表!AV787="","",ROUND(生产方式演算表!AV787,-1))</f>
        <v/>
      </c>
      <c r="R749" s="3" t="str">
        <f>IF(生产方式演算表!V787="","",生产方式演算表!V787)</f>
        <v/>
      </c>
      <c r="S749" s="3" t="str">
        <f>IF(生产方式演算表!AW787="","",ROUND(生产方式演算表!AW787,-LEN(生产方式演算表!AW787)+2))</f>
        <v/>
      </c>
      <c r="T749" s="3" t="str">
        <f>IF(生产方式演算表!X787="","",生产方式演算表!X787)</f>
        <v/>
      </c>
      <c r="U749" s="3" t="str">
        <f>IF(生产方式演算表!AX787="","",ROUND(生产方式演算表!AX787,-LEN(生产方式演算表!AX787)+2))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hidden="1" customHeight="1" spans="1:34">
      <c r="A750" s="23" t="str">
        <f>生产方式演算表!A788</f>
        <v>pmg_金矿_高级生产</v>
      </c>
      <c r="B750" s="20" t="str">
        <f>IF(生产方式演算表!B788="","",生产方式演算表!B788)</f>
        <v/>
      </c>
      <c r="C750" s="23">
        <v>3</v>
      </c>
      <c r="D750" s="24" t="str">
        <f>IF(生产方式演算表!F788="","",生产方式演算表!F788)</f>
        <v/>
      </c>
      <c r="E750" s="24" t="str">
        <f>IF(生产方式演算表!AO788="","",生产方式演算表!AO788)</f>
        <v/>
      </c>
      <c r="F750" s="24" t="str">
        <f>IF(生产方式演算表!H788="","",生产方式演算表!H788)</f>
        <v/>
      </c>
      <c r="G750" s="24" t="str">
        <f>IF(生产方式演算表!AP788="","",生产方式演算表!AP788)</f>
        <v/>
      </c>
      <c r="H750" s="24" t="str">
        <f>IF(生产方式演算表!J788="","",生产方式演算表!J788)</f>
        <v/>
      </c>
      <c r="I750" s="24" t="str">
        <f>IF(生产方式演算表!AQ788="","",生产方式演算表!AQ788)</f>
        <v/>
      </c>
      <c r="J750" s="26" t="str">
        <f>IF(生产方式演算表!AR788=0,"","运力")</f>
        <v/>
      </c>
      <c r="K750" s="26" t="str">
        <f>IF(J750="运力",生产方式演算表!AR788,"")</f>
        <v/>
      </c>
      <c r="L750" s="3" t="str">
        <f>IF(生产方式演算表!O788="","",生产方式演算表!O788)</f>
        <v/>
      </c>
      <c r="M750" s="3" t="str">
        <f>IF(生产方式演算表!AT788="","",ROUND(生产方式演算表!AT788,-1))</f>
        <v/>
      </c>
      <c r="N750" s="3" t="str">
        <f>IF(生产方式演算表!Q788="","",生产方式演算表!Q788)</f>
        <v/>
      </c>
      <c r="O750" s="3" t="str">
        <f>IF(生产方式演算表!AU788="","",ROUND(生产方式演算表!AU788,-1))</f>
        <v/>
      </c>
      <c r="P750" s="3" t="str">
        <f>IF(生产方式演算表!S788="","",生产方式演算表!S788)</f>
        <v/>
      </c>
      <c r="Q750" s="3" t="str">
        <f>IF(生产方式演算表!AV788="","",ROUND(生产方式演算表!AV788,-1))</f>
        <v/>
      </c>
      <c r="R750" s="3" t="str">
        <f>IF(生产方式演算表!V788="","",生产方式演算表!V788)</f>
        <v/>
      </c>
      <c r="S750" s="3" t="str">
        <f>IF(生产方式演算表!AW788="","",ROUND(生产方式演算表!AW788,-LEN(生产方式演算表!AW788)+2))</f>
        <v/>
      </c>
      <c r="T750" s="3" t="str">
        <f>IF(生产方式演算表!X788="","",生产方式演算表!X788)</f>
        <v/>
      </c>
      <c r="U750" s="3" t="str">
        <f>IF(生产方式演算表!AX788="","",ROUND(生产方式演算表!AX788,-LEN(生产方式演算表!AX788)+2))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hidden="1" customHeight="1" spans="1:34">
      <c r="A751" s="23" t="str">
        <f>生产方式演算表!A789</f>
        <v>pmg_金矿_高级生产</v>
      </c>
      <c r="B751" s="20" t="str">
        <f>IF(生产方式演算表!B789="","",生产方式演算表!B789)</f>
        <v/>
      </c>
      <c r="C751" s="23">
        <v>4</v>
      </c>
      <c r="D751" s="24" t="str">
        <f>IF(生产方式演算表!F789="","",生产方式演算表!F789)</f>
        <v/>
      </c>
      <c r="E751" s="24" t="str">
        <f>IF(生产方式演算表!AO789="","",生产方式演算表!AO789)</f>
        <v/>
      </c>
      <c r="F751" s="24" t="str">
        <f>IF(生产方式演算表!H789="","",生产方式演算表!H789)</f>
        <v/>
      </c>
      <c r="G751" s="24" t="str">
        <f>IF(生产方式演算表!AP789="","",生产方式演算表!AP789)</f>
        <v/>
      </c>
      <c r="H751" s="24" t="str">
        <f>IF(生产方式演算表!J789="","",生产方式演算表!J789)</f>
        <v/>
      </c>
      <c r="I751" s="24" t="str">
        <f>IF(生产方式演算表!AQ789="","",生产方式演算表!AQ789)</f>
        <v/>
      </c>
      <c r="J751" s="26" t="str">
        <f>IF(生产方式演算表!AR789=0,"","运力")</f>
        <v/>
      </c>
      <c r="K751" s="26" t="str">
        <f>IF(J751="运力",生产方式演算表!AR789,"")</f>
        <v/>
      </c>
      <c r="L751" s="3" t="str">
        <f>IF(生产方式演算表!O789="","",生产方式演算表!O789)</f>
        <v/>
      </c>
      <c r="M751" s="3" t="str">
        <f>IF(生产方式演算表!AT789="","",ROUND(生产方式演算表!AT789,-1))</f>
        <v/>
      </c>
      <c r="N751" s="3" t="str">
        <f>IF(生产方式演算表!Q789="","",生产方式演算表!Q789)</f>
        <v/>
      </c>
      <c r="O751" s="3" t="str">
        <f>IF(生产方式演算表!AU789="","",ROUND(生产方式演算表!AU789,-1))</f>
        <v/>
      </c>
      <c r="P751" s="3" t="str">
        <f>IF(生产方式演算表!S789="","",生产方式演算表!S789)</f>
        <v/>
      </c>
      <c r="Q751" s="3" t="str">
        <f>IF(生产方式演算表!AV789="","",ROUND(生产方式演算表!AV789,-1))</f>
        <v/>
      </c>
      <c r="R751" s="3" t="str">
        <f>IF(生产方式演算表!V789="","",生产方式演算表!V789)</f>
        <v/>
      </c>
      <c r="S751" s="3" t="str">
        <f>IF(生产方式演算表!AW789="","",ROUND(生产方式演算表!AW789,-LEN(生产方式演算表!AW789)+2))</f>
        <v/>
      </c>
      <c r="T751" s="3" t="str">
        <f>IF(生产方式演算表!X789="","",生产方式演算表!X789)</f>
        <v/>
      </c>
      <c r="U751" s="3" t="str">
        <f>IF(生产方式演算表!AX789="","",ROUND(生产方式演算表!AX789,-LEN(生产方式演算表!AX789)+2))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hidden="1" customHeight="1" spans="1:34">
      <c r="A752" s="23" t="str">
        <f>生产方式演算表!A790</f>
        <v>pmg_金矿_科学自动化</v>
      </c>
      <c r="B752" s="20" t="str">
        <f>IF(生产方式演算表!B790="","",生产方式演算表!B790)</f>
        <v/>
      </c>
      <c r="C752" s="23">
        <v>5</v>
      </c>
      <c r="D752" s="24" t="str">
        <f>IF(生产方式演算表!F790="","",生产方式演算表!F790)</f>
        <v/>
      </c>
      <c r="E752" s="24" t="str">
        <f>IF(生产方式演算表!AO790="","",生产方式演算表!AO790)</f>
        <v/>
      </c>
      <c r="F752" s="24" t="str">
        <f>IF(生产方式演算表!H790="","",生产方式演算表!H790)</f>
        <v/>
      </c>
      <c r="G752" s="24" t="str">
        <f>IF(生产方式演算表!AP790="","",生产方式演算表!AP790)</f>
        <v/>
      </c>
      <c r="H752" s="24" t="str">
        <f>IF(生产方式演算表!J790="","",生产方式演算表!J790)</f>
        <v/>
      </c>
      <c r="I752" s="24" t="str">
        <f>IF(生产方式演算表!AQ790="","",生产方式演算表!AQ790)</f>
        <v/>
      </c>
      <c r="J752" s="26" t="str">
        <f>IF(生产方式演算表!AR790=0,"","运力")</f>
        <v/>
      </c>
      <c r="K752" s="26" t="str">
        <f>IF(J752="运力",生产方式演算表!AR790,"")</f>
        <v/>
      </c>
      <c r="L752" s="3" t="str">
        <f>IF(生产方式演算表!O790="","",生产方式演算表!O790)</f>
        <v/>
      </c>
      <c r="M752" s="3" t="str">
        <f>IF(生产方式演算表!AT790="","",ROUND(生产方式演算表!AT790,-1))</f>
        <v/>
      </c>
      <c r="N752" s="3" t="str">
        <f>IF(生产方式演算表!Q790="","",生产方式演算表!Q790)</f>
        <v/>
      </c>
      <c r="O752" s="3" t="str">
        <f>IF(生产方式演算表!AU790="","",ROUND(生产方式演算表!AU790,-1))</f>
        <v/>
      </c>
      <c r="P752" s="3" t="str">
        <f>IF(生产方式演算表!S790="","",生产方式演算表!S790)</f>
        <v/>
      </c>
      <c r="Q752" s="3" t="str">
        <f>IF(生产方式演算表!AV790="","",ROUND(生产方式演算表!AV790,-1))</f>
        <v/>
      </c>
      <c r="R752" s="3" t="str">
        <f>IF(生产方式演算表!V790="","",生产方式演算表!V790)</f>
        <v/>
      </c>
      <c r="S752" s="3" t="str">
        <f>IF(生产方式演算表!AW790="","",ROUND(生产方式演算表!AW790,-LEN(生产方式演算表!AW790)+2))</f>
        <v/>
      </c>
      <c r="T752" s="3" t="str">
        <f>IF(生产方式演算表!X790="","",生产方式演算表!X790)</f>
        <v/>
      </c>
      <c r="U752" s="3" t="str">
        <f>IF(生产方式演算表!AX790="","",ROUND(生产方式演算表!AX790,-LEN(生产方式演算表!AX790)+2))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hidden="1" customHeight="1" spans="1:34">
      <c r="A753" s="23" t="str">
        <f>生产方式演算表!A791</f>
        <v>pmg_金矿_科学自动化</v>
      </c>
      <c r="B753" s="20" t="str">
        <f>IF(生产方式演算表!B791="","",生产方式演算表!B791)</f>
        <v/>
      </c>
      <c r="C753" s="25">
        <v>1</v>
      </c>
      <c r="D753" s="24" t="str">
        <f>IF(生产方式演算表!F791="","",生产方式演算表!F791)</f>
        <v>工具</v>
      </c>
      <c r="E753" s="24">
        <f>IF(生产方式演算表!AO791="","",生产方式演算表!AO791)</f>
        <v>26</v>
      </c>
      <c r="F753" s="24" t="str">
        <f>IF(生产方式演算表!H791="","",生产方式演算表!H791)</f>
        <v/>
      </c>
      <c r="G753" s="24" t="str">
        <f>IF(生产方式演算表!AP791="","",生产方式演算表!AP791)</f>
        <v/>
      </c>
      <c r="H753" s="24" t="str">
        <f>IF(生产方式演算表!J791="","",生产方式演算表!J791)</f>
        <v/>
      </c>
      <c r="I753" s="24" t="str">
        <f>IF(生产方式演算表!AQ791="","",生产方式演算表!AQ791)</f>
        <v/>
      </c>
      <c r="J753" s="26" t="str">
        <f>IF(生产方式演算表!AR791=0,"","运力")</f>
        <v/>
      </c>
      <c r="K753" s="26" t="str">
        <f>IF(J753="运力",生产方式演算表!AR791,"")</f>
        <v/>
      </c>
      <c r="L753" s="3" t="str">
        <f>IF(生产方式演算表!O791="","",生产方式演算表!O791)</f>
        <v/>
      </c>
      <c r="M753" s="3" t="str">
        <f>IF(生产方式演算表!AT791="","",ROUND(生产方式演算表!AT791,-1))</f>
        <v/>
      </c>
      <c r="N753" s="3" t="str">
        <f>IF(生产方式演算表!Q791="","",生产方式演算表!Q791)</f>
        <v/>
      </c>
      <c r="O753" s="3" t="str">
        <f>IF(生产方式演算表!AU791="","",ROUND(生产方式演算表!AU791,-1))</f>
        <v/>
      </c>
      <c r="P753" s="3" t="str">
        <f>IF(生产方式演算表!S791="","",生产方式演算表!S791)</f>
        <v/>
      </c>
      <c r="Q753" s="3" t="str">
        <f>IF(生产方式演算表!AV791="","",ROUND(生产方式演算表!AV791,-1))</f>
        <v/>
      </c>
      <c r="R753" s="3" t="str">
        <f>IF(生产方式演算表!V791="","",生产方式演算表!V791)</f>
        <v/>
      </c>
      <c r="S753" s="3" t="str">
        <f>IF(生产方式演算表!AW791="","",ROUND(生产方式演算表!AW791,-LEN(生产方式演算表!AW791)+2))</f>
        <v/>
      </c>
      <c r="T753" s="3" t="str">
        <f>IF(生产方式演算表!X791="","",生产方式演算表!X791)</f>
        <v/>
      </c>
      <c r="U753" s="3" t="str">
        <f>IF(生产方式演算表!AX791="","",ROUND(生产方式演算表!AX791,-LEN(生产方式演算表!AX791)+2))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hidden="1" customHeight="1" spans="1:34">
      <c r="A754" s="23" t="str">
        <f>生产方式演算表!A792</f>
        <v>pmg_金矿_科学自动化</v>
      </c>
      <c r="B754" s="20" t="str">
        <f>IF(生产方式演算表!B792="","",生产方式演算表!B792)</f>
        <v/>
      </c>
      <c r="C754" s="25">
        <v>2</v>
      </c>
      <c r="D754" s="24" t="str">
        <f>IF(生产方式演算表!F792="","",生产方式演算表!F792)</f>
        <v>工具</v>
      </c>
      <c r="E754" s="24">
        <f>IF(生产方式演算表!AO792="","",生产方式演算表!AO792)</f>
        <v>48</v>
      </c>
      <c r="F754" s="24" t="str">
        <f>IF(生产方式演算表!H792="","",生产方式演算表!H792)</f>
        <v/>
      </c>
      <c r="G754" s="24" t="str">
        <f>IF(生产方式演算表!AP792="","",生产方式演算表!AP792)</f>
        <v/>
      </c>
      <c r="H754" s="24" t="str">
        <f>IF(生产方式演算表!J792="","",生产方式演算表!J792)</f>
        <v/>
      </c>
      <c r="I754" s="24" t="str">
        <f>IF(生产方式演算表!AQ792="","",生产方式演算表!AQ792)</f>
        <v/>
      </c>
      <c r="J754" s="26" t="str">
        <f>IF(生产方式演算表!AR792=0,"","运力")</f>
        <v/>
      </c>
      <c r="K754" s="26" t="str">
        <f>IF(J754="运力",生产方式演算表!AR792,"")</f>
        <v/>
      </c>
      <c r="L754" s="3" t="str">
        <f>IF(生产方式演算表!O792="","",生产方式演算表!O792)</f>
        <v/>
      </c>
      <c r="M754" s="3" t="str">
        <f>IF(生产方式演算表!AT792="","",ROUND(生产方式演算表!AT792,-1))</f>
        <v/>
      </c>
      <c r="N754" s="3" t="str">
        <f>IF(生产方式演算表!Q792="","",生产方式演算表!Q792)</f>
        <v/>
      </c>
      <c r="O754" s="3" t="str">
        <f>IF(生产方式演算表!AU792="","",ROUND(生产方式演算表!AU792,-1))</f>
        <v/>
      </c>
      <c r="P754" s="3" t="str">
        <f>IF(生产方式演算表!S792="","",生产方式演算表!S792)</f>
        <v/>
      </c>
      <c r="Q754" s="3" t="str">
        <f>IF(生产方式演算表!AV792="","",ROUND(生产方式演算表!AV792,-1))</f>
        <v/>
      </c>
      <c r="R754" s="3" t="str">
        <f>IF(生产方式演算表!V792="","",生产方式演算表!V792)</f>
        <v/>
      </c>
      <c r="S754" s="3" t="str">
        <f>IF(生产方式演算表!AW792="","",ROUND(生产方式演算表!AW792,-LEN(生产方式演算表!AW792)+2))</f>
        <v/>
      </c>
      <c r="T754" s="3" t="str">
        <f>IF(生产方式演算表!X792="","",生产方式演算表!X792)</f>
        <v/>
      </c>
      <c r="U754" s="3" t="str">
        <f>IF(生产方式演算表!AX792="","",ROUND(生产方式演算表!AX792,-LEN(生产方式演算表!AX792)+2))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hidden="1" customHeight="1" spans="1:34">
      <c r="A755" s="23" t="str">
        <f>生产方式演算表!A793</f>
        <v>pmg_金矿_科学自动化</v>
      </c>
      <c r="B755" s="20" t="str">
        <f>IF(生产方式演算表!B793="","",生产方式演算表!B793)</f>
        <v/>
      </c>
      <c r="C755" s="25">
        <v>3</v>
      </c>
      <c r="D755" s="24" t="str">
        <f>IF(生产方式演算表!F793="","",生产方式演算表!F793)</f>
        <v>科学引擎</v>
      </c>
      <c r="E755" s="24">
        <f>IF(生产方式演算表!AO793="","",生产方式演算表!AO793)</f>
        <v>15</v>
      </c>
      <c r="F755" s="24" t="str">
        <f>IF(生产方式演算表!H793="","",生产方式演算表!H793)</f>
        <v>煤</v>
      </c>
      <c r="G755" s="24">
        <f>IF(生产方式演算表!AP793="","",生产方式演算表!AP793)</f>
        <v>62</v>
      </c>
      <c r="H755" s="24" t="str">
        <f>IF(生产方式演算表!J793="","",生产方式演算表!J793)</f>
        <v/>
      </c>
      <c r="I755" s="24" t="str">
        <f>IF(生产方式演算表!AQ793="","",生产方式演算表!AQ793)</f>
        <v/>
      </c>
      <c r="J755" s="26" t="str">
        <f>IF(生产方式演算表!AR793=0,"","运力")</f>
        <v/>
      </c>
      <c r="K755" s="26" t="str">
        <f>IF(J755="运力",生产方式演算表!AR793,"")</f>
        <v/>
      </c>
      <c r="L755" s="3" t="str">
        <f>IF(生产方式演算表!O793="","",生产方式演算表!O793)</f>
        <v/>
      </c>
      <c r="M755" s="3" t="str">
        <f>IF(生产方式演算表!AT793="","",ROUND(生产方式演算表!AT793,-1))</f>
        <v/>
      </c>
      <c r="N755" s="3" t="str">
        <f>IF(生产方式演算表!Q793="","",生产方式演算表!Q793)</f>
        <v/>
      </c>
      <c r="O755" s="3" t="str">
        <f>IF(生产方式演算表!AU793="","",ROUND(生产方式演算表!AU793,-1))</f>
        <v/>
      </c>
      <c r="P755" s="3" t="str">
        <f>IF(生产方式演算表!S793="","",生产方式演算表!S793)</f>
        <v/>
      </c>
      <c r="Q755" s="3" t="str">
        <f>IF(生产方式演算表!AV793="","",ROUND(生产方式演算表!AV793,-1))</f>
        <v/>
      </c>
      <c r="R755" s="3" t="str">
        <f>IF(生产方式演算表!V793="","",生产方式演算表!V793)</f>
        <v/>
      </c>
      <c r="S755" s="3" t="str">
        <f>IF(生产方式演算表!AW793="","",ROUND(生产方式演算表!AW793,-LEN(生产方式演算表!AW793)+2))</f>
        <v/>
      </c>
      <c r="T755" s="3" t="str">
        <f>IF(生产方式演算表!X793="","",生产方式演算表!X793)</f>
        <v/>
      </c>
      <c r="U755" s="3" t="str">
        <f>IF(生产方式演算表!AX793="","",ROUND(生产方式演算表!AX793,-LEN(生产方式演算表!AX793)+2))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hidden="1" customHeight="1" spans="1:34">
      <c r="A756" s="23" t="str">
        <f>生产方式演算表!A794</f>
        <v>pmg_金矿_科学自动化</v>
      </c>
      <c r="B756" s="20" t="str">
        <f>IF(生产方式演算表!B794="","",生产方式演算表!B794)</f>
        <v/>
      </c>
      <c r="C756" s="25">
        <v>4</v>
      </c>
      <c r="D756" s="24" t="str">
        <f>IF(生产方式演算表!F794="","",生产方式演算表!F794)</f>
        <v>魔导引擎</v>
      </c>
      <c r="E756" s="24">
        <f>IF(生产方式演算表!AO794="","",生产方式演算表!AO794)</f>
        <v>15</v>
      </c>
      <c r="F756" s="24" t="str">
        <f>IF(生产方式演算表!H794="","",生产方式演算表!H794)</f>
        <v>煤</v>
      </c>
      <c r="G756" s="24">
        <f>IF(生产方式演算表!AP794="","",生产方式演算表!AP794)</f>
        <v>81</v>
      </c>
      <c r="H756" s="24" t="str">
        <f>IF(生产方式演算表!J794="","",生产方式演算表!J794)</f>
        <v/>
      </c>
      <c r="I756" s="24" t="str">
        <f>IF(生产方式演算表!AQ794="","",生产方式演算表!AQ794)</f>
        <v/>
      </c>
      <c r="J756" s="26" t="str">
        <f>IF(生产方式演算表!AR794=0,"","运力")</f>
        <v/>
      </c>
      <c r="K756" s="26" t="str">
        <f>IF(J756="运力",生产方式演算表!AR794,"")</f>
        <v/>
      </c>
      <c r="L756" s="3" t="str">
        <f>IF(生产方式演算表!O794="","",生产方式演算表!O794)</f>
        <v/>
      </c>
      <c r="M756" s="3" t="str">
        <f>IF(生产方式演算表!AT794="","",ROUND(生产方式演算表!AT794,-1))</f>
        <v/>
      </c>
      <c r="N756" s="3" t="str">
        <f>IF(生产方式演算表!Q794="","",生产方式演算表!Q794)</f>
        <v/>
      </c>
      <c r="O756" s="3" t="str">
        <f>IF(生产方式演算表!AU794="","",ROUND(生产方式演算表!AU794,-1))</f>
        <v/>
      </c>
      <c r="P756" s="3" t="str">
        <f>IF(生产方式演算表!S794="","",生产方式演算表!S794)</f>
        <v/>
      </c>
      <c r="Q756" s="3" t="str">
        <f>IF(生产方式演算表!AV794="","",ROUND(生产方式演算表!AV794,-1))</f>
        <v/>
      </c>
      <c r="R756" s="3" t="str">
        <f>IF(生产方式演算表!V794="","",生产方式演算表!V794)</f>
        <v/>
      </c>
      <c r="S756" s="3" t="str">
        <f>IF(生产方式演算表!AW794="","",ROUND(生产方式演算表!AW794,-LEN(生产方式演算表!AW794)+2))</f>
        <v/>
      </c>
      <c r="T756" s="3" t="str">
        <f>IF(生产方式演算表!X794="","",生产方式演算表!X794)</f>
        <v/>
      </c>
      <c r="U756" s="3" t="str">
        <f>IF(生产方式演算表!AX794="","",ROUND(生产方式演算表!AX794,-LEN(生产方式演算表!AX794)+2))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hidden="1" customHeight="1" spans="1:34">
      <c r="A757" s="23" t="str">
        <f>生产方式演算表!A795</f>
        <v>pmg_金矿_魔法自动化</v>
      </c>
      <c r="B757" s="20" t="str">
        <f>IF(生产方式演算表!B795="","",生产方式演算表!B795)</f>
        <v/>
      </c>
      <c r="C757" s="25">
        <v>5</v>
      </c>
      <c r="D757" s="24" t="str">
        <f>IF(生产方式演算表!F795="","",生产方式演算表!F795)</f>
        <v/>
      </c>
      <c r="E757" s="24" t="str">
        <f>IF(生产方式演算表!AO795="","",生产方式演算表!AO795)</f>
        <v/>
      </c>
      <c r="F757" s="24" t="str">
        <f>IF(生产方式演算表!H795="","",生产方式演算表!H795)</f>
        <v/>
      </c>
      <c r="G757" s="24" t="str">
        <f>IF(生产方式演算表!AP795="","",生产方式演算表!AP795)</f>
        <v/>
      </c>
      <c r="H757" s="24" t="str">
        <f>IF(生产方式演算表!J795="","",生产方式演算表!J795)</f>
        <v/>
      </c>
      <c r="I757" s="24" t="str">
        <f>IF(生产方式演算表!AQ795="","",生产方式演算表!AQ795)</f>
        <v/>
      </c>
      <c r="J757" s="26" t="str">
        <f>IF(生产方式演算表!AR795=0,"","运力")</f>
        <v/>
      </c>
      <c r="K757" s="26" t="str">
        <f>IF(J757="运力",生产方式演算表!AR795,"")</f>
        <v/>
      </c>
      <c r="L757" s="3" t="str">
        <f>IF(生产方式演算表!O795="","",生产方式演算表!O795)</f>
        <v/>
      </c>
      <c r="M757" s="3" t="str">
        <f>IF(生产方式演算表!AT795="","",ROUND(生产方式演算表!AT795,-1))</f>
        <v/>
      </c>
      <c r="N757" s="3" t="str">
        <f>IF(生产方式演算表!Q795="","",生产方式演算表!Q795)</f>
        <v/>
      </c>
      <c r="O757" s="3" t="str">
        <f>IF(生产方式演算表!AU795="","",ROUND(生产方式演算表!AU795,-1))</f>
        <v/>
      </c>
      <c r="P757" s="3" t="str">
        <f>IF(生产方式演算表!S795="","",生产方式演算表!S795)</f>
        <v/>
      </c>
      <c r="Q757" s="3" t="str">
        <f>IF(生产方式演算表!AV795="","",ROUND(生产方式演算表!AV795,-1))</f>
        <v/>
      </c>
      <c r="R757" s="3" t="str">
        <f>IF(生产方式演算表!V795="","",生产方式演算表!V795)</f>
        <v/>
      </c>
      <c r="S757" s="3" t="str">
        <f>IF(生产方式演算表!AW795="","",ROUND(生产方式演算表!AW795,-LEN(生产方式演算表!AW795)+2))</f>
        <v/>
      </c>
      <c r="T757" s="3" t="str">
        <f>IF(生产方式演算表!X795="","",生产方式演算表!X795)</f>
        <v/>
      </c>
      <c r="U757" s="3" t="str">
        <f>IF(生产方式演算表!AX795="","",ROUND(生产方式演算表!AX795,-LEN(生产方式演算表!AX795)+2))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hidden="1" customHeight="1" spans="1:34">
      <c r="A758" s="23" t="str">
        <f>生产方式演算表!A796</f>
        <v>pmg_金矿_魔法自动化</v>
      </c>
      <c r="B758" s="20" t="str">
        <f>IF(生产方式演算表!B796="","",生产方式演算表!B796)</f>
        <v/>
      </c>
      <c r="C758" s="23">
        <v>1</v>
      </c>
      <c r="D758" s="24" t="str">
        <f>IF(生产方式演算表!F796="","",生产方式演算表!F796)</f>
        <v>魔偶</v>
      </c>
      <c r="E758" s="24">
        <f>IF(生产方式演算表!AO796="","",生产方式演算表!AO796)</f>
        <v>8</v>
      </c>
      <c r="F758" s="24" t="str">
        <f>IF(生产方式演算表!H796="","",生产方式演算表!H796)</f>
        <v>灵能水晶</v>
      </c>
      <c r="G758" s="24">
        <f>IF(生产方式演算表!AP796="","",生产方式演算表!AP796)</f>
        <v>13</v>
      </c>
      <c r="H758" s="24" t="str">
        <f>IF(生产方式演算表!J796="","",生产方式演算表!J796)</f>
        <v/>
      </c>
      <c r="I758" s="24" t="str">
        <f>IF(生产方式演算表!AQ796="","",生产方式演算表!AQ796)</f>
        <v/>
      </c>
      <c r="J758" s="26" t="str">
        <f>IF(生产方式演算表!AR796=0,"","运力")</f>
        <v/>
      </c>
      <c r="K758" s="26" t="str">
        <f>IF(J758="运力",生产方式演算表!AR796,"")</f>
        <v/>
      </c>
      <c r="L758" s="3" t="str">
        <f>IF(生产方式演算表!O796="","",生产方式演算表!O796)</f>
        <v/>
      </c>
      <c r="M758" s="3" t="str">
        <f>IF(生产方式演算表!AT796="","",ROUND(生产方式演算表!AT796,-1))</f>
        <v/>
      </c>
      <c r="N758" s="3" t="str">
        <f>IF(生产方式演算表!Q796="","",生产方式演算表!Q796)</f>
        <v/>
      </c>
      <c r="O758" s="3" t="str">
        <f>IF(生产方式演算表!AU796="","",ROUND(生产方式演算表!AU796,-1))</f>
        <v/>
      </c>
      <c r="P758" s="3" t="str">
        <f>IF(生产方式演算表!S796="","",生产方式演算表!S796)</f>
        <v/>
      </c>
      <c r="Q758" s="3" t="str">
        <f>IF(生产方式演算表!AV796="","",ROUND(生产方式演算表!AV796,-1))</f>
        <v/>
      </c>
      <c r="R758" s="3" t="str">
        <f>IF(生产方式演算表!V796="","",生产方式演算表!V796)</f>
        <v/>
      </c>
      <c r="S758" s="3" t="str">
        <f>IF(生产方式演算表!AW796="","",ROUND(生产方式演算表!AW796,-LEN(生产方式演算表!AW796)+2))</f>
        <v/>
      </c>
      <c r="T758" s="3" t="str">
        <f>IF(生产方式演算表!X796="","",生产方式演算表!X796)</f>
        <v/>
      </c>
      <c r="U758" s="3" t="str">
        <f>IF(生产方式演算表!AX796="","",ROUND(生产方式演算表!AX796,-LEN(生产方式演算表!AX796)+2))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hidden="1" customHeight="1" spans="1:34">
      <c r="A759" s="23" t="str">
        <f>生产方式演算表!A797</f>
        <v>pmg_金矿_魔法自动化</v>
      </c>
      <c r="B759" s="20" t="str">
        <f>IF(生产方式演算表!B797="","",生产方式演算表!B797)</f>
        <v/>
      </c>
      <c r="C759" s="23">
        <v>2</v>
      </c>
      <c r="D759" s="24" t="str">
        <f>IF(生产方式演算表!F797="","",生产方式演算表!F797)</f>
        <v>魔偶</v>
      </c>
      <c r="E759" s="24">
        <f>IF(生产方式演算表!AO797="","",生产方式演算表!AO797)</f>
        <v>14</v>
      </c>
      <c r="F759" s="24" t="str">
        <f>IF(生产方式演算表!H797="","",生产方式演算表!H797)</f>
        <v>灵能水晶</v>
      </c>
      <c r="G759" s="24">
        <f>IF(生产方式演算表!AP797="","",生产方式演算表!AP797)</f>
        <v>23</v>
      </c>
      <c r="H759" s="24" t="str">
        <f>IF(生产方式演算表!J797="","",生产方式演算表!J797)</f>
        <v/>
      </c>
      <c r="I759" s="24" t="str">
        <f>IF(生产方式演算表!AQ797="","",生产方式演算表!AQ797)</f>
        <v/>
      </c>
      <c r="J759" s="26" t="str">
        <f>IF(生产方式演算表!AR797=0,"","运力")</f>
        <v/>
      </c>
      <c r="K759" s="26" t="str">
        <f>IF(J759="运力",生产方式演算表!AR797,"")</f>
        <v/>
      </c>
      <c r="L759" s="3" t="str">
        <f>IF(生产方式演算表!O797="","",生产方式演算表!O797)</f>
        <v/>
      </c>
      <c r="M759" s="3" t="str">
        <f>IF(生产方式演算表!AT797="","",ROUND(生产方式演算表!AT797,-1))</f>
        <v/>
      </c>
      <c r="N759" s="3" t="str">
        <f>IF(生产方式演算表!Q797="","",生产方式演算表!Q797)</f>
        <v/>
      </c>
      <c r="O759" s="3" t="str">
        <f>IF(生产方式演算表!AU797="","",ROUND(生产方式演算表!AU797,-1))</f>
        <v/>
      </c>
      <c r="P759" s="3" t="str">
        <f>IF(生产方式演算表!S797="","",生产方式演算表!S797)</f>
        <v/>
      </c>
      <c r="Q759" s="3" t="str">
        <f>IF(生产方式演算表!AV797="","",ROUND(生产方式演算表!AV797,-1))</f>
        <v/>
      </c>
      <c r="R759" s="3" t="str">
        <f>IF(生产方式演算表!V797="","",生产方式演算表!V797)</f>
        <v/>
      </c>
      <c r="S759" s="3" t="str">
        <f>IF(生产方式演算表!AW797="","",ROUND(生产方式演算表!AW797,-LEN(生产方式演算表!AW797)+2))</f>
        <v/>
      </c>
      <c r="T759" s="3" t="str">
        <f>IF(生产方式演算表!X797="","",生产方式演算表!X797)</f>
        <v/>
      </c>
      <c r="U759" s="3" t="str">
        <f>IF(生产方式演算表!AX797="","",ROUND(生产方式演算表!AX797,-LEN(生产方式演算表!AX797)+2))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hidden="1" customHeight="1" spans="1:34">
      <c r="A760" s="23" t="str">
        <f>生产方式演算表!A798</f>
        <v>pmg_金矿_魔法自动化</v>
      </c>
      <c r="B760" s="20" t="str">
        <f>IF(生产方式演算表!B798="","",生产方式演算表!B798)</f>
        <v/>
      </c>
      <c r="C760" s="23">
        <v>3</v>
      </c>
      <c r="D760" s="24" t="str">
        <f>IF(生产方式演算表!F798="","",生产方式演算表!F798)</f>
        <v>魔偶</v>
      </c>
      <c r="E760" s="24">
        <f>IF(生产方式演算表!AO798="","",生产方式演算表!AO798)</f>
        <v>20</v>
      </c>
      <c r="F760" s="24" t="str">
        <f>IF(生产方式演算表!H798="","",生产方式演算表!H798)</f>
        <v>灵能水晶</v>
      </c>
      <c r="G760" s="24">
        <f>IF(生产方式演算表!AP798="","",生产方式演算表!AP798)</f>
        <v>33</v>
      </c>
      <c r="H760" s="24" t="str">
        <f>IF(生产方式演算表!J798="","",生产方式演算表!J798)</f>
        <v/>
      </c>
      <c r="I760" s="24" t="str">
        <f>IF(生产方式演算表!AQ798="","",生产方式演算表!AQ798)</f>
        <v/>
      </c>
      <c r="J760" s="26" t="str">
        <f>IF(生产方式演算表!AR798=0,"","运力")</f>
        <v/>
      </c>
      <c r="K760" s="26" t="str">
        <f>IF(J760="运力",生产方式演算表!AR798,"")</f>
        <v/>
      </c>
      <c r="L760" s="3" t="str">
        <f>IF(生产方式演算表!O798="","",生产方式演算表!O798)</f>
        <v/>
      </c>
      <c r="M760" s="3" t="str">
        <f>IF(生产方式演算表!AT798="","",ROUND(生产方式演算表!AT798,-1))</f>
        <v/>
      </c>
      <c r="N760" s="3" t="str">
        <f>IF(生产方式演算表!Q798="","",生产方式演算表!Q798)</f>
        <v/>
      </c>
      <c r="O760" s="3" t="str">
        <f>IF(生产方式演算表!AU798="","",ROUND(生产方式演算表!AU798,-1))</f>
        <v/>
      </c>
      <c r="P760" s="3" t="str">
        <f>IF(生产方式演算表!S798="","",生产方式演算表!S798)</f>
        <v/>
      </c>
      <c r="Q760" s="3" t="str">
        <f>IF(生产方式演算表!AV798="","",ROUND(生产方式演算表!AV798,-1))</f>
        <v/>
      </c>
      <c r="R760" s="3" t="str">
        <f>IF(生产方式演算表!V798="","",生产方式演算表!V798)</f>
        <v/>
      </c>
      <c r="S760" s="3" t="str">
        <f>IF(生产方式演算表!AW798="","",ROUND(生产方式演算表!AW798,-LEN(生产方式演算表!AW798)+2))</f>
        <v/>
      </c>
      <c r="T760" s="3" t="str">
        <f>IF(生产方式演算表!X798="","",生产方式演算表!X798)</f>
        <v/>
      </c>
      <c r="U760" s="3" t="str">
        <f>IF(生产方式演算表!AX798="","",ROUND(生产方式演算表!AX798,-LEN(生产方式演算表!AX798)+2))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hidden="1" customHeight="1" spans="1:34">
      <c r="A761" s="23" t="str">
        <f>生产方式演算表!A799</f>
        <v>pmg_金矿_魔法自动化</v>
      </c>
      <c r="B761" s="20" t="str">
        <f>IF(生产方式演算表!B799="","",生产方式演算表!B799)</f>
        <v/>
      </c>
      <c r="C761" s="23">
        <v>4</v>
      </c>
      <c r="D761" s="24" t="str">
        <f>IF(生产方式演算表!F799="","",生产方式演算表!F799)</f>
        <v>魔偶</v>
      </c>
      <c r="E761" s="24">
        <f>IF(生产方式演算表!AO799="","",生产方式演算表!AO799)</f>
        <v>26</v>
      </c>
      <c r="F761" s="24" t="str">
        <f>IF(生产方式演算表!H799="","",生产方式演算表!H799)</f>
        <v>灵能水晶</v>
      </c>
      <c r="G761" s="24">
        <f>IF(生产方式演算表!AP799="","",生产方式演算表!AP799)</f>
        <v>43</v>
      </c>
      <c r="H761" s="24" t="str">
        <f>IF(生产方式演算表!J799="","",生产方式演算表!J799)</f>
        <v/>
      </c>
      <c r="I761" s="24" t="str">
        <f>IF(生产方式演算表!AQ799="","",生产方式演算表!AQ799)</f>
        <v/>
      </c>
      <c r="J761" s="26" t="str">
        <f>IF(生产方式演算表!AR799=0,"","运力")</f>
        <v/>
      </c>
      <c r="K761" s="26" t="str">
        <f>IF(J761="运力",生产方式演算表!AR799,"")</f>
        <v/>
      </c>
      <c r="L761" s="3" t="str">
        <f>IF(生产方式演算表!O799="","",生产方式演算表!O799)</f>
        <v/>
      </c>
      <c r="M761" s="3" t="str">
        <f>IF(生产方式演算表!AT799="","",ROUND(生产方式演算表!AT799,-1))</f>
        <v/>
      </c>
      <c r="N761" s="3" t="str">
        <f>IF(生产方式演算表!Q799="","",生产方式演算表!Q799)</f>
        <v/>
      </c>
      <c r="O761" s="3" t="str">
        <f>IF(生产方式演算表!AU799="","",ROUND(生产方式演算表!AU799,-1))</f>
        <v/>
      </c>
      <c r="P761" s="3" t="str">
        <f>IF(生产方式演算表!S799="","",生产方式演算表!S799)</f>
        <v/>
      </c>
      <c r="Q761" s="3" t="str">
        <f>IF(生产方式演算表!AV799="","",ROUND(生产方式演算表!AV799,-1))</f>
        <v/>
      </c>
      <c r="R761" s="3" t="str">
        <f>IF(生产方式演算表!V799="","",生产方式演算表!V799)</f>
        <v/>
      </c>
      <c r="S761" s="3" t="str">
        <f>IF(生产方式演算表!AW799="","",ROUND(生产方式演算表!AW799,-LEN(生产方式演算表!AW799)+2))</f>
        <v/>
      </c>
      <c r="T761" s="3" t="str">
        <f>IF(生产方式演算表!X799="","",生产方式演算表!X799)</f>
        <v/>
      </c>
      <c r="U761" s="3" t="str">
        <f>IF(生产方式演算表!AX799="","",ROUND(生产方式演算表!AX799,-LEN(生产方式演算表!AX799)+2))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customHeight="1" spans="1:34">
      <c r="A762" s="23" t="str">
        <f>生产方式演算表!A800</f>
        <v>pmg_金矿_所有制</v>
      </c>
      <c r="B762" s="20" t="str">
        <f>IF(生产方式演算表!B800="","",生产方式演算表!B800)</f>
        <v>pm_重_商人行会</v>
      </c>
      <c r="C762" s="23">
        <v>5</v>
      </c>
      <c r="D762" s="24" t="str">
        <f>IF(生产方式演算表!F800="","",生产方式演算表!F800)</f>
        <v/>
      </c>
      <c r="E762" s="24" t="str">
        <f>IF(生产方式演算表!AO808="","",IF(LEN(生产方式演算表!AO808)=1,生产方式演算表!AO808,ROUND(生产方式演算表!AO808,-1)))</f>
        <v/>
      </c>
      <c r="F762" s="24" t="str">
        <f>IF(生产方式演算表!H808="","",生产方式演算表!H808)</f>
        <v/>
      </c>
      <c r="G762" s="24" t="str">
        <f>IF(生产方式演算表!AP808="","",IF(LEN(生产方式演算表!AP808)=1,生产方式演算表!AP808,ROUND(生产方式演算表!AP808,-1)))</f>
        <v/>
      </c>
      <c r="H762" s="24" t="str">
        <f>IF(生产方式演算表!J800="","",生产方式演算表!J800)</f>
        <v/>
      </c>
      <c r="I762" s="24" t="str">
        <f>IF(生产方式演算表!AQ808="","",IF(LEN(生产方式演算表!AQ808)=1,生产方式演算表!AQ808,ROUND(生产方式演算表!AQ808,-1)))</f>
        <v/>
      </c>
      <c r="J762" s="26" t="str">
        <f>IF(生产方式演算表!AR800=0,"","运力")</f>
        <v/>
      </c>
      <c r="K762" s="26" t="str">
        <f>IF(J762="","",IF(LEN(生产方式演算表!AR808)=1,生产方式演算表!AR808,ROUND(生产方式演算表!AR808,-1)))</f>
        <v/>
      </c>
      <c r="L762" s="3" t="str">
        <f>IF(生产方式演算表!O800="","",生产方式演算表!O800)</f>
        <v/>
      </c>
      <c r="M762" s="3" t="str">
        <f>IF(生产方式演算表!AT800="","",ROUND(生产方式演算表!AT800,-1))</f>
        <v/>
      </c>
      <c r="N762" s="3" t="str">
        <f>IF(生产方式演算表!Q800="","",生产方式演算表!Q800)</f>
        <v/>
      </c>
      <c r="O762" s="3" t="str">
        <f>IF(生产方式演算表!AU800="","",ROUND(生产方式演算表!AU800,-1))</f>
        <v/>
      </c>
      <c r="P762" s="3" t="str">
        <f>IF(生产方式演算表!S800="","",生产方式演算表!S800)</f>
        <v/>
      </c>
      <c r="Q762" s="3" t="str">
        <f>IF(生产方式演算表!AV800="","",ROUND(生产方式演算表!AV800,-1))</f>
        <v/>
      </c>
      <c r="R762" s="3" t="str">
        <f>IF(生产方式演算表!V800="","",生产方式演算表!V800)</f>
        <v/>
      </c>
      <c r="S762" s="3" t="str">
        <f>IF(生产方式演算表!AW808="","",IF(LEN(生产方式演算表!AW808)=1,生产方式演算表!AW808,ROUND(生产方式演算表!AW808,-1)))</f>
        <v/>
      </c>
      <c r="T762" s="3" t="str">
        <f>IF(生产方式演算表!X800="","",生产方式演算表!X800)</f>
        <v/>
      </c>
      <c r="U762" s="3" t="str">
        <f>IF(生产方式演算表!AX808="","",IF(LEN(生产方式演算表!AX808)=1,生产方式演算表!AX808,ROUND(生产方式演算表!AX808,-1)))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3" t="str">
        <f>生产方式演算表!A801</f>
        <v>pmg_金矿_所有制</v>
      </c>
      <c r="B763" s="20" t="str">
        <f>IF(生产方式演算表!B801="","",生产方式演算表!B801)</f>
        <v>pm_重_教会所有</v>
      </c>
      <c r="C763" s="23">
        <v>6</v>
      </c>
      <c r="D763" s="24" t="str">
        <f>IF(生产方式演算表!F801="","",生产方式演算表!F801)</f>
        <v/>
      </c>
      <c r="E763" s="24" t="str">
        <f>IF(生产方式演算表!AO809="","",IF(LEN(生产方式演算表!AO809)=1,生产方式演算表!AO809,ROUND(生产方式演算表!AO809,-1)))</f>
        <v/>
      </c>
      <c r="F763" s="24" t="str">
        <f>IF(生产方式演算表!H809="","",生产方式演算表!H809)</f>
        <v/>
      </c>
      <c r="G763" s="24" t="str">
        <f>IF(生产方式演算表!AP809="","",IF(LEN(生产方式演算表!AP809)=1,生产方式演算表!AP809,ROUND(生产方式演算表!AP809,-1)))</f>
        <v/>
      </c>
      <c r="H763" s="24" t="str">
        <f>IF(生产方式演算表!J801="","",生产方式演算表!J801)</f>
        <v/>
      </c>
      <c r="I763" s="24" t="str">
        <f>IF(生产方式演算表!AQ809="","",IF(LEN(生产方式演算表!AQ809)=1,生产方式演算表!AQ809,ROUND(生产方式演算表!AQ809,-1)))</f>
        <v/>
      </c>
      <c r="J763" s="26" t="str">
        <f>IF(生产方式演算表!AR801=0,"","运力")</f>
        <v/>
      </c>
      <c r="K763" s="26" t="str">
        <f>IF(J763="","",IF(LEN(生产方式演算表!AR809)=1,生产方式演算表!AR809,ROUND(生产方式演算表!AR809,-1)))</f>
        <v/>
      </c>
      <c r="L763" s="3" t="str">
        <f>IF(生产方式演算表!O801="","",生产方式演算表!O801)</f>
        <v/>
      </c>
      <c r="M763" s="3" t="str">
        <f>IF(生产方式演算表!AT801="","",ROUND(生产方式演算表!AT801,-1))</f>
        <v/>
      </c>
      <c r="N763" s="3" t="str">
        <f>IF(生产方式演算表!Q801="","",生产方式演算表!Q801)</f>
        <v/>
      </c>
      <c r="O763" s="3" t="str">
        <f>IF(生产方式演算表!AU801="","",ROUND(生产方式演算表!AU801,-1))</f>
        <v/>
      </c>
      <c r="P763" s="3" t="str">
        <f>IF(生产方式演算表!S801="","",生产方式演算表!S801)</f>
        <v/>
      </c>
      <c r="Q763" s="3" t="str">
        <f>IF(生产方式演算表!AV801="","",ROUND(生产方式演算表!AV801,-1))</f>
        <v/>
      </c>
      <c r="R763" s="3" t="str">
        <f>IF(生产方式演算表!V801="","",生产方式演算表!V801)</f>
        <v/>
      </c>
      <c r="S763" s="3" t="str">
        <f>IF(生产方式演算表!AW809="","",IF(LEN(生产方式演算表!AW809)=1,生产方式演算表!AW809,ROUND(生产方式演算表!AW809,-1)))</f>
        <v/>
      </c>
      <c r="T763" s="3" t="str">
        <f>IF(生产方式演算表!X801="","",生产方式演算表!X801)</f>
        <v/>
      </c>
      <c r="U763" s="3" t="str">
        <f>IF(生产方式演算表!AX809="","",IF(LEN(生产方式演算表!AX809)=1,生产方式演算表!AX809,ROUND(生产方式演算表!AX809,-1)))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3" t="str">
        <f>生产方式演算表!A802</f>
        <v>pmg_金矿_所有制</v>
      </c>
      <c r="B764" s="20" t="str">
        <f>IF(生产方式演算表!B802="","",生产方式演算表!B802)</f>
        <v>pm_重_私人运营</v>
      </c>
      <c r="C764" s="23">
        <v>7</v>
      </c>
      <c r="D764" s="24" t="str">
        <f>IF(生产方式演算表!F802="","",生产方式演算表!F802)</f>
        <v/>
      </c>
      <c r="E764" s="24" t="str">
        <f>IF(生产方式演算表!AO810="","",IF(LEN(生产方式演算表!AO810)=1,生产方式演算表!AO810,ROUND(生产方式演算表!AO810,-1)))</f>
        <v/>
      </c>
      <c r="F764" s="24" t="str">
        <f>IF(生产方式演算表!H810="","",生产方式演算表!H810)</f>
        <v/>
      </c>
      <c r="G764" s="24" t="str">
        <f>IF(生产方式演算表!AP810="","",IF(LEN(生产方式演算表!AP810)=1,生产方式演算表!AP810,ROUND(生产方式演算表!AP810,-1)))</f>
        <v/>
      </c>
      <c r="H764" s="24" t="str">
        <f>IF(生产方式演算表!J802="","",生产方式演算表!J802)</f>
        <v/>
      </c>
      <c r="I764" s="24" t="str">
        <f>IF(生产方式演算表!AQ810="","",IF(LEN(生产方式演算表!AQ810)=1,生产方式演算表!AQ810,ROUND(生产方式演算表!AQ810,-1)))</f>
        <v/>
      </c>
      <c r="J764" s="26" t="str">
        <f>IF(生产方式演算表!AR802=0,"","运力")</f>
        <v/>
      </c>
      <c r="K764" s="26" t="str">
        <f>IF(J764="","",IF(LEN(生产方式演算表!AR810)=1,生产方式演算表!AR810,ROUND(生产方式演算表!AR810,-1)))</f>
        <v/>
      </c>
      <c r="L764" s="3" t="str">
        <f>IF(生产方式演算表!O802="","",生产方式演算表!O802)</f>
        <v/>
      </c>
      <c r="M764" s="3" t="str">
        <f>IF(生产方式演算表!AT802="","",ROUND(生产方式演算表!AT802,-1))</f>
        <v/>
      </c>
      <c r="N764" s="3" t="str">
        <f>IF(生产方式演算表!Q802="","",生产方式演算表!Q802)</f>
        <v/>
      </c>
      <c r="O764" s="3" t="str">
        <f>IF(生产方式演算表!AU802="","",ROUND(生产方式演算表!AU802,-1))</f>
        <v/>
      </c>
      <c r="P764" s="3" t="str">
        <f>IF(生产方式演算表!S802="","",生产方式演算表!S802)</f>
        <v/>
      </c>
      <c r="Q764" s="3" t="str">
        <f>IF(生产方式演算表!AV802="","",ROUND(生产方式演算表!AV802,-1))</f>
        <v/>
      </c>
      <c r="R764" s="3" t="str">
        <f>IF(生产方式演算表!V802="","",生产方式演算表!V802)</f>
        <v/>
      </c>
      <c r="S764" s="3" t="str">
        <f>IF(生产方式演算表!AW810="","",IF(LEN(生产方式演算表!AW810)=1,生产方式演算表!AW810,ROUND(生产方式演算表!AW810,-1)))</f>
        <v/>
      </c>
      <c r="T764" s="3" t="str">
        <f>IF(生产方式演算表!X802="","",生产方式演算表!X802)</f>
        <v/>
      </c>
      <c r="U764" s="3" t="str">
        <f>IF(生产方式演算表!AX810="","",IF(LEN(生产方式演算表!AX810)=1,生产方式演算表!AX810,ROUND(生产方式演算表!AX810,-1)))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3" t="str">
        <f>生产方式演算表!A803</f>
        <v>pmg_金矿_所有制</v>
      </c>
      <c r="B765" s="20" t="str">
        <f>IF(生产方式演算表!B803="","",生产方式演算表!B803)</f>
        <v>pm_重_公开交易</v>
      </c>
      <c r="C765" s="23">
        <v>8</v>
      </c>
      <c r="D765" s="24" t="str">
        <f>IF(生产方式演算表!F803="","",生产方式演算表!F803)</f>
        <v/>
      </c>
      <c r="E765" s="24" t="str">
        <f>IF(生产方式演算表!AO811="","",IF(LEN(生产方式演算表!AO811)=1,生产方式演算表!AO811,ROUND(生产方式演算表!AO811,-1)))</f>
        <v/>
      </c>
      <c r="F765" s="24" t="str">
        <f>IF(生产方式演算表!H811="","",生产方式演算表!H811)</f>
        <v/>
      </c>
      <c r="G765" s="24" t="str">
        <f>IF(生产方式演算表!AP811="","",IF(LEN(生产方式演算表!AP811)=1,生产方式演算表!AP811,ROUND(生产方式演算表!AP811,-1)))</f>
        <v/>
      </c>
      <c r="H765" s="24" t="str">
        <f>IF(生产方式演算表!J803="","",生产方式演算表!J803)</f>
        <v/>
      </c>
      <c r="I765" s="24" t="str">
        <f>IF(生产方式演算表!AQ811="","",IF(LEN(生产方式演算表!AQ811)=1,生产方式演算表!AQ811,ROUND(生产方式演算表!AQ811,-1)))</f>
        <v/>
      </c>
      <c r="J765" s="26" t="str">
        <f>IF(生产方式演算表!AR803=0,"","运力")</f>
        <v/>
      </c>
      <c r="K765" s="26" t="str">
        <f>IF(J765="","",IF(LEN(生产方式演算表!AR811)=1,生产方式演算表!AR811,ROUND(生产方式演算表!AR811,-1)))</f>
        <v/>
      </c>
      <c r="L765" s="3" t="str">
        <f>IF(生产方式演算表!O803="","",生产方式演算表!O803)</f>
        <v/>
      </c>
      <c r="M765" s="3" t="str">
        <f>IF(生产方式演算表!AT803="","",ROUND(生产方式演算表!AT803,-1))</f>
        <v/>
      </c>
      <c r="N765" s="3" t="str">
        <f>IF(生产方式演算表!Q803="","",生产方式演算表!Q803)</f>
        <v/>
      </c>
      <c r="O765" s="3" t="str">
        <f>IF(生产方式演算表!AU803="","",ROUND(生产方式演算表!AU803,-1))</f>
        <v/>
      </c>
      <c r="P765" s="3" t="str">
        <f>IF(生产方式演算表!S803="","",生产方式演算表!S803)</f>
        <v/>
      </c>
      <c r="Q765" s="3" t="str">
        <f>IF(生产方式演算表!AV803="","",ROUND(生产方式演算表!AV803,-1))</f>
        <v/>
      </c>
      <c r="R765" s="3" t="str">
        <f>IF(生产方式演算表!V803="","",生产方式演算表!V803)</f>
        <v/>
      </c>
      <c r="S765" s="3" t="str">
        <f>IF(生产方式演算表!AW811="","",IF(LEN(生产方式演算表!AW811)=1,生产方式演算表!AW811,ROUND(生产方式演算表!AW811,-1)))</f>
        <v/>
      </c>
      <c r="T765" s="3" t="str">
        <f>IF(生产方式演算表!X803="","",生产方式演算表!X803)</f>
        <v/>
      </c>
      <c r="U765" s="3" t="str">
        <f>IF(生产方式演算表!AX811="","",IF(LEN(生产方式演算表!AX811)=1,生产方式演算表!AX811,ROUND(生产方式演算表!AX811,-1)))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3" t="str">
        <f>生产方式演算表!A804</f>
        <v>pmg_金矿_所有制</v>
      </c>
      <c r="B766" s="20" t="str">
        <f>IF(生产方式演算表!B804="","",生产方式演算表!B804)</f>
        <v>pm_重_政府运营</v>
      </c>
      <c r="C766" s="25">
        <v>1</v>
      </c>
      <c r="D766" s="24" t="str">
        <f>IF(生产方式演算表!F804="","",生产方式演算表!F804)</f>
        <v/>
      </c>
      <c r="E766" s="24" t="str">
        <f>IF(生产方式演算表!AO812="","",IF(LEN(生产方式演算表!AO812)=1,生产方式演算表!AO812,ROUND(生产方式演算表!AO812,-1)))</f>
        <v/>
      </c>
      <c r="F766" s="24" t="str">
        <f>IF(生产方式演算表!H812="","",生产方式演算表!H812)</f>
        <v/>
      </c>
      <c r="G766" s="24" t="str">
        <f>IF(生产方式演算表!AP812="","",IF(LEN(生产方式演算表!AP812)=1,生产方式演算表!AP812,ROUND(生产方式演算表!AP812,-1)))</f>
        <v/>
      </c>
      <c r="H766" s="24" t="str">
        <f>IF(生产方式演算表!J804="","",生产方式演算表!J804)</f>
        <v/>
      </c>
      <c r="I766" s="24" t="str">
        <f>IF(生产方式演算表!AQ812="","",IF(LEN(生产方式演算表!AQ812)=1,生产方式演算表!AQ812,ROUND(生产方式演算表!AQ812,-1)))</f>
        <v/>
      </c>
      <c r="J766" s="26" t="str">
        <f>IF(生产方式演算表!AR804=0,"","运力")</f>
        <v/>
      </c>
      <c r="K766" s="26" t="str">
        <f>IF(J766="","",IF(LEN(生产方式演算表!AR812)=1,生产方式演算表!AR812,ROUND(生产方式演算表!AR812,-1)))</f>
        <v/>
      </c>
      <c r="L766" s="3" t="str">
        <f>IF(生产方式演算表!O804="","",生产方式演算表!O804)</f>
        <v/>
      </c>
      <c r="M766" s="3" t="str">
        <f>IF(生产方式演算表!AT804="","",ROUND(生产方式演算表!AT804,-1))</f>
        <v/>
      </c>
      <c r="N766" s="3" t="str">
        <f>IF(生产方式演算表!Q804="","",生产方式演算表!Q804)</f>
        <v/>
      </c>
      <c r="O766" s="3" t="str">
        <f>IF(生产方式演算表!AU804="","",ROUND(生产方式演算表!AU804,-1))</f>
        <v/>
      </c>
      <c r="P766" s="3" t="str">
        <f>IF(生产方式演算表!S804="","",生产方式演算表!S804)</f>
        <v/>
      </c>
      <c r="Q766" s="3" t="str">
        <f>IF(生产方式演算表!AV804="","",ROUND(生产方式演算表!AV804,-1))</f>
        <v/>
      </c>
      <c r="R766" s="3" t="str">
        <f>IF(生产方式演算表!V804="","",生产方式演算表!V804)</f>
        <v/>
      </c>
      <c r="S766" s="3" t="str">
        <f>IF(生产方式演算表!AW812="","",IF(LEN(生产方式演算表!AW812)=1,生产方式演算表!AW812,ROUND(生产方式演算表!AW812,-1)))</f>
        <v/>
      </c>
      <c r="T766" s="3" t="str">
        <f>IF(生产方式演算表!X804="","",生产方式演算表!X804)</f>
        <v/>
      </c>
      <c r="U766" s="3" t="str">
        <f>IF(生产方式演算表!AX812="","",IF(LEN(生产方式演算表!AX812)=1,生产方式演算表!AX812,ROUND(生产方式演算表!AX812,-1)))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3" t="str">
        <f>生产方式演算表!A805</f>
        <v>pmg_金矿_所有制</v>
      </c>
      <c r="B767" s="20" t="str">
        <f>IF(生产方式演算表!B805="","",生产方式演算表!B805)</f>
        <v>pm_重_初级工人合作社</v>
      </c>
      <c r="C767" s="25">
        <v>2</v>
      </c>
      <c r="D767" s="24" t="str">
        <f>IF(生产方式演算表!F805="","",生产方式演算表!F805)</f>
        <v/>
      </c>
      <c r="E767" s="24" t="str">
        <f>IF(生产方式演算表!AO813="","",IF(LEN(生产方式演算表!AO813)=1,生产方式演算表!AO813,ROUND(生产方式演算表!AO813,-1)))</f>
        <v/>
      </c>
      <c r="F767" s="24" t="str">
        <f>IF(生产方式演算表!H813="","",生产方式演算表!H813)</f>
        <v/>
      </c>
      <c r="G767" s="24" t="str">
        <f>IF(生产方式演算表!AP813="","",IF(LEN(生产方式演算表!AP813)=1,生产方式演算表!AP813,ROUND(生产方式演算表!AP813,-1)))</f>
        <v/>
      </c>
      <c r="H767" s="24" t="str">
        <f>IF(生产方式演算表!J805="","",生产方式演算表!J805)</f>
        <v/>
      </c>
      <c r="I767" s="24" t="str">
        <f>IF(生产方式演算表!AQ813="","",IF(LEN(生产方式演算表!AQ813)=1,生产方式演算表!AQ813,ROUND(生产方式演算表!AQ813,-1)))</f>
        <v/>
      </c>
      <c r="J767" s="26" t="str">
        <f>IF(生产方式演算表!AR805=0,"","运力")</f>
        <v/>
      </c>
      <c r="K767" s="26" t="str">
        <f>IF(J767="","",IF(LEN(生产方式演算表!AR813)=1,生产方式演算表!AR813,ROUND(生产方式演算表!AR813,-1)))</f>
        <v/>
      </c>
      <c r="L767" s="3" t="str">
        <f>IF(生产方式演算表!O805="","",生产方式演算表!O805)</f>
        <v/>
      </c>
      <c r="M767" s="3" t="str">
        <f>IF(生产方式演算表!AT805="","",ROUND(生产方式演算表!AT805,-1))</f>
        <v/>
      </c>
      <c r="N767" s="3" t="str">
        <f>IF(生产方式演算表!Q805="","",生产方式演算表!Q805)</f>
        <v/>
      </c>
      <c r="O767" s="3" t="str">
        <f>IF(生产方式演算表!AU805="","",ROUND(生产方式演算表!AU805,-1))</f>
        <v/>
      </c>
      <c r="P767" s="3" t="str">
        <f>IF(生产方式演算表!S805="","",生产方式演算表!S805)</f>
        <v/>
      </c>
      <c r="Q767" s="3" t="str">
        <f>IF(生产方式演算表!AV805="","",ROUND(生产方式演算表!AV805,-1))</f>
        <v/>
      </c>
      <c r="R767" s="3" t="str">
        <f>IF(生产方式演算表!V805="","",生产方式演算表!V805)</f>
        <v/>
      </c>
      <c r="S767" s="3" t="str">
        <f>IF(生产方式演算表!AW813="","",IF(LEN(生产方式演算表!AW813)=1,生产方式演算表!AW813,ROUND(生产方式演算表!AW813,-1)))</f>
        <v/>
      </c>
      <c r="T767" s="3" t="str">
        <f>IF(生产方式演算表!X805="","",生产方式演算表!X805)</f>
        <v/>
      </c>
      <c r="U767" s="3" t="str">
        <f>IF(生产方式演算表!AX813="","",IF(LEN(生产方式演算表!AX813)=1,生产方式演算表!AX813,ROUND(生产方式演算表!AX813,-1)))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3" t="str">
        <f>生产方式演算表!A806</f>
        <v>pmg_金矿_所有制</v>
      </c>
      <c r="B768" s="20" t="str">
        <f>IF(生产方式演算表!B806="","",生产方式演算表!B806)</f>
        <v>pm_重_高级工人合作社</v>
      </c>
      <c r="C768" s="25">
        <v>3</v>
      </c>
      <c r="D768" s="24" t="str">
        <f>IF(生产方式演算表!F806="","",生产方式演算表!F806)</f>
        <v/>
      </c>
      <c r="E768" s="24" t="str">
        <f>IF(生产方式演算表!AO814="","",IF(LEN(生产方式演算表!AO814)=1,生产方式演算表!AO814,ROUND(生产方式演算表!AO814,-1)))</f>
        <v/>
      </c>
      <c r="F768" s="24" t="str">
        <f>IF(生产方式演算表!H814="","",生产方式演算表!H814)</f>
        <v/>
      </c>
      <c r="G768" s="24" t="str">
        <f>IF(生产方式演算表!AP814="","",IF(LEN(生产方式演算表!AP814)=1,生产方式演算表!AP814,ROUND(生产方式演算表!AP814,-1)))</f>
        <v/>
      </c>
      <c r="H768" s="24" t="str">
        <f>IF(生产方式演算表!J806="","",生产方式演算表!J806)</f>
        <v/>
      </c>
      <c r="I768" s="24" t="str">
        <f>IF(生产方式演算表!AQ814="","",IF(LEN(生产方式演算表!AQ814)=1,生产方式演算表!AQ814,ROUND(生产方式演算表!AQ814,-1)))</f>
        <v/>
      </c>
      <c r="J768" s="26" t="str">
        <f>IF(生产方式演算表!AR806=0,"","运力")</f>
        <v/>
      </c>
      <c r="K768" s="26" t="str">
        <f>IF(J768="","",IF(LEN(生产方式演算表!AR814)=1,生产方式演算表!AR814,ROUND(生产方式演算表!AR814,-1)))</f>
        <v/>
      </c>
      <c r="L768" s="3" t="str">
        <f>IF(生产方式演算表!O806="","",生产方式演算表!O806)</f>
        <v/>
      </c>
      <c r="M768" s="3" t="str">
        <f>IF(生产方式演算表!AT806="","",ROUND(生产方式演算表!AT806,-1))</f>
        <v/>
      </c>
      <c r="N768" s="3" t="str">
        <f>IF(生产方式演算表!Q806="","",生产方式演算表!Q806)</f>
        <v/>
      </c>
      <c r="O768" s="3" t="str">
        <f>IF(生产方式演算表!AU806="","",ROUND(生产方式演算表!AU806,-1))</f>
        <v/>
      </c>
      <c r="P768" s="3" t="str">
        <f>IF(生产方式演算表!S806="","",生产方式演算表!S806)</f>
        <v/>
      </c>
      <c r="Q768" s="3" t="str">
        <f>IF(生产方式演算表!AV806="","",ROUND(生产方式演算表!AV806,-1))</f>
        <v/>
      </c>
      <c r="R768" s="3" t="str">
        <f>IF(生产方式演算表!V806="","",生产方式演算表!V806)</f>
        <v/>
      </c>
      <c r="S768" s="3" t="str">
        <f>IF(生产方式演算表!AW814="","",IF(LEN(生产方式演算表!AW814)=1,生产方式演算表!AW814,ROUND(生产方式演算表!AW814,-1)))</f>
        <v/>
      </c>
      <c r="T768" s="3" t="str">
        <f>IF(生产方式演算表!X806="","",生产方式演算表!X806)</f>
        <v/>
      </c>
      <c r="U768" s="3" t="str">
        <f>IF(生产方式演算表!AX814="","",IF(LEN(生产方式演算表!AX814)=1,生产方式演算表!AX814,ROUND(生产方式演算表!AX814,-1)))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3" t="str">
        <f>生产方式演算表!A807</f>
        <v>pmg_金矿_所有制</v>
      </c>
      <c r="B769" s="20" t="str">
        <f>IF(生产方式演算表!B807="","",生产方式演算表!B807)</f>
        <v>pm_重_法师所有</v>
      </c>
      <c r="C769" s="25">
        <v>4</v>
      </c>
      <c r="D769" s="24" t="str">
        <f>IF(生产方式演算表!F807="","",生产方式演算表!F807)</f>
        <v/>
      </c>
      <c r="E769" s="24" t="str">
        <f>IF(生产方式演算表!AO815="","",IF(LEN(生产方式演算表!AO815)=1,生产方式演算表!AO815,ROUND(生产方式演算表!AO815,-1)))</f>
        <v/>
      </c>
      <c r="F769" s="24" t="str">
        <f>IF(生产方式演算表!H815="","",生产方式演算表!H815)</f>
        <v/>
      </c>
      <c r="G769" s="24" t="str">
        <f>IF(生产方式演算表!AP815="","",IF(LEN(生产方式演算表!AP815)=1,生产方式演算表!AP815,ROUND(生产方式演算表!AP815,-1)))</f>
        <v/>
      </c>
      <c r="H769" s="24" t="str">
        <f>IF(生产方式演算表!J807="","",生产方式演算表!J807)</f>
        <v/>
      </c>
      <c r="I769" s="24" t="str">
        <f>IF(生产方式演算表!AQ815="","",IF(LEN(生产方式演算表!AQ815)=1,生产方式演算表!AQ815,ROUND(生产方式演算表!AQ815,-1)))</f>
        <v/>
      </c>
      <c r="J769" s="26" t="str">
        <f>IF(生产方式演算表!AR807=0,"","运力")</f>
        <v/>
      </c>
      <c r="K769" s="26" t="str">
        <f>IF(J769="","",IF(LEN(生产方式演算表!AR815)=1,生产方式演算表!AR815,ROUND(生产方式演算表!AR815,-1)))</f>
        <v/>
      </c>
      <c r="L769" s="3" t="str">
        <f>IF(生产方式演算表!O807="","",生产方式演算表!O807)</f>
        <v/>
      </c>
      <c r="M769" s="3" t="str">
        <f>IF(生产方式演算表!AT807="","",ROUND(生产方式演算表!AT807,-1))</f>
        <v/>
      </c>
      <c r="N769" s="3" t="str">
        <f>IF(生产方式演算表!Q807="","",生产方式演算表!Q807)</f>
        <v/>
      </c>
      <c r="O769" s="3" t="str">
        <f>IF(生产方式演算表!AU807="","",ROUND(生产方式演算表!AU807,-1))</f>
        <v/>
      </c>
      <c r="P769" s="3" t="str">
        <f>IF(生产方式演算表!S807="","",生产方式演算表!S807)</f>
        <v/>
      </c>
      <c r="Q769" s="3" t="str">
        <f>IF(生产方式演算表!AV807="","",ROUND(生产方式演算表!AV807,-1))</f>
        <v/>
      </c>
      <c r="R769" s="3" t="str">
        <f>IF(生产方式演算表!V807="","",生产方式演算表!V807)</f>
        <v/>
      </c>
      <c r="S769" s="3" t="str">
        <f>IF(生产方式演算表!AW815="","",IF(LEN(生产方式演算表!AW815)=1,生产方式演算表!AW815,ROUND(生产方式演算表!AW815,-1)))</f>
        <v/>
      </c>
      <c r="T769" s="3" t="str">
        <f>IF(生产方式演算表!X807="","",生产方式演算表!X807)</f>
        <v/>
      </c>
      <c r="U769" s="3" t="str">
        <f>IF(生产方式演算表!AX815="","",IF(LEN(生产方式演算表!AX815)=1,生产方式演算表!AX815,ROUND(生产方式演算表!AX815,-1)))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hidden="1" customHeight="1" spans="1:34">
      <c r="A770" s="23" t="str">
        <f>生产方式演算表!A808</f>
        <v>pmg_油井_基础生产</v>
      </c>
      <c r="B770" s="20" t="str">
        <f>IF(生产方式演算表!B808="","",生产方式演算表!B808)</f>
        <v/>
      </c>
      <c r="C770" s="25">
        <v>5</v>
      </c>
      <c r="D770" s="24" t="str">
        <f>IF(生产方式演算表!F808="","",生产方式演算表!F808)</f>
        <v/>
      </c>
      <c r="E770" s="24" t="str">
        <f>IF(生产方式演算表!AO808="","",生产方式演算表!AO808)</f>
        <v/>
      </c>
      <c r="F770" s="24" t="str">
        <f>IF(生产方式演算表!H808="","",生产方式演算表!H808)</f>
        <v/>
      </c>
      <c r="G770" s="24" t="str">
        <f>IF(生产方式演算表!AP808="","",生产方式演算表!AP808)</f>
        <v/>
      </c>
      <c r="H770" s="24" t="str">
        <f>IF(生产方式演算表!J808="","",生产方式演算表!J808)</f>
        <v/>
      </c>
      <c r="I770" s="24" t="str">
        <f>IF(生产方式演算表!AQ808="","",生产方式演算表!AQ808)</f>
        <v/>
      </c>
      <c r="J770" s="26" t="str">
        <f>IF(生产方式演算表!AR808=0,"","运力")</f>
        <v/>
      </c>
      <c r="K770" s="26" t="str">
        <f>IF(J770="运力",生产方式演算表!AR808,"")</f>
        <v/>
      </c>
      <c r="L770" s="3" t="str">
        <f>IF(生产方式演算表!O808="","",生产方式演算表!O808)</f>
        <v/>
      </c>
      <c r="M770" s="3" t="str">
        <f>IF(生产方式演算表!AT808="","",ROUND(生产方式演算表!AT808,-1))</f>
        <v/>
      </c>
      <c r="N770" s="3" t="str">
        <f>IF(生产方式演算表!Q808="","",生产方式演算表!Q808)</f>
        <v/>
      </c>
      <c r="O770" s="3" t="str">
        <f>IF(生产方式演算表!AU808="","",ROUND(生产方式演算表!AU808,-1))</f>
        <v/>
      </c>
      <c r="P770" s="3" t="str">
        <f>IF(生产方式演算表!S808="","",生产方式演算表!S808)</f>
        <v/>
      </c>
      <c r="Q770" s="3" t="str">
        <f>IF(生产方式演算表!AV808="","",ROUND(生产方式演算表!AV808,-1))</f>
        <v/>
      </c>
      <c r="R770" s="3" t="str">
        <f>IF(生产方式演算表!V808="","",生产方式演算表!V808)</f>
        <v/>
      </c>
      <c r="S770" s="3" t="str">
        <f>IF(生产方式演算表!AW808="","",ROUND(生产方式演算表!AW808,-LEN(生产方式演算表!AW808)+2))</f>
        <v/>
      </c>
      <c r="T770" s="3" t="str">
        <f>IF(生产方式演算表!X808="","",生产方式演算表!X808)</f>
        <v/>
      </c>
      <c r="U770" s="3" t="str">
        <f>IF(生产方式演算表!AX808="","",ROUND(生产方式演算表!AX808,-LEN(生产方式演算表!AX808)+2))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hidden="1" customHeight="1" spans="1:34">
      <c r="A771" s="23" t="str">
        <f>生产方式演算表!A809</f>
        <v>pmg_油井_基础生产</v>
      </c>
      <c r="B771" s="20" t="str">
        <f>IF(生产方式演算表!B809="","",生产方式演算表!B809)</f>
        <v/>
      </c>
      <c r="C771" s="23">
        <v>1</v>
      </c>
      <c r="D771" s="24" t="str">
        <f>IF(生产方式演算表!F809="","",生产方式演算表!F809)</f>
        <v/>
      </c>
      <c r="E771" s="24" t="str">
        <f>IF(生产方式演算表!AO809="","",生产方式演算表!AO809)</f>
        <v/>
      </c>
      <c r="F771" s="24" t="str">
        <f>IF(生产方式演算表!H809="","",生产方式演算表!H809)</f>
        <v/>
      </c>
      <c r="G771" s="24" t="str">
        <f>IF(生产方式演算表!AP809="","",生产方式演算表!AP809)</f>
        <v/>
      </c>
      <c r="H771" s="24" t="str">
        <f>IF(生产方式演算表!J809="","",生产方式演算表!J809)</f>
        <v/>
      </c>
      <c r="I771" s="24" t="str">
        <f>IF(生产方式演算表!AQ809="","",生产方式演算表!AQ809)</f>
        <v/>
      </c>
      <c r="J771" s="26" t="str">
        <f>IF(生产方式演算表!AR809=0,"","运力")</f>
        <v/>
      </c>
      <c r="K771" s="26" t="str">
        <f>IF(J771="运力",生产方式演算表!AR809,"")</f>
        <v/>
      </c>
      <c r="L771" s="3" t="str">
        <f>IF(生产方式演算表!O809="","",生产方式演算表!O809)</f>
        <v/>
      </c>
      <c r="M771" s="3" t="str">
        <f>IF(生产方式演算表!AT809="","",ROUND(生产方式演算表!AT809,-1))</f>
        <v/>
      </c>
      <c r="N771" s="3" t="str">
        <f>IF(生产方式演算表!Q809="","",生产方式演算表!Q809)</f>
        <v/>
      </c>
      <c r="O771" s="3" t="str">
        <f>IF(生产方式演算表!AU809="","",ROUND(生产方式演算表!AU809,-1))</f>
        <v/>
      </c>
      <c r="P771" s="3" t="str">
        <f>IF(生产方式演算表!S809="","",生产方式演算表!S809)</f>
        <v/>
      </c>
      <c r="Q771" s="3" t="str">
        <f>IF(生产方式演算表!AV809="","",ROUND(生产方式演算表!AV809,-1))</f>
        <v/>
      </c>
      <c r="R771" s="3" t="str">
        <f>IF(生产方式演算表!V809="","",生产方式演算表!V809)</f>
        <v/>
      </c>
      <c r="S771" s="3" t="str">
        <f>IF(生产方式演算表!AW809="","",ROUND(生产方式演算表!AW809,-LEN(生产方式演算表!AW809)+2))</f>
        <v/>
      </c>
      <c r="T771" s="3" t="str">
        <f>IF(生产方式演算表!X809="","",生产方式演算表!X809)</f>
        <v/>
      </c>
      <c r="U771" s="3" t="str">
        <f>IF(生产方式演算表!AX809="","",ROUND(生产方式演算表!AX809,-LEN(生产方式演算表!AX809)+2))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hidden="1" customHeight="1" spans="1:34">
      <c r="A772" s="23" t="str">
        <f>生产方式演算表!A810</f>
        <v>pmg_油井_基础生产</v>
      </c>
      <c r="B772" s="20" t="str">
        <f>IF(生产方式演算表!B810="","",生产方式演算表!B810)</f>
        <v/>
      </c>
      <c r="C772" s="23">
        <v>2</v>
      </c>
      <c r="D772" s="24" t="str">
        <f>IF(生产方式演算表!F810="","",生产方式演算表!F810)</f>
        <v/>
      </c>
      <c r="E772" s="24" t="str">
        <f>IF(生产方式演算表!AO810="","",生产方式演算表!AO810)</f>
        <v/>
      </c>
      <c r="F772" s="24" t="str">
        <f>IF(生产方式演算表!H810="","",生产方式演算表!H810)</f>
        <v/>
      </c>
      <c r="G772" s="24" t="str">
        <f>IF(生产方式演算表!AP810="","",生产方式演算表!AP810)</f>
        <v/>
      </c>
      <c r="H772" s="24" t="str">
        <f>IF(生产方式演算表!J810="","",生产方式演算表!J810)</f>
        <v/>
      </c>
      <c r="I772" s="24" t="str">
        <f>IF(生产方式演算表!AQ810="","",生产方式演算表!AQ810)</f>
        <v/>
      </c>
      <c r="J772" s="26" t="str">
        <f>IF(生产方式演算表!AR810=0,"","运力")</f>
        <v/>
      </c>
      <c r="K772" s="26" t="str">
        <f>IF(J772="运力",生产方式演算表!AR810,"")</f>
        <v/>
      </c>
      <c r="L772" s="3" t="str">
        <f>IF(生产方式演算表!O810="","",生产方式演算表!O810)</f>
        <v/>
      </c>
      <c r="M772" s="3" t="str">
        <f>IF(生产方式演算表!AT810="","",ROUND(生产方式演算表!AT810,-1))</f>
        <v/>
      </c>
      <c r="N772" s="3" t="str">
        <f>IF(生产方式演算表!Q810="","",生产方式演算表!Q810)</f>
        <v/>
      </c>
      <c r="O772" s="3" t="str">
        <f>IF(生产方式演算表!AU810="","",ROUND(生产方式演算表!AU810,-1))</f>
        <v/>
      </c>
      <c r="P772" s="3" t="str">
        <f>IF(生产方式演算表!S810="","",生产方式演算表!S810)</f>
        <v/>
      </c>
      <c r="Q772" s="3" t="str">
        <f>IF(生产方式演算表!AV810="","",ROUND(生产方式演算表!AV810,-1))</f>
        <v/>
      </c>
      <c r="R772" s="3" t="str">
        <f>IF(生产方式演算表!V810="","",生产方式演算表!V810)</f>
        <v/>
      </c>
      <c r="S772" s="3" t="str">
        <f>IF(生产方式演算表!AW810="","",ROUND(生产方式演算表!AW810,-LEN(生产方式演算表!AW810)+2))</f>
        <v/>
      </c>
      <c r="T772" s="3" t="str">
        <f>IF(生产方式演算表!X810="","",生产方式演算表!X810)</f>
        <v/>
      </c>
      <c r="U772" s="3" t="str">
        <f>IF(生产方式演算表!AX810="","",ROUND(生产方式演算表!AX810,-LEN(生产方式演算表!AX810)+2))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hidden="1" customHeight="1" spans="1:34">
      <c r="A773" s="23" t="str">
        <f>生产方式演算表!A811</f>
        <v>pmg_油井_基础生产</v>
      </c>
      <c r="B773" s="20" t="str">
        <f>IF(生产方式演算表!B811="","",生产方式演算表!B811)</f>
        <v/>
      </c>
      <c r="C773" s="23">
        <v>3</v>
      </c>
      <c r="D773" s="24" t="str">
        <f>IF(生产方式演算表!F811="","",生产方式演算表!F811)</f>
        <v/>
      </c>
      <c r="E773" s="24" t="str">
        <f>IF(生产方式演算表!AO811="","",生产方式演算表!AO811)</f>
        <v/>
      </c>
      <c r="F773" s="24" t="str">
        <f>IF(生产方式演算表!H811="","",生产方式演算表!H811)</f>
        <v/>
      </c>
      <c r="G773" s="24" t="str">
        <f>IF(生产方式演算表!AP811="","",生产方式演算表!AP811)</f>
        <v/>
      </c>
      <c r="H773" s="24" t="str">
        <f>IF(生产方式演算表!J811="","",生产方式演算表!J811)</f>
        <v/>
      </c>
      <c r="I773" s="24" t="str">
        <f>IF(生产方式演算表!AQ811="","",生产方式演算表!AQ811)</f>
        <v/>
      </c>
      <c r="J773" s="26" t="str">
        <f>IF(生产方式演算表!AR811=0,"","运力")</f>
        <v/>
      </c>
      <c r="K773" s="26" t="str">
        <f>IF(J773="运力",生产方式演算表!AR811,"")</f>
        <v/>
      </c>
      <c r="L773" s="3" t="str">
        <f>IF(生产方式演算表!O811="","",生产方式演算表!O811)</f>
        <v/>
      </c>
      <c r="M773" s="3" t="str">
        <f>IF(生产方式演算表!AT811="","",ROUND(生产方式演算表!AT811,-1))</f>
        <v/>
      </c>
      <c r="N773" s="3" t="str">
        <f>IF(生产方式演算表!Q811="","",生产方式演算表!Q811)</f>
        <v/>
      </c>
      <c r="O773" s="3" t="str">
        <f>IF(生产方式演算表!AU811="","",ROUND(生产方式演算表!AU811,-1))</f>
        <v/>
      </c>
      <c r="P773" s="3" t="str">
        <f>IF(生产方式演算表!S811="","",生产方式演算表!S811)</f>
        <v/>
      </c>
      <c r="Q773" s="3" t="str">
        <f>IF(生产方式演算表!AV811="","",ROUND(生产方式演算表!AV811,-1))</f>
        <v/>
      </c>
      <c r="R773" s="3" t="str">
        <f>IF(生产方式演算表!V811="","",生产方式演算表!V811)</f>
        <v/>
      </c>
      <c r="S773" s="3" t="str">
        <f>IF(生产方式演算表!AW811="","",ROUND(生产方式演算表!AW811,-LEN(生产方式演算表!AW811)+2))</f>
        <v/>
      </c>
      <c r="T773" s="3" t="str">
        <f>IF(生产方式演算表!X811="","",生产方式演算表!X811)</f>
        <v/>
      </c>
      <c r="U773" s="3" t="str">
        <f>IF(生产方式演算表!AX811="","",ROUND(生产方式演算表!AX811,-LEN(生产方式演算表!AX811)+2))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hidden="1" customHeight="1" spans="1:34">
      <c r="A774" s="23" t="str">
        <f>生产方式演算表!A812</f>
        <v>pmg_油井_基础生产</v>
      </c>
      <c r="B774" s="20" t="str">
        <f>IF(生产方式演算表!B812="","",生产方式演算表!B812)</f>
        <v/>
      </c>
      <c r="C774" s="23">
        <v>4</v>
      </c>
      <c r="D774" s="24" t="str">
        <f>IF(生产方式演算表!F812="","",生产方式演算表!F812)</f>
        <v/>
      </c>
      <c r="E774" s="24" t="str">
        <f>IF(生产方式演算表!AO812="","",生产方式演算表!AO812)</f>
        <v/>
      </c>
      <c r="F774" s="24" t="str">
        <f>IF(生产方式演算表!H812="","",生产方式演算表!H812)</f>
        <v/>
      </c>
      <c r="G774" s="24" t="str">
        <f>IF(生产方式演算表!AP812="","",生产方式演算表!AP812)</f>
        <v/>
      </c>
      <c r="H774" s="24" t="str">
        <f>IF(生产方式演算表!J812="","",生产方式演算表!J812)</f>
        <v/>
      </c>
      <c r="I774" s="24" t="str">
        <f>IF(生产方式演算表!AQ812="","",生产方式演算表!AQ812)</f>
        <v/>
      </c>
      <c r="J774" s="26" t="str">
        <f>IF(生产方式演算表!AR812=0,"","运力")</f>
        <v/>
      </c>
      <c r="K774" s="26" t="str">
        <f>IF(J774="运力",生产方式演算表!AR812,"")</f>
        <v/>
      </c>
      <c r="L774" s="3" t="str">
        <f>IF(生产方式演算表!O812="","",生产方式演算表!O812)</f>
        <v/>
      </c>
      <c r="M774" s="3" t="str">
        <f>IF(生产方式演算表!AT812="","",ROUND(生产方式演算表!AT812,-1))</f>
        <v/>
      </c>
      <c r="N774" s="3" t="str">
        <f>IF(生产方式演算表!Q812="","",生产方式演算表!Q812)</f>
        <v/>
      </c>
      <c r="O774" s="3" t="str">
        <f>IF(生产方式演算表!AU812="","",ROUND(生产方式演算表!AU812,-1))</f>
        <v/>
      </c>
      <c r="P774" s="3" t="str">
        <f>IF(生产方式演算表!S812="","",生产方式演算表!S812)</f>
        <v/>
      </c>
      <c r="Q774" s="3" t="str">
        <f>IF(生产方式演算表!AV812="","",ROUND(生产方式演算表!AV812,-1))</f>
        <v/>
      </c>
      <c r="R774" s="3" t="str">
        <f>IF(生产方式演算表!V812="","",生产方式演算表!V812)</f>
        <v/>
      </c>
      <c r="S774" s="3" t="str">
        <f>IF(生产方式演算表!AW812="","",ROUND(生产方式演算表!AW812,-LEN(生产方式演算表!AW812)+2))</f>
        <v/>
      </c>
      <c r="T774" s="3" t="str">
        <f>IF(生产方式演算表!X812="","",生产方式演算表!X812)</f>
        <v/>
      </c>
      <c r="U774" s="3" t="str">
        <f>IF(生产方式演算表!AX812="","",ROUND(生产方式演算表!AX812,-LEN(生产方式演算表!AX812)+2))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hidden="1" customHeight="1" spans="1:34">
      <c r="A775" s="23" t="str">
        <f>生产方式演算表!A813</f>
        <v>pmg_油井_高级生产</v>
      </c>
      <c r="B775" s="20" t="str">
        <f>IF(生产方式演算表!B813="","",生产方式演算表!B813)</f>
        <v/>
      </c>
      <c r="C775" s="23">
        <v>5</v>
      </c>
      <c r="D775" s="24" t="str">
        <f>IF(生产方式演算表!F813="","",生产方式演算表!F813)</f>
        <v/>
      </c>
      <c r="E775" s="24" t="str">
        <f>IF(生产方式演算表!AO813="","",生产方式演算表!AO813)</f>
        <v/>
      </c>
      <c r="F775" s="24" t="str">
        <f>IF(生产方式演算表!H813="","",生产方式演算表!H813)</f>
        <v/>
      </c>
      <c r="G775" s="24" t="str">
        <f>IF(生产方式演算表!AP813="","",生产方式演算表!AP813)</f>
        <v/>
      </c>
      <c r="H775" s="24" t="str">
        <f>IF(生产方式演算表!J813="","",生产方式演算表!J813)</f>
        <v/>
      </c>
      <c r="I775" s="24" t="str">
        <f>IF(生产方式演算表!AQ813="","",生产方式演算表!AQ813)</f>
        <v/>
      </c>
      <c r="J775" s="26" t="str">
        <f>IF(生产方式演算表!AR813=0,"","运力")</f>
        <v/>
      </c>
      <c r="K775" s="26" t="str">
        <f>IF(J775="运力",生产方式演算表!AR813,"")</f>
        <v/>
      </c>
      <c r="L775" s="3" t="str">
        <f>IF(生产方式演算表!O813="","",生产方式演算表!O813)</f>
        <v/>
      </c>
      <c r="M775" s="3" t="str">
        <f>IF(生产方式演算表!AT813="","",ROUND(生产方式演算表!AT813,-1))</f>
        <v/>
      </c>
      <c r="N775" s="3" t="str">
        <f>IF(生产方式演算表!Q813="","",生产方式演算表!Q813)</f>
        <v/>
      </c>
      <c r="O775" s="3" t="str">
        <f>IF(生产方式演算表!AU813="","",ROUND(生产方式演算表!AU813,-1))</f>
        <v/>
      </c>
      <c r="P775" s="3" t="str">
        <f>IF(生产方式演算表!S813="","",生产方式演算表!S813)</f>
        <v/>
      </c>
      <c r="Q775" s="3" t="str">
        <f>IF(生产方式演算表!AV813="","",ROUND(生产方式演算表!AV813,-1))</f>
        <v/>
      </c>
      <c r="R775" s="3" t="str">
        <f>IF(生产方式演算表!V813="","",生产方式演算表!V813)</f>
        <v/>
      </c>
      <c r="S775" s="3" t="str">
        <f>IF(生产方式演算表!AW813="","",ROUND(生产方式演算表!AW813,-LEN(生产方式演算表!AW813)+2))</f>
        <v/>
      </c>
      <c r="T775" s="3" t="str">
        <f>IF(生产方式演算表!X813="","",生产方式演算表!X813)</f>
        <v/>
      </c>
      <c r="U775" s="3" t="str">
        <f>IF(生产方式演算表!AX813="","",ROUND(生产方式演算表!AX813,-LEN(生产方式演算表!AX813)+2))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hidden="1" customHeight="1" spans="1:34">
      <c r="A776" s="23" t="str">
        <f>生产方式演算表!A814</f>
        <v>pmg_油井_高级生产</v>
      </c>
      <c r="B776" s="20" t="str">
        <f>IF(生产方式演算表!B814="","",生产方式演算表!B814)</f>
        <v/>
      </c>
      <c r="C776" s="25">
        <v>1</v>
      </c>
      <c r="D776" s="24" t="str">
        <f>IF(生产方式演算表!F814="","",生产方式演算表!F814)</f>
        <v/>
      </c>
      <c r="E776" s="24" t="str">
        <f>IF(生产方式演算表!AO814="","",生产方式演算表!AO814)</f>
        <v/>
      </c>
      <c r="F776" s="24" t="str">
        <f>IF(生产方式演算表!H814="","",生产方式演算表!H814)</f>
        <v/>
      </c>
      <c r="G776" s="24" t="str">
        <f>IF(生产方式演算表!AP814="","",生产方式演算表!AP814)</f>
        <v/>
      </c>
      <c r="H776" s="24" t="str">
        <f>IF(生产方式演算表!J814="","",生产方式演算表!J814)</f>
        <v/>
      </c>
      <c r="I776" s="24" t="str">
        <f>IF(生产方式演算表!AQ814="","",生产方式演算表!AQ814)</f>
        <v/>
      </c>
      <c r="J776" s="26" t="str">
        <f>IF(生产方式演算表!AR814=0,"","运力")</f>
        <v/>
      </c>
      <c r="K776" s="26" t="str">
        <f>IF(J776="运力",生产方式演算表!AR814,"")</f>
        <v/>
      </c>
      <c r="L776" s="3" t="str">
        <f>IF(生产方式演算表!O814="","",生产方式演算表!O814)</f>
        <v/>
      </c>
      <c r="M776" s="3" t="str">
        <f>IF(生产方式演算表!AT814="","",ROUND(生产方式演算表!AT814,-1))</f>
        <v/>
      </c>
      <c r="N776" s="3" t="str">
        <f>IF(生产方式演算表!Q814="","",生产方式演算表!Q814)</f>
        <v/>
      </c>
      <c r="O776" s="3" t="str">
        <f>IF(生产方式演算表!AU814="","",ROUND(生产方式演算表!AU814,-1))</f>
        <v/>
      </c>
      <c r="P776" s="3" t="str">
        <f>IF(生产方式演算表!S814="","",生产方式演算表!S814)</f>
        <v/>
      </c>
      <c r="Q776" s="3" t="str">
        <f>IF(生产方式演算表!AV814="","",ROUND(生产方式演算表!AV814,-1))</f>
        <v/>
      </c>
      <c r="R776" s="3" t="str">
        <f>IF(生产方式演算表!V814="","",生产方式演算表!V814)</f>
        <v/>
      </c>
      <c r="S776" s="3" t="str">
        <f>IF(生产方式演算表!AW814="","",ROUND(生产方式演算表!AW814,-LEN(生产方式演算表!AW814)+2))</f>
        <v/>
      </c>
      <c r="T776" s="3" t="str">
        <f>IF(生产方式演算表!X814="","",生产方式演算表!X814)</f>
        <v/>
      </c>
      <c r="U776" s="3" t="str">
        <f>IF(生产方式演算表!AX814="","",ROUND(生产方式演算表!AX814,-LEN(生产方式演算表!AX814)+2))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hidden="1" customHeight="1" spans="1:34">
      <c r="A777" s="23" t="str">
        <f>生产方式演算表!A815</f>
        <v>pmg_油井_高级生产</v>
      </c>
      <c r="B777" s="20" t="str">
        <f>IF(生产方式演算表!B815="","",生产方式演算表!B815)</f>
        <v/>
      </c>
      <c r="C777" s="25">
        <v>2</v>
      </c>
      <c r="D777" s="24" t="str">
        <f>IF(生产方式演算表!F815="","",生产方式演算表!F815)</f>
        <v/>
      </c>
      <c r="E777" s="24" t="str">
        <f>IF(生产方式演算表!AO815="","",生产方式演算表!AO815)</f>
        <v/>
      </c>
      <c r="F777" s="24" t="str">
        <f>IF(生产方式演算表!H815="","",生产方式演算表!H815)</f>
        <v/>
      </c>
      <c r="G777" s="24" t="str">
        <f>IF(生产方式演算表!AP815="","",生产方式演算表!AP815)</f>
        <v/>
      </c>
      <c r="H777" s="24" t="str">
        <f>IF(生产方式演算表!J815="","",生产方式演算表!J815)</f>
        <v/>
      </c>
      <c r="I777" s="24" t="str">
        <f>IF(生产方式演算表!AQ815="","",生产方式演算表!AQ815)</f>
        <v/>
      </c>
      <c r="J777" s="26" t="str">
        <f>IF(生产方式演算表!AR815=0,"","运力")</f>
        <v/>
      </c>
      <c r="K777" s="26" t="str">
        <f>IF(J777="运力",生产方式演算表!AR815,"")</f>
        <v/>
      </c>
      <c r="L777" s="3" t="str">
        <f>IF(生产方式演算表!O815="","",生产方式演算表!O815)</f>
        <v/>
      </c>
      <c r="M777" s="3" t="str">
        <f>IF(生产方式演算表!AT815="","",ROUND(生产方式演算表!AT815,-1))</f>
        <v/>
      </c>
      <c r="N777" s="3" t="str">
        <f>IF(生产方式演算表!Q815="","",生产方式演算表!Q815)</f>
        <v/>
      </c>
      <c r="O777" s="3" t="str">
        <f>IF(生产方式演算表!AU815="","",ROUND(生产方式演算表!AU815,-1))</f>
        <v/>
      </c>
      <c r="P777" s="3" t="str">
        <f>IF(生产方式演算表!S815="","",生产方式演算表!S815)</f>
        <v/>
      </c>
      <c r="Q777" s="3" t="str">
        <f>IF(生产方式演算表!AV815="","",ROUND(生产方式演算表!AV815,-1))</f>
        <v/>
      </c>
      <c r="R777" s="3" t="str">
        <f>IF(生产方式演算表!V815="","",生产方式演算表!V815)</f>
        <v/>
      </c>
      <c r="S777" s="3" t="str">
        <f>IF(生产方式演算表!AW815="","",ROUND(生产方式演算表!AW815,-LEN(生产方式演算表!AW815)+2))</f>
        <v/>
      </c>
      <c r="T777" s="3" t="str">
        <f>IF(生产方式演算表!X815="","",生产方式演算表!X815)</f>
        <v/>
      </c>
      <c r="U777" s="3" t="str">
        <f>IF(生产方式演算表!AX815="","",ROUND(生产方式演算表!AX815,-LEN(生产方式演算表!AX815)+2))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hidden="1" customHeight="1" spans="1:34">
      <c r="A778" s="23" t="str">
        <f>生产方式演算表!A816</f>
        <v>pmg_油井_高级生产</v>
      </c>
      <c r="B778" s="20" t="str">
        <f>IF(生产方式演算表!B816="","",生产方式演算表!B816)</f>
        <v/>
      </c>
      <c r="C778" s="25">
        <v>3</v>
      </c>
      <c r="D778" s="24" t="str">
        <f>IF(生产方式演算表!F816="","",生产方式演算表!F816)</f>
        <v/>
      </c>
      <c r="E778" s="24" t="str">
        <f>IF(生产方式演算表!AO816="","",生产方式演算表!AO816)</f>
        <v/>
      </c>
      <c r="F778" s="24" t="str">
        <f>IF(生产方式演算表!H816="","",生产方式演算表!H816)</f>
        <v/>
      </c>
      <c r="G778" s="24" t="str">
        <f>IF(生产方式演算表!AP816="","",生产方式演算表!AP816)</f>
        <v/>
      </c>
      <c r="H778" s="24" t="str">
        <f>IF(生产方式演算表!J816="","",生产方式演算表!J816)</f>
        <v/>
      </c>
      <c r="I778" s="24" t="str">
        <f>IF(生产方式演算表!AQ816="","",生产方式演算表!AQ816)</f>
        <v/>
      </c>
      <c r="J778" s="26" t="str">
        <f>IF(生产方式演算表!AR816=0,"","运力")</f>
        <v/>
      </c>
      <c r="K778" s="26" t="str">
        <f>IF(J778="运力",生产方式演算表!AR816,"")</f>
        <v/>
      </c>
      <c r="L778" s="3" t="str">
        <f>IF(生产方式演算表!O816="","",生产方式演算表!O816)</f>
        <v/>
      </c>
      <c r="M778" s="3" t="str">
        <f>IF(生产方式演算表!AT816="","",ROUND(生产方式演算表!AT816,-1))</f>
        <v/>
      </c>
      <c r="N778" s="3" t="str">
        <f>IF(生产方式演算表!Q816="","",生产方式演算表!Q816)</f>
        <v/>
      </c>
      <c r="O778" s="3" t="str">
        <f>IF(生产方式演算表!AU816="","",ROUND(生产方式演算表!AU816,-1))</f>
        <v/>
      </c>
      <c r="P778" s="3" t="str">
        <f>IF(生产方式演算表!S816="","",生产方式演算表!S816)</f>
        <v/>
      </c>
      <c r="Q778" s="3" t="str">
        <f>IF(生产方式演算表!AV816="","",ROUND(生产方式演算表!AV816,-1))</f>
        <v/>
      </c>
      <c r="R778" s="3" t="str">
        <f>IF(生产方式演算表!V816="","",生产方式演算表!V816)</f>
        <v/>
      </c>
      <c r="S778" s="3" t="str">
        <f>IF(生产方式演算表!AW816="","",ROUND(生产方式演算表!AW816,-LEN(生产方式演算表!AW816)+2))</f>
        <v/>
      </c>
      <c r="T778" s="3" t="str">
        <f>IF(生产方式演算表!X816="","",生产方式演算表!X816)</f>
        <v/>
      </c>
      <c r="U778" s="3" t="str">
        <f>IF(生产方式演算表!AX816="","",ROUND(生产方式演算表!AX816,-LEN(生产方式演算表!AX816)+2))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hidden="1" customHeight="1" spans="1:34">
      <c r="A779" s="23" t="str">
        <f>生产方式演算表!A817</f>
        <v>pmg_油井_高级生产</v>
      </c>
      <c r="B779" s="20" t="str">
        <f>IF(生产方式演算表!B817="","",生产方式演算表!B817)</f>
        <v/>
      </c>
      <c r="C779" s="25">
        <v>4</v>
      </c>
      <c r="D779" s="24" t="str">
        <f>IF(生产方式演算表!F817="","",生产方式演算表!F817)</f>
        <v/>
      </c>
      <c r="E779" s="24" t="str">
        <f>IF(生产方式演算表!AO817="","",生产方式演算表!AO817)</f>
        <v/>
      </c>
      <c r="F779" s="24" t="str">
        <f>IF(生产方式演算表!H817="","",生产方式演算表!H817)</f>
        <v/>
      </c>
      <c r="G779" s="24" t="str">
        <f>IF(生产方式演算表!AP817="","",生产方式演算表!AP817)</f>
        <v/>
      </c>
      <c r="H779" s="24" t="str">
        <f>IF(生产方式演算表!J817="","",生产方式演算表!J817)</f>
        <v/>
      </c>
      <c r="I779" s="24" t="str">
        <f>IF(生产方式演算表!AQ817="","",生产方式演算表!AQ817)</f>
        <v/>
      </c>
      <c r="J779" s="26" t="str">
        <f>IF(生产方式演算表!AR817=0,"","运力")</f>
        <v/>
      </c>
      <c r="K779" s="26" t="str">
        <f>IF(J779="运力",生产方式演算表!AR817,"")</f>
        <v/>
      </c>
      <c r="L779" s="3" t="str">
        <f>IF(生产方式演算表!O817="","",生产方式演算表!O817)</f>
        <v/>
      </c>
      <c r="M779" s="3" t="str">
        <f>IF(生产方式演算表!AT817="","",ROUND(生产方式演算表!AT817,-1))</f>
        <v/>
      </c>
      <c r="N779" s="3" t="str">
        <f>IF(生产方式演算表!Q817="","",生产方式演算表!Q817)</f>
        <v/>
      </c>
      <c r="O779" s="3" t="str">
        <f>IF(生产方式演算表!AU817="","",ROUND(生产方式演算表!AU817,-1))</f>
        <v/>
      </c>
      <c r="P779" s="3" t="str">
        <f>IF(生产方式演算表!S817="","",生产方式演算表!S817)</f>
        <v/>
      </c>
      <c r="Q779" s="3" t="str">
        <f>IF(生产方式演算表!AV817="","",ROUND(生产方式演算表!AV817,-1))</f>
        <v/>
      </c>
      <c r="R779" s="3" t="str">
        <f>IF(生产方式演算表!V817="","",生产方式演算表!V817)</f>
        <v/>
      </c>
      <c r="S779" s="3" t="str">
        <f>IF(生产方式演算表!AW817="","",ROUND(生产方式演算表!AW817,-LEN(生产方式演算表!AW817)+2))</f>
        <v/>
      </c>
      <c r="T779" s="3" t="str">
        <f>IF(生产方式演算表!X817="","",生产方式演算表!X817)</f>
        <v/>
      </c>
      <c r="U779" s="3" t="str">
        <f>IF(生产方式演算表!AX817="","",ROUND(生产方式演算表!AX817,-LEN(生产方式演算表!AX817)+2))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hidden="1" customHeight="1" spans="1:34">
      <c r="A780" s="23" t="str">
        <f>生产方式演算表!A818</f>
        <v>pmg_油井_科学自动化</v>
      </c>
      <c r="B780" s="20" t="str">
        <f>IF(生产方式演算表!B818="","",生产方式演算表!B818)</f>
        <v/>
      </c>
      <c r="C780" s="25">
        <v>5</v>
      </c>
      <c r="D780" s="24" t="str">
        <f>IF(生产方式演算表!F818="","",生产方式演算表!F818)</f>
        <v/>
      </c>
      <c r="E780" s="24" t="str">
        <f>IF(生产方式演算表!AO818="","",生产方式演算表!AO818)</f>
        <v/>
      </c>
      <c r="F780" s="24" t="str">
        <f>IF(生产方式演算表!H818="","",生产方式演算表!H818)</f>
        <v/>
      </c>
      <c r="G780" s="24" t="str">
        <f>IF(生产方式演算表!AP818="","",生产方式演算表!AP818)</f>
        <v/>
      </c>
      <c r="H780" s="24" t="str">
        <f>IF(生产方式演算表!J818="","",生产方式演算表!J818)</f>
        <v/>
      </c>
      <c r="I780" s="24" t="str">
        <f>IF(生产方式演算表!AQ818="","",生产方式演算表!AQ818)</f>
        <v/>
      </c>
      <c r="J780" s="26" t="str">
        <f>IF(生产方式演算表!AR818=0,"","运力")</f>
        <v/>
      </c>
      <c r="K780" s="26" t="str">
        <f>IF(J780="运力",生产方式演算表!AR818,"")</f>
        <v/>
      </c>
      <c r="L780" s="3" t="str">
        <f>IF(生产方式演算表!O818="","",生产方式演算表!O818)</f>
        <v/>
      </c>
      <c r="M780" s="3" t="str">
        <f>IF(生产方式演算表!AT818="","",ROUND(生产方式演算表!AT818,-1))</f>
        <v/>
      </c>
      <c r="N780" s="3" t="str">
        <f>IF(生产方式演算表!Q818="","",生产方式演算表!Q818)</f>
        <v/>
      </c>
      <c r="O780" s="3" t="str">
        <f>IF(生产方式演算表!AU818="","",ROUND(生产方式演算表!AU818,-1))</f>
        <v/>
      </c>
      <c r="P780" s="3" t="str">
        <f>IF(生产方式演算表!S818="","",生产方式演算表!S818)</f>
        <v/>
      </c>
      <c r="Q780" s="3" t="str">
        <f>IF(生产方式演算表!AV818="","",ROUND(生产方式演算表!AV818,-1))</f>
        <v/>
      </c>
      <c r="R780" s="3" t="str">
        <f>IF(生产方式演算表!V818="","",生产方式演算表!V818)</f>
        <v/>
      </c>
      <c r="S780" s="3" t="str">
        <f>IF(生产方式演算表!AW818="","",ROUND(生产方式演算表!AW818,-LEN(生产方式演算表!AW818)+2))</f>
        <v/>
      </c>
      <c r="T780" s="3" t="str">
        <f>IF(生产方式演算表!X818="","",生产方式演算表!X818)</f>
        <v/>
      </c>
      <c r="U780" s="3" t="str">
        <f>IF(生产方式演算表!AX818="","",ROUND(生产方式演算表!AX818,-LEN(生产方式演算表!AX818)+2))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hidden="1" customHeight="1" spans="1:34">
      <c r="A781" s="23" t="str">
        <f>生产方式演算表!A819</f>
        <v>pmg_油井_科学自动化</v>
      </c>
      <c r="B781" s="20" t="str">
        <f>IF(生产方式演算表!B819="","",生产方式演算表!B819)</f>
        <v/>
      </c>
      <c r="C781" s="23">
        <v>1</v>
      </c>
      <c r="D781" s="24" t="str">
        <f>IF(生产方式演算表!F819="","",生产方式演算表!F819)</f>
        <v>工具</v>
      </c>
      <c r="E781" s="24">
        <f>IF(生产方式演算表!AO819="","",生产方式演算表!AO819)</f>
        <v>26</v>
      </c>
      <c r="F781" s="24" t="str">
        <f>IF(生产方式演算表!H819="","",生产方式演算表!H819)</f>
        <v/>
      </c>
      <c r="G781" s="24" t="str">
        <f>IF(生产方式演算表!AP819="","",生产方式演算表!AP819)</f>
        <v/>
      </c>
      <c r="H781" s="24" t="str">
        <f>IF(生产方式演算表!J819="","",生产方式演算表!J819)</f>
        <v/>
      </c>
      <c r="I781" s="24" t="str">
        <f>IF(生产方式演算表!AQ819="","",生产方式演算表!AQ819)</f>
        <v/>
      </c>
      <c r="J781" s="26" t="str">
        <f>IF(生产方式演算表!AR819=0,"","运力")</f>
        <v/>
      </c>
      <c r="K781" s="26" t="str">
        <f>IF(J781="运力",生产方式演算表!AR819,"")</f>
        <v/>
      </c>
      <c r="L781" s="3" t="str">
        <f>IF(生产方式演算表!O819="","",生产方式演算表!O819)</f>
        <v/>
      </c>
      <c r="M781" s="3" t="str">
        <f>IF(生产方式演算表!AT819="","",ROUND(生产方式演算表!AT819,-1))</f>
        <v/>
      </c>
      <c r="N781" s="3" t="str">
        <f>IF(生产方式演算表!Q819="","",生产方式演算表!Q819)</f>
        <v/>
      </c>
      <c r="O781" s="3" t="str">
        <f>IF(生产方式演算表!AU819="","",ROUND(生产方式演算表!AU819,-1))</f>
        <v/>
      </c>
      <c r="P781" s="3" t="str">
        <f>IF(生产方式演算表!S819="","",生产方式演算表!S819)</f>
        <v/>
      </c>
      <c r="Q781" s="3" t="str">
        <f>IF(生产方式演算表!AV819="","",ROUND(生产方式演算表!AV819,-1))</f>
        <v/>
      </c>
      <c r="R781" s="3" t="str">
        <f>IF(生产方式演算表!V819="","",生产方式演算表!V819)</f>
        <v/>
      </c>
      <c r="S781" s="3" t="str">
        <f>IF(生产方式演算表!AW819="","",ROUND(生产方式演算表!AW819,-LEN(生产方式演算表!AW819)+2))</f>
        <v/>
      </c>
      <c r="T781" s="3" t="str">
        <f>IF(生产方式演算表!X819="","",生产方式演算表!X819)</f>
        <v/>
      </c>
      <c r="U781" s="3" t="str">
        <f>IF(生产方式演算表!AX819="","",ROUND(生产方式演算表!AX819,-LEN(生产方式演算表!AX819)+2))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hidden="1" customHeight="1" spans="1:34">
      <c r="A782" s="23" t="str">
        <f>生产方式演算表!A820</f>
        <v>pmg_油井_科学自动化</v>
      </c>
      <c r="B782" s="20" t="str">
        <f>IF(生产方式演算表!B820="","",生产方式演算表!B820)</f>
        <v/>
      </c>
      <c r="C782" s="23">
        <v>2</v>
      </c>
      <c r="D782" s="24" t="str">
        <f>IF(生产方式演算表!F820="","",生产方式演算表!F820)</f>
        <v>工具</v>
      </c>
      <c r="E782" s="24">
        <f>IF(生产方式演算表!AO820="","",生产方式演算表!AO820)</f>
        <v>48</v>
      </c>
      <c r="F782" s="24" t="str">
        <f>IF(生产方式演算表!H820="","",生产方式演算表!H820)</f>
        <v/>
      </c>
      <c r="G782" s="24" t="str">
        <f>IF(生产方式演算表!AP820="","",生产方式演算表!AP820)</f>
        <v/>
      </c>
      <c r="H782" s="24" t="str">
        <f>IF(生产方式演算表!J820="","",生产方式演算表!J820)</f>
        <v/>
      </c>
      <c r="I782" s="24" t="str">
        <f>IF(生产方式演算表!AQ820="","",生产方式演算表!AQ820)</f>
        <v/>
      </c>
      <c r="J782" s="26" t="str">
        <f>IF(生产方式演算表!AR820=0,"","运力")</f>
        <v/>
      </c>
      <c r="K782" s="26" t="str">
        <f>IF(J782="运力",生产方式演算表!AR820,"")</f>
        <v/>
      </c>
      <c r="L782" s="3" t="str">
        <f>IF(生产方式演算表!O820="","",生产方式演算表!O820)</f>
        <v/>
      </c>
      <c r="M782" s="3" t="str">
        <f>IF(生产方式演算表!AT820="","",ROUND(生产方式演算表!AT820,-1))</f>
        <v/>
      </c>
      <c r="N782" s="3" t="str">
        <f>IF(生产方式演算表!Q820="","",生产方式演算表!Q820)</f>
        <v/>
      </c>
      <c r="O782" s="3" t="str">
        <f>IF(生产方式演算表!AU820="","",ROUND(生产方式演算表!AU820,-1))</f>
        <v/>
      </c>
      <c r="P782" s="3" t="str">
        <f>IF(生产方式演算表!S820="","",生产方式演算表!S820)</f>
        <v/>
      </c>
      <c r="Q782" s="3" t="str">
        <f>IF(生产方式演算表!AV820="","",ROUND(生产方式演算表!AV820,-1))</f>
        <v/>
      </c>
      <c r="R782" s="3" t="str">
        <f>IF(生产方式演算表!V820="","",生产方式演算表!V820)</f>
        <v/>
      </c>
      <c r="S782" s="3" t="str">
        <f>IF(生产方式演算表!AW820="","",ROUND(生产方式演算表!AW820,-LEN(生产方式演算表!AW820)+2))</f>
        <v/>
      </c>
      <c r="T782" s="3" t="str">
        <f>IF(生产方式演算表!X820="","",生产方式演算表!X820)</f>
        <v/>
      </c>
      <c r="U782" s="3" t="str">
        <f>IF(生产方式演算表!AX820="","",ROUND(生产方式演算表!AX820,-LEN(生产方式演算表!AX820)+2))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hidden="1" customHeight="1" spans="1:34">
      <c r="A783" s="23" t="str">
        <f>生产方式演算表!A821</f>
        <v>pmg_油井_科学自动化</v>
      </c>
      <c r="B783" s="20" t="str">
        <f>IF(生产方式演算表!B821="","",生产方式演算表!B821)</f>
        <v/>
      </c>
      <c r="C783" s="23">
        <v>3</v>
      </c>
      <c r="D783" s="24" t="str">
        <f>IF(生产方式演算表!F821="","",生产方式演算表!F821)</f>
        <v>科学引擎</v>
      </c>
      <c r="E783" s="24">
        <f>IF(生产方式演算表!AO821="","",生产方式演算表!AO821)</f>
        <v>15</v>
      </c>
      <c r="F783" s="24" t="str">
        <f>IF(生产方式演算表!H821="","",生产方式演算表!H821)</f>
        <v>煤</v>
      </c>
      <c r="G783" s="24">
        <f>IF(生产方式演算表!AP821="","",生产方式演算表!AP821)</f>
        <v>62</v>
      </c>
      <c r="H783" s="24" t="str">
        <f>IF(生产方式演算表!J821="","",生产方式演算表!J821)</f>
        <v/>
      </c>
      <c r="I783" s="24" t="str">
        <f>IF(生产方式演算表!AQ821="","",生产方式演算表!AQ821)</f>
        <v/>
      </c>
      <c r="J783" s="26" t="str">
        <f>IF(生产方式演算表!AR821=0,"","运力")</f>
        <v/>
      </c>
      <c r="K783" s="26" t="str">
        <f>IF(J783="运力",生产方式演算表!AR821,"")</f>
        <v/>
      </c>
      <c r="L783" s="3" t="str">
        <f>IF(生产方式演算表!O821="","",生产方式演算表!O821)</f>
        <v/>
      </c>
      <c r="M783" s="3" t="str">
        <f>IF(生产方式演算表!AT821="","",ROUND(生产方式演算表!AT821,-1))</f>
        <v/>
      </c>
      <c r="N783" s="3" t="str">
        <f>IF(生产方式演算表!Q821="","",生产方式演算表!Q821)</f>
        <v/>
      </c>
      <c r="O783" s="3" t="str">
        <f>IF(生产方式演算表!AU821="","",ROUND(生产方式演算表!AU821,-1))</f>
        <v/>
      </c>
      <c r="P783" s="3" t="str">
        <f>IF(生产方式演算表!S821="","",生产方式演算表!S821)</f>
        <v/>
      </c>
      <c r="Q783" s="3" t="str">
        <f>IF(生产方式演算表!AV821="","",ROUND(生产方式演算表!AV821,-1))</f>
        <v/>
      </c>
      <c r="R783" s="3" t="str">
        <f>IF(生产方式演算表!V821="","",生产方式演算表!V821)</f>
        <v/>
      </c>
      <c r="S783" s="3" t="str">
        <f>IF(生产方式演算表!AW821="","",ROUND(生产方式演算表!AW821,-LEN(生产方式演算表!AW821)+2))</f>
        <v/>
      </c>
      <c r="T783" s="3" t="str">
        <f>IF(生产方式演算表!X821="","",生产方式演算表!X821)</f>
        <v/>
      </c>
      <c r="U783" s="3" t="str">
        <f>IF(生产方式演算表!AX821="","",ROUND(生产方式演算表!AX821,-LEN(生产方式演算表!AX821)+2))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hidden="1" customHeight="1" spans="1:34">
      <c r="A784" s="23" t="str">
        <f>生产方式演算表!A822</f>
        <v>pmg_油井_科学自动化</v>
      </c>
      <c r="B784" s="20" t="str">
        <f>IF(生产方式演算表!B822="","",生产方式演算表!B822)</f>
        <v/>
      </c>
      <c r="C784" s="23">
        <v>4</v>
      </c>
      <c r="D784" s="24" t="str">
        <f>IF(生产方式演算表!F822="","",生产方式演算表!F822)</f>
        <v>魔导引擎</v>
      </c>
      <c r="E784" s="24">
        <f>IF(生产方式演算表!AO822="","",生产方式演算表!AO822)</f>
        <v>15</v>
      </c>
      <c r="F784" s="24" t="str">
        <f>IF(生产方式演算表!H822="","",生产方式演算表!H822)</f>
        <v>煤</v>
      </c>
      <c r="G784" s="24">
        <f>IF(生产方式演算表!AP822="","",生产方式演算表!AP822)</f>
        <v>81</v>
      </c>
      <c r="H784" s="24" t="str">
        <f>IF(生产方式演算表!J822="","",生产方式演算表!J822)</f>
        <v/>
      </c>
      <c r="I784" s="24" t="str">
        <f>IF(生产方式演算表!AQ822="","",生产方式演算表!AQ822)</f>
        <v/>
      </c>
      <c r="J784" s="26" t="str">
        <f>IF(生产方式演算表!AR822=0,"","运力")</f>
        <v/>
      </c>
      <c r="K784" s="26" t="str">
        <f>IF(J784="运力",生产方式演算表!AR822,"")</f>
        <v/>
      </c>
      <c r="L784" s="3" t="str">
        <f>IF(生产方式演算表!O822="","",生产方式演算表!O822)</f>
        <v/>
      </c>
      <c r="M784" s="3" t="str">
        <f>IF(生产方式演算表!AT822="","",ROUND(生产方式演算表!AT822,-1))</f>
        <v/>
      </c>
      <c r="N784" s="3" t="str">
        <f>IF(生产方式演算表!Q822="","",生产方式演算表!Q822)</f>
        <v/>
      </c>
      <c r="O784" s="3" t="str">
        <f>IF(生产方式演算表!AU822="","",ROUND(生产方式演算表!AU822,-1))</f>
        <v/>
      </c>
      <c r="P784" s="3" t="str">
        <f>IF(生产方式演算表!S822="","",生产方式演算表!S822)</f>
        <v/>
      </c>
      <c r="Q784" s="3" t="str">
        <f>IF(生产方式演算表!AV822="","",ROUND(生产方式演算表!AV822,-1))</f>
        <v/>
      </c>
      <c r="R784" s="3" t="str">
        <f>IF(生产方式演算表!V822="","",生产方式演算表!V822)</f>
        <v/>
      </c>
      <c r="S784" s="3" t="str">
        <f>IF(生产方式演算表!AW822="","",ROUND(生产方式演算表!AW822,-LEN(生产方式演算表!AW822)+2))</f>
        <v/>
      </c>
      <c r="T784" s="3" t="str">
        <f>IF(生产方式演算表!X822="","",生产方式演算表!X822)</f>
        <v/>
      </c>
      <c r="U784" s="3" t="str">
        <f>IF(生产方式演算表!AX822="","",ROUND(生产方式演算表!AX822,-LEN(生产方式演算表!AX822)+2))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hidden="1" customHeight="1" spans="1:34">
      <c r="A785" s="23" t="str">
        <f>生产方式演算表!A823</f>
        <v>pmg_油井_魔法自动化</v>
      </c>
      <c r="B785" s="20" t="str">
        <f>IF(生产方式演算表!B823="","",生产方式演算表!B823)</f>
        <v/>
      </c>
      <c r="C785" s="23">
        <v>5</v>
      </c>
      <c r="D785" s="24" t="str">
        <f>IF(生产方式演算表!F823="","",生产方式演算表!F823)</f>
        <v/>
      </c>
      <c r="E785" s="24" t="str">
        <f>IF(生产方式演算表!AO823="","",生产方式演算表!AO823)</f>
        <v/>
      </c>
      <c r="F785" s="24" t="str">
        <f>IF(生产方式演算表!H823="","",生产方式演算表!H823)</f>
        <v/>
      </c>
      <c r="G785" s="24" t="str">
        <f>IF(生产方式演算表!AP823="","",生产方式演算表!AP823)</f>
        <v/>
      </c>
      <c r="H785" s="24" t="str">
        <f>IF(生产方式演算表!J823="","",生产方式演算表!J823)</f>
        <v/>
      </c>
      <c r="I785" s="24" t="str">
        <f>IF(生产方式演算表!AQ823="","",生产方式演算表!AQ823)</f>
        <v/>
      </c>
      <c r="J785" s="26" t="str">
        <f>IF(生产方式演算表!AR823=0,"","运力")</f>
        <v/>
      </c>
      <c r="K785" s="26" t="str">
        <f>IF(J785="运力",生产方式演算表!AR823,"")</f>
        <v/>
      </c>
      <c r="L785" s="3" t="str">
        <f>IF(生产方式演算表!O823="","",生产方式演算表!O823)</f>
        <v/>
      </c>
      <c r="M785" s="3" t="str">
        <f>IF(生产方式演算表!AT823="","",ROUND(生产方式演算表!AT823,-1))</f>
        <v/>
      </c>
      <c r="N785" s="3" t="str">
        <f>IF(生产方式演算表!Q823="","",生产方式演算表!Q823)</f>
        <v/>
      </c>
      <c r="O785" s="3" t="str">
        <f>IF(生产方式演算表!AU823="","",ROUND(生产方式演算表!AU823,-1))</f>
        <v/>
      </c>
      <c r="P785" s="3" t="str">
        <f>IF(生产方式演算表!S823="","",生产方式演算表!S823)</f>
        <v/>
      </c>
      <c r="Q785" s="3" t="str">
        <f>IF(生产方式演算表!AV823="","",ROUND(生产方式演算表!AV823,-1))</f>
        <v/>
      </c>
      <c r="R785" s="3" t="str">
        <f>IF(生产方式演算表!V823="","",生产方式演算表!V823)</f>
        <v/>
      </c>
      <c r="S785" s="3" t="str">
        <f>IF(生产方式演算表!AW823="","",ROUND(生产方式演算表!AW823,-LEN(生产方式演算表!AW823)+2))</f>
        <v/>
      </c>
      <c r="T785" s="3" t="str">
        <f>IF(生产方式演算表!X823="","",生产方式演算表!X823)</f>
        <v/>
      </c>
      <c r="U785" s="3" t="str">
        <f>IF(生产方式演算表!AX823="","",ROUND(生产方式演算表!AX823,-LEN(生产方式演算表!AX823)+2))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hidden="1" customHeight="1" spans="1:34">
      <c r="A786" s="23" t="str">
        <f>生产方式演算表!A824</f>
        <v>pmg_油井_魔法自动化</v>
      </c>
      <c r="B786" s="20" t="str">
        <f>IF(生产方式演算表!B824="","",生产方式演算表!B824)</f>
        <v/>
      </c>
      <c r="C786" s="25">
        <v>1</v>
      </c>
      <c r="D786" s="24" t="str">
        <f>IF(生产方式演算表!F824="","",生产方式演算表!F824)</f>
        <v>魔偶</v>
      </c>
      <c r="E786" s="24">
        <f>IF(生产方式演算表!AO824="","",生产方式演算表!AO824)</f>
        <v>8</v>
      </c>
      <c r="F786" s="24" t="str">
        <f>IF(生产方式演算表!H824="","",生产方式演算表!H824)</f>
        <v>灵能水晶</v>
      </c>
      <c r="G786" s="24">
        <f>IF(生产方式演算表!AP824="","",生产方式演算表!AP824)</f>
        <v>13</v>
      </c>
      <c r="H786" s="24" t="str">
        <f>IF(生产方式演算表!J824="","",生产方式演算表!J824)</f>
        <v/>
      </c>
      <c r="I786" s="24" t="str">
        <f>IF(生产方式演算表!AQ824="","",生产方式演算表!AQ824)</f>
        <v/>
      </c>
      <c r="J786" s="26" t="str">
        <f>IF(生产方式演算表!AR824=0,"","运力")</f>
        <v/>
      </c>
      <c r="K786" s="26" t="str">
        <f>IF(J786="运力",生产方式演算表!AR824,"")</f>
        <v/>
      </c>
      <c r="L786" s="3" t="str">
        <f>IF(生产方式演算表!O824="","",生产方式演算表!O824)</f>
        <v/>
      </c>
      <c r="M786" s="3" t="str">
        <f>IF(生产方式演算表!AT824="","",ROUND(生产方式演算表!AT824,-1))</f>
        <v/>
      </c>
      <c r="N786" s="3" t="str">
        <f>IF(生产方式演算表!Q824="","",生产方式演算表!Q824)</f>
        <v/>
      </c>
      <c r="O786" s="3" t="str">
        <f>IF(生产方式演算表!AU824="","",ROUND(生产方式演算表!AU824,-1))</f>
        <v/>
      </c>
      <c r="P786" s="3" t="str">
        <f>IF(生产方式演算表!S824="","",生产方式演算表!S824)</f>
        <v/>
      </c>
      <c r="Q786" s="3" t="str">
        <f>IF(生产方式演算表!AV824="","",ROUND(生产方式演算表!AV824,-1))</f>
        <v/>
      </c>
      <c r="R786" s="3" t="str">
        <f>IF(生产方式演算表!V824="","",生产方式演算表!V824)</f>
        <v/>
      </c>
      <c r="S786" s="3" t="str">
        <f>IF(生产方式演算表!AW824="","",ROUND(生产方式演算表!AW824,-LEN(生产方式演算表!AW824)+2))</f>
        <v/>
      </c>
      <c r="T786" s="3" t="str">
        <f>IF(生产方式演算表!X824="","",生产方式演算表!X824)</f>
        <v/>
      </c>
      <c r="U786" s="3" t="str">
        <f>IF(生产方式演算表!AX824="","",ROUND(生产方式演算表!AX824,-LEN(生产方式演算表!AX824)+2))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hidden="1" customHeight="1" spans="1:34">
      <c r="A787" s="23" t="str">
        <f>生产方式演算表!A825</f>
        <v>pmg_油井_魔法自动化</v>
      </c>
      <c r="B787" s="20" t="str">
        <f>IF(生产方式演算表!B825="","",生产方式演算表!B825)</f>
        <v/>
      </c>
      <c r="C787" s="25">
        <v>2</v>
      </c>
      <c r="D787" s="24" t="str">
        <f>IF(生产方式演算表!F825="","",生产方式演算表!F825)</f>
        <v>魔偶</v>
      </c>
      <c r="E787" s="24">
        <f>IF(生产方式演算表!AO825="","",生产方式演算表!AO825)</f>
        <v>14</v>
      </c>
      <c r="F787" s="24" t="str">
        <f>IF(生产方式演算表!H825="","",生产方式演算表!H825)</f>
        <v>灵能水晶</v>
      </c>
      <c r="G787" s="24">
        <f>IF(生产方式演算表!AP825="","",生产方式演算表!AP825)</f>
        <v>23</v>
      </c>
      <c r="H787" s="24" t="str">
        <f>IF(生产方式演算表!J825="","",生产方式演算表!J825)</f>
        <v/>
      </c>
      <c r="I787" s="24" t="str">
        <f>IF(生产方式演算表!AQ825="","",生产方式演算表!AQ825)</f>
        <v/>
      </c>
      <c r="J787" s="26" t="str">
        <f>IF(生产方式演算表!AR825=0,"","运力")</f>
        <v/>
      </c>
      <c r="K787" s="26" t="str">
        <f>IF(J787="运力",生产方式演算表!AR825,"")</f>
        <v/>
      </c>
      <c r="L787" s="3" t="str">
        <f>IF(生产方式演算表!O825="","",生产方式演算表!O825)</f>
        <v/>
      </c>
      <c r="M787" s="3" t="str">
        <f>IF(生产方式演算表!AT825="","",ROUND(生产方式演算表!AT825,-1))</f>
        <v/>
      </c>
      <c r="N787" s="3" t="str">
        <f>IF(生产方式演算表!Q825="","",生产方式演算表!Q825)</f>
        <v/>
      </c>
      <c r="O787" s="3" t="str">
        <f>IF(生产方式演算表!AU825="","",ROUND(生产方式演算表!AU825,-1))</f>
        <v/>
      </c>
      <c r="P787" s="3" t="str">
        <f>IF(生产方式演算表!S825="","",生产方式演算表!S825)</f>
        <v/>
      </c>
      <c r="Q787" s="3" t="str">
        <f>IF(生产方式演算表!AV825="","",ROUND(生产方式演算表!AV825,-1))</f>
        <v/>
      </c>
      <c r="R787" s="3" t="str">
        <f>IF(生产方式演算表!V825="","",生产方式演算表!V825)</f>
        <v/>
      </c>
      <c r="S787" s="3" t="str">
        <f>IF(生产方式演算表!AW825="","",ROUND(生产方式演算表!AW825,-LEN(生产方式演算表!AW825)+2))</f>
        <v/>
      </c>
      <c r="T787" s="3" t="str">
        <f>IF(生产方式演算表!X825="","",生产方式演算表!X825)</f>
        <v/>
      </c>
      <c r="U787" s="3" t="str">
        <f>IF(生产方式演算表!AX825="","",ROUND(生产方式演算表!AX825,-LEN(生产方式演算表!AX825)+2))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hidden="1" customHeight="1" spans="1:34">
      <c r="A788" s="23" t="str">
        <f>生产方式演算表!A826</f>
        <v>pmg_油井_魔法自动化</v>
      </c>
      <c r="B788" s="20" t="str">
        <f>IF(生产方式演算表!B826="","",生产方式演算表!B826)</f>
        <v/>
      </c>
      <c r="C788" s="25">
        <v>3</v>
      </c>
      <c r="D788" s="24" t="str">
        <f>IF(生产方式演算表!F826="","",生产方式演算表!F826)</f>
        <v>魔偶</v>
      </c>
      <c r="E788" s="24">
        <f>IF(生产方式演算表!AO826="","",生产方式演算表!AO826)</f>
        <v>20</v>
      </c>
      <c r="F788" s="24" t="str">
        <f>IF(生产方式演算表!H826="","",生产方式演算表!H826)</f>
        <v>灵能水晶</v>
      </c>
      <c r="G788" s="24">
        <f>IF(生产方式演算表!AP826="","",生产方式演算表!AP826)</f>
        <v>33</v>
      </c>
      <c r="H788" s="24" t="str">
        <f>IF(生产方式演算表!J826="","",生产方式演算表!J826)</f>
        <v/>
      </c>
      <c r="I788" s="24" t="str">
        <f>IF(生产方式演算表!AQ826="","",生产方式演算表!AQ826)</f>
        <v/>
      </c>
      <c r="J788" s="26" t="str">
        <f>IF(生产方式演算表!AR826=0,"","运力")</f>
        <v/>
      </c>
      <c r="K788" s="26" t="str">
        <f>IF(J788="运力",生产方式演算表!AR826,"")</f>
        <v/>
      </c>
      <c r="L788" s="3" t="str">
        <f>IF(生产方式演算表!O826="","",生产方式演算表!O826)</f>
        <v/>
      </c>
      <c r="M788" s="3" t="str">
        <f>IF(生产方式演算表!AT826="","",ROUND(生产方式演算表!AT826,-1))</f>
        <v/>
      </c>
      <c r="N788" s="3" t="str">
        <f>IF(生产方式演算表!Q826="","",生产方式演算表!Q826)</f>
        <v/>
      </c>
      <c r="O788" s="3" t="str">
        <f>IF(生产方式演算表!AU826="","",ROUND(生产方式演算表!AU826,-1))</f>
        <v/>
      </c>
      <c r="P788" s="3" t="str">
        <f>IF(生产方式演算表!S826="","",生产方式演算表!S826)</f>
        <v/>
      </c>
      <c r="Q788" s="3" t="str">
        <f>IF(生产方式演算表!AV826="","",ROUND(生产方式演算表!AV826,-1))</f>
        <v/>
      </c>
      <c r="R788" s="3" t="str">
        <f>IF(生产方式演算表!V826="","",生产方式演算表!V826)</f>
        <v/>
      </c>
      <c r="S788" s="3" t="str">
        <f>IF(生产方式演算表!AW826="","",ROUND(生产方式演算表!AW826,-LEN(生产方式演算表!AW826)+2))</f>
        <v/>
      </c>
      <c r="T788" s="3" t="str">
        <f>IF(生产方式演算表!X826="","",生产方式演算表!X826)</f>
        <v/>
      </c>
      <c r="U788" s="3" t="str">
        <f>IF(生产方式演算表!AX826="","",ROUND(生产方式演算表!AX826,-LEN(生产方式演算表!AX826)+2))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hidden="1" customHeight="1" spans="1:34">
      <c r="A789" s="23" t="str">
        <f>生产方式演算表!A827</f>
        <v>pmg_油井_魔法自动化</v>
      </c>
      <c r="B789" s="20" t="str">
        <f>IF(生产方式演算表!B827="","",生产方式演算表!B827)</f>
        <v/>
      </c>
      <c r="C789" s="25">
        <v>4</v>
      </c>
      <c r="D789" s="24" t="str">
        <f>IF(生产方式演算表!F827="","",生产方式演算表!F827)</f>
        <v>魔偶</v>
      </c>
      <c r="E789" s="24">
        <f>IF(生产方式演算表!AO827="","",生产方式演算表!AO827)</f>
        <v>26</v>
      </c>
      <c r="F789" s="24" t="str">
        <f>IF(生产方式演算表!H827="","",生产方式演算表!H827)</f>
        <v>灵能水晶</v>
      </c>
      <c r="G789" s="24">
        <f>IF(生产方式演算表!AP827="","",生产方式演算表!AP827)</f>
        <v>43</v>
      </c>
      <c r="H789" s="24" t="str">
        <f>IF(生产方式演算表!J827="","",生产方式演算表!J827)</f>
        <v/>
      </c>
      <c r="I789" s="24" t="str">
        <f>IF(生产方式演算表!AQ827="","",生产方式演算表!AQ827)</f>
        <v/>
      </c>
      <c r="J789" s="26" t="str">
        <f>IF(生产方式演算表!AR827=0,"","运力")</f>
        <v/>
      </c>
      <c r="K789" s="26" t="str">
        <f>IF(J789="运力",生产方式演算表!AR827,"")</f>
        <v/>
      </c>
      <c r="L789" s="3" t="str">
        <f>IF(生产方式演算表!O827="","",生产方式演算表!O827)</f>
        <v/>
      </c>
      <c r="M789" s="3" t="str">
        <f>IF(生产方式演算表!AT827="","",ROUND(生产方式演算表!AT827,-1))</f>
        <v/>
      </c>
      <c r="N789" s="3" t="str">
        <f>IF(生产方式演算表!Q827="","",生产方式演算表!Q827)</f>
        <v/>
      </c>
      <c r="O789" s="3" t="str">
        <f>IF(生产方式演算表!AU827="","",ROUND(生产方式演算表!AU827,-1))</f>
        <v/>
      </c>
      <c r="P789" s="3" t="str">
        <f>IF(生产方式演算表!S827="","",生产方式演算表!S827)</f>
        <v/>
      </c>
      <c r="Q789" s="3" t="str">
        <f>IF(生产方式演算表!AV827="","",ROUND(生产方式演算表!AV827,-1))</f>
        <v/>
      </c>
      <c r="R789" s="3" t="str">
        <f>IF(生产方式演算表!V827="","",生产方式演算表!V827)</f>
        <v/>
      </c>
      <c r="S789" s="3" t="str">
        <f>IF(生产方式演算表!AW827="","",ROUND(生产方式演算表!AW827,-LEN(生产方式演算表!AW827)+2))</f>
        <v/>
      </c>
      <c r="T789" s="3" t="str">
        <f>IF(生产方式演算表!X827="","",生产方式演算表!X827)</f>
        <v/>
      </c>
      <c r="U789" s="3" t="str">
        <f>IF(生产方式演算表!AX827="","",ROUND(生产方式演算表!AX827,-LEN(生产方式演算表!AX827)+2))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customHeight="1" spans="1:34">
      <c r="A790" s="23" t="str">
        <f>生产方式演算表!A828</f>
        <v>pmg_油井_所有制</v>
      </c>
      <c r="B790" s="20" t="str">
        <f>IF(生产方式演算表!B828="","",生产方式演算表!B828)</f>
        <v>pm_重_商人行会</v>
      </c>
      <c r="C790" s="25">
        <v>5</v>
      </c>
      <c r="D790" s="24" t="str">
        <f>IF(生产方式演算表!F828="","",生产方式演算表!F828)</f>
        <v/>
      </c>
      <c r="E790" s="24" t="str">
        <f>IF(生产方式演算表!AO836="","",IF(LEN(生产方式演算表!AO836)=1,生产方式演算表!AO836,ROUND(生产方式演算表!AO836,-1)))</f>
        <v/>
      </c>
      <c r="F790" s="24" t="str">
        <f>IF(生产方式演算表!H836="","",生产方式演算表!H836)</f>
        <v/>
      </c>
      <c r="G790" s="24" t="str">
        <f>IF(生产方式演算表!AP836="","",IF(LEN(生产方式演算表!AP836)=1,生产方式演算表!AP836,ROUND(生产方式演算表!AP836,-1)))</f>
        <v/>
      </c>
      <c r="H790" s="24" t="str">
        <f>IF(生产方式演算表!J828="","",生产方式演算表!J828)</f>
        <v/>
      </c>
      <c r="I790" s="24" t="str">
        <f>IF(生产方式演算表!AQ836="","",IF(LEN(生产方式演算表!AQ836)=1,生产方式演算表!AQ836,ROUND(生产方式演算表!AQ836,-1)))</f>
        <v/>
      </c>
      <c r="J790" s="26" t="str">
        <f>IF(生产方式演算表!AR828=0,"","运力")</f>
        <v/>
      </c>
      <c r="K790" s="26" t="str">
        <f>IF(J790="","",IF(LEN(生产方式演算表!AR836)=1,生产方式演算表!AR836,ROUND(生产方式演算表!AR836,-1)))</f>
        <v/>
      </c>
      <c r="L790" s="3" t="str">
        <f>IF(生产方式演算表!O828="","",生产方式演算表!O828)</f>
        <v/>
      </c>
      <c r="M790" s="3" t="str">
        <f>IF(生产方式演算表!AT828="","",ROUND(生产方式演算表!AT828,-1))</f>
        <v/>
      </c>
      <c r="N790" s="3" t="str">
        <f>IF(生产方式演算表!Q828="","",生产方式演算表!Q828)</f>
        <v/>
      </c>
      <c r="O790" s="3" t="str">
        <f>IF(生产方式演算表!AU828="","",ROUND(生产方式演算表!AU828,-1))</f>
        <v/>
      </c>
      <c r="P790" s="3" t="str">
        <f>IF(生产方式演算表!S828="","",生产方式演算表!S828)</f>
        <v/>
      </c>
      <c r="Q790" s="3" t="str">
        <f>IF(生产方式演算表!AV828="","",ROUND(生产方式演算表!AV828,-1))</f>
        <v/>
      </c>
      <c r="R790" s="3" t="str">
        <f>IF(生产方式演算表!V828="","",生产方式演算表!V828)</f>
        <v/>
      </c>
      <c r="S790" s="3" t="str">
        <f>IF(生产方式演算表!AW836="","",IF(LEN(生产方式演算表!AW836)=1,生产方式演算表!AW836,ROUND(生产方式演算表!AW836,-1)))</f>
        <v/>
      </c>
      <c r="T790" s="3" t="str">
        <f>IF(生产方式演算表!X828="","",生产方式演算表!X828)</f>
        <v/>
      </c>
      <c r="U790" s="3" t="str">
        <f>IF(生产方式演算表!AX836="","",IF(LEN(生产方式演算表!AX836)=1,生产方式演算表!AX836,ROUND(生产方式演算表!AX836,-1)))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3" t="str">
        <f>生产方式演算表!A829</f>
        <v>pmg_油井_所有制</v>
      </c>
      <c r="B791" s="20" t="str">
        <f>IF(生产方式演算表!B829="","",生产方式演算表!B829)</f>
        <v>pm_重_教会所有</v>
      </c>
      <c r="C791" s="25">
        <v>6</v>
      </c>
      <c r="D791" s="24" t="str">
        <f>IF(生产方式演算表!F829="","",生产方式演算表!F829)</f>
        <v/>
      </c>
      <c r="E791" s="24" t="str">
        <f>IF(生产方式演算表!AO837="","",IF(LEN(生产方式演算表!AO837)=1,生产方式演算表!AO837,ROUND(生产方式演算表!AO837,-1)))</f>
        <v/>
      </c>
      <c r="F791" s="24" t="str">
        <f>IF(生产方式演算表!H837="","",生产方式演算表!H837)</f>
        <v/>
      </c>
      <c r="G791" s="24" t="str">
        <f>IF(生产方式演算表!AP837="","",IF(LEN(生产方式演算表!AP837)=1,生产方式演算表!AP837,ROUND(生产方式演算表!AP837,-1)))</f>
        <v/>
      </c>
      <c r="H791" s="24" t="str">
        <f>IF(生产方式演算表!J829="","",生产方式演算表!J829)</f>
        <v/>
      </c>
      <c r="I791" s="24" t="str">
        <f>IF(生产方式演算表!AQ837="","",IF(LEN(生产方式演算表!AQ837)=1,生产方式演算表!AQ837,ROUND(生产方式演算表!AQ837,-1)))</f>
        <v/>
      </c>
      <c r="J791" s="26" t="str">
        <f>IF(生产方式演算表!AR829=0,"","运力")</f>
        <v/>
      </c>
      <c r="K791" s="26" t="str">
        <f>IF(J791="","",IF(LEN(生产方式演算表!AR837)=1,生产方式演算表!AR837,ROUND(生产方式演算表!AR837,-1)))</f>
        <v/>
      </c>
      <c r="L791" s="3" t="str">
        <f>IF(生产方式演算表!O829="","",生产方式演算表!O829)</f>
        <v/>
      </c>
      <c r="M791" s="3" t="str">
        <f>IF(生产方式演算表!AT829="","",ROUND(生产方式演算表!AT829,-1))</f>
        <v/>
      </c>
      <c r="N791" s="3" t="str">
        <f>IF(生产方式演算表!Q829="","",生产方式演算表!Q829)</f>
        <v/>
      </c>
      <c r="O791" s="3" t="str">
        <f>IF(生产方式演算表!AU829="","",ROUND(生产方式演算表!AU829,-1))</f>
        <v/>
      </c>
      <c r="P791" s="3" t="str">
        <f>IF(生产方式演算表!S829="","",生产方式演算表!S829)</f>
        <v/>
      </c>
      <c r="Q791" s="3" t="str">
        <f>IF(生产方式演算表!AV829="","",ROUND(生产方式演算表!AV829,-1))</f>
        <v/>
      </c>
      <c r="R791" s="3" t="str">
        <f>IF(生产方式演算表!V829="","",生产方式演算表!V829)</f>
        <v/>
      </c>
      <c r="S791" s="3" t="str">
        <f>IF(生产方式演算表!AW837="","",IF(LEN(生产方式演算表!AW837)=1,生产方式演算表!AW837,ROUND(生产方式演算表!AW837,-1)))</f>
        <v/>
      </c>
      <c r="T791" s="3" t="str">
        <f>IF(生产方式演算表!X829="","",生产方式演算表!X829)</f>
        <v/>
      </c>
      <c r="U791" s="3" t="str">
        <f>IF(生产方式演算表!AX837="","",IF(LEN(生产方式演算表!AX837)=1,生产方式演算表!AX837,ROUND(生产方式演算表!AX837,-1)))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3" t="str">
        <f>生产方式演算表!A830</f>
        <v>pmg_油井_所有制</v>
      </c>
      <c r="B792" s="20" t="str">
        <f>IF(生产方式演算表!B830="","",生产方式演算表!B830)</f>
        <v>pm_重_私人运营</v>
      </c>
      <c r="C792" s="25">
        <v>7</v>
      </c>
      <c r="D792" s="24" t="str">
        <f>IF(生产方式演算表!F830="","",生产方式演算表!F830)</f>
        <v/>
      </c>
      <c r="E792" s="24" t="str">
        <f>IF(生产方式演算表!AO838="","",IF(LEN(生产方式演算表!AO838)=1,生产方式演算表!AO838,ROUND(生产方式演算表!AO838,-1)))</f>
        <v/>
      </c>
      <c r="F792" s="24" t="str">
        <f>IF(生产方式演算表!H838="","",生产方式演算表!H838)</f>
        <v/>
      </c>
      <c r="G792" s="24" t="str">
        <f>IF(生产方式演算表!AP838="","",IF(LEN(生产方式演算表!AP838)=1,生产方式演算表!AP838,ROUND(生产方式演算表!AP838,-1)))</f>
        <v/>
      </c>
      <c r="H792" s="24" t="str">
        <f>IF(生产方式演算表!J830="","",生产方式演算表!J830)</f>
        <v/>
      </c>
      <c r="I792" s="24" t="str">
        <f>IF(生产方式演算表!AQ838="","",IF(LEN(生产方式演算表!AQ838)=1,生产方式演算表!AQ838,ROUND(生产方式演算表!AQ838,-1)))</f>
        <v/>
      </c>
      <c r="J792" s="26" t="str">
        <f>IF(生产方式演算表!AR830=0,"","运力")</f>
        <v/>
      </c>
      <c r="K792" s="26" t="str">
        <f>IF(J792="","",IF(LEN(生产方式演算表!AR838)=1,生产方式演算表!AR838,ROUND(生产方式演算表!AR838,-1)))</f>
        <v/>
      </c>
      <c r="L792" s="3" t="str">
        <f>IF(生产方式演算表!O830="","",生产方式演算表!O830)</f>
        <v/>
      </c>
      <c r="M792" s="3" t="str">
        <f>IF(生产方式演算表!AT830="","",ROUND(生产方式演算表!AT830,-1))</f>
        <v/>
      </c>
      <c r="N792" s="3" t="str">
        <f>IF(生产方式演算表!Q830="","",生产方式演算表!Q830)</f>
        <v/>
      </c>
      <c r="O792" s="3" t="str">
        <f>IF(生产方式演算表!AU830="","",ROUND(生产方式演算表!AU830,-1))</f>
        <v/>
      </c>
      <c r="P792" s="3" t="str">
        <f>IF(生产方式演算表!S830="","",生产方式演算表!S830)</f>
        <v/>
      </c>
      <c r="Q792" s="3" t="str">
        <f>IF(生产方式演算表!AV830="","",ROUND(生产方式演算表!AV830,-1))</f>
        <v/>
      </c>
      <c r="R792" s="3" t="str">
        <f>IF(生产方式演算表!V830="","",生产方式演算表!V830)</f>
        <v/>
      </c>
      <c r="S792" s="3" t="str">
        <f>IF(生产方式演算表!AW838="","",IF(LEN(生产方式演算表!AW838)=1,生产方式演算表!AW838,ROUND(生产方式演算表!AW838,-1)))</f>
        <v/>
      </c>
      <c r="T792" s="3" t="str">
        <f>IF(生产方式演算表!X830="","",生产方式演算表!X830)</f>
        <v/>
      </c>
      <c r="U792" s="3" t="str">
        <f>IF(生产方式演算表!AX838="","",IF(LEN(生产方式演算表!AX838)=1,生产方式演算表!AX838,ROUND(生产方式演算表!AX838,-1)))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3" t="str">
        <f>生产方式演算表!A831</f>
        <v>pmg_油井_所有制</v>
      </c>
      <c r="B793" s="20" t="str">
        <f>IF(生产方式演算表!B831="","",生产方式演算表!B831)</f>
        <v>pm_重_公开交易</v>
      </c>
      <c r="C793" s="25">
        <v>8</v>
      </c>
      <c r="D793" s="24" t="str">
        <f>IF(生产方式演算表!F831="","",生产方式演算表!F831)</f>
        <v/>
      </c>
      <c r="E793" s="24" t="str">
        <f>IF(生产方式演算表!AO839="","",IF(LEN(生产方式演算表!AO839)=1,生产方式演算表!AO839,ROUND(生产方式演算表!AO839,-1)))</f>
        <v/>
      </c>
      <c r="F793" s="24" t="str">
        <f>IF(生产方式演算表!H839="","",生产方式演算表!H839)</f>
        <v/>
      </c>
      <c r="G793" s="24" t="str">
        <f>IF(生产方式演算表!AP839="","",IF(LEN(生产方式演算表!AP839)=1,生产方式演算表!AP839,ROUND(生产方式演算表!AP839,-1)))</f>
        <v/>
      </c>
      <c r="H793" s="24" t="str">
        <f>IF(生产方式演算表!J831="","",生产方式演算表!J831)</f>
        <v/>
      </c>
      <c r="I793" s="24" t="str">
        <f>IF(生产方式演算表!AQ839="","",IF(LEN(生产方式演算表!AQ839)=1,生产方式演算表!AQ839,ROUND(生产方式演算表!AQ839,-1)))</f>
        <v/>
      </c>
      <c r="J793" s="26" t="str">
        <f>IF(生产方式演算表!AR831=0,"","运力")</f>
        <v/>
      </c>
      <c r="K793" s="26" t="str">
        <f>IF(J793="","",IF(LEN(生产方式演算表!AR839)=1,生产方式演算表!AR839,ROUND(生产方式演算表!AR839,-1)))</f>
        <v/>
      </c>
      <c r="L793" s="3" t="str">
        <f>IF(生产方式演算表!O831="","",生产方式演算表!O831)</f>
        <v/>
      </c>
      <c r="M793" s="3" t="str">
        <f>IF(生产方式演算表!AT831="","",ROUND(生产方式演算表!AT831,-1))</f>
        <v/>
      </c>
      <c r="N793" s="3" t="str">
        <f>IF(生产方式演算表!Q831="","",生产方式演算表!Q831)</f>
        <v/>
      </c>
      <c r="O793" s="3" t="str">
        <f>IF(生产方式演算表!AU831="","",ROUND(生产方式演算表!AU831,-1))</f>
        <v/>
      </c>
      <c r="P793" s="3" t="str">
        <f>IF(生产方式演算表!S831="","",生产方式演算表!S831)</f>
        <v/>
      </c>
      <c r="Q793" s="3" t="str">
        <f>IF(生产方式演算表!AV831="","",ROUND(生产方式演算表!AV831,-1))</f>
        <v/>
      </c>
      <c r="R793" s="3" t="str">
        <f>IF(生产方式演算表!V831="","",生产方式演算表!V831)</f>
        <v/>
      </c>
      <c r="S793" s="3" t="str">
        <f>IF(生产方式演算表!AW839="","",IF(LEN(生产方式演算表!AW839)=1,生产方式演算表!AW839,ROUND(生产方式演算表!AW839,-1)))</f>
        <v/>
      </c>
      <c r="T793" s="3" t="str">
        <f>IF(生产方式演算表!X831="","",生产方式演算表!X831)</f>
        <v/>
      </c>
      <c r="U793" s="3" t="str">
        <f>IF(生产方式演算表!AX839="","",IF(LEN(生产方式演算表!AX839)=1,生产方式演算表!AX839,ROUND(生产方式演算表!AX839,-1)))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3" t="str">
        <f>生产方式演算表!A832</f>
        <v>pmg_油井_所有制</v>
      </c>
      <c r="B794" s="20" t="str">
        <f>IF(生产方式演算表!B832="","",生产方式演算表!B832)</f>
        <v>pm_重_政府运营</v>
      </c>
      <c r="C794" s="23">
        <v>1</v>
      </c>
      <c r="D794" s="24" t="str">
        <f>IF(生产方式演算表!F832="","",生产方式演算表!F832)</f>
        <v/>
      </c>
      <c r="E794" s="24" t="str">
        <f>IF(生产方式演算表!AO840="","",IF(LEN(生产方式演算表!AO840)=1,生产方式演算表!AO840,ROUND(生产方式演算表!AO840,-1)))</f>
        <v/>
      </c>
      <c r="F794" s="24" t="str">
        <f>IF(生产方式演算表!H840="","",生产方式演算表!H840)</f>
        <v/>
      </c>
      <c r="G794" s="24" t="str">
        <f>IF(生产方式演算表!AP840="","",IF(LEN(生产方式演算表!AP840)=1,生产方式演算表!AP840,ROUND(生产方式演算表!AP840,-1)))</f>
        <v/>
      </c>
      <c r="H794" s="24" t="str">
        <f>IF(生产方式演算表!J832="","",生产方式演算表!J832)</f>
        <v/>
      </c>
      <c r="I794" s="24" t="str">
        <f>IF(生产方式演算表!AQ840="","",IF(LEN(生产方式演算表!AQ840)=1,生产方式演算表!AQ840,ROUND(生产方式演算表!AQ840,-1)))</f>
        <v/>
      </c>
      <c r="J794" s="26" t="str">
        <f>IF(生产方式演算表!AR832=0,"","运力")</f>
        <v/>
      </c>
      <c r="K794" s="26" t="str">
        <f>IF(J794="","",IF(LEN(生产方式演算表!AR840)=1,生产方式演算表!AR840,ROUND(生产方式演算表!AR840,-1)))</f>
        <v/>
      </c>
      <c r="L794" s="3" t="str">
        <f>IF(生产方式演算表!O832="","",生产方式演算表!O832)</f>
        <v/>
      </c>
      <c r="M794" s="3" t="str">
        <f>IF(生产方式演算表!AT832="","",ROUND(生产方式演算表!AT832,-1))</f>
        <v/>
      </c>
      <c r="N794" s="3" t="str">
        <f>IF(生产方式演算表!Q832="","",生产方式演算表!Q832)</f>
        <v/>
      </c>
      <c r="O794" s="3" t="str">
        <f>IF(生产方式演算表!AU832="","",ROUND(生产方式演算表!AU832,-1))</f>
        <v/>
      </c>
      <c r="P794" s="3" t="str">
        <f>IF(生产方式演算表!S832="","",生产方式演算表!S832)</f>
        <v/>
      </c>
      <c r="Q794" s="3" t="str">
        <f>IF(生产方式演算表!AV832="","",ROUND(生产方式演算表!AV832,-1))</f>
        <v/>
      </c>
      <c r="R794" s="3" t="str">
        <f>IF(生产方式演算表!V832="","",生产方式演算表!V832)</f>
        <v/>
      </c>
      <c r="S794" s="3" t="str">
        <f>IF(生产方式演算表!AW840="","",IF(LEN(生产方式演算表!AW840)=1,生产方式演算表!AW840,ROUND(生产方式演算表!AW840,-1)))</f>
        <v/>
      </c>
      <c r="T794" s="3" t="str">
        <f>IF(生产方式演算表!X832="","",生产方式演算表!X832)</f>
        <v/>
      </c>
      <c r="U794" s="3" t="str">
        <f>IF(生产方式演算表!AX840="","",IF(LEN(生产方式演算表!AX840)=1,生产方式演算表!AX840,ROUND(生产方式演算表!AX840,-1)))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3" t="str">
        <f>生产方式演算表!A833</f>
        <v>pmg_油井_所有制</v>
      </c>
      <c r="B795" s="20" t="str">
        <f>IF(生产方式演算表!B833="","",生产方式演算表!B833)</f>
        <v>pm_重_初级工人合作社</v>
      </c>
      <c r="C795" s="23">
        <v>2</v>
      </c>
      <c r="D795" s="24" t="str">
        <f>IF(生产方式演算表!F833="","",生产方式演算表!F833)</f>
        <v/>
      </c>
      <c r="E795" s="24" t="str">
        <f>IF(生产方式演算表!AO841="","",IF(LEN(生产方式演算表!AO841)=1,生产方式演算表!AO841,ROUND(生产方式演算表!AO841,-1)))</f>
        <v/>
      </c>
      <c r="F795" s="24" t="str">
        <f>IF(生产方式演算表!H841="","",生产方式演算表!H841)</f>
        <v/>
      </c>
      <c r="G795" s="24" t="str">
        <f>IF(生产方式演算表!AP841="","",IF(LEN(生产方式演算表!AP841)=1,生产方式演算表!AP841,ROUND(生产方式演算表!AP841,-1)))</f>
        <v/>
      </c>
      <c r="H795" s="24" t="str">
        <f>IF(生产方式演算表!J833="","",生产方式演算表!J833)</f>
        <v/>
      </c>
      <c r="I795" s="24" t="str">
        <f>IF(生产方式演算表!AQ841="","",IF(LEN(生产方式演算表!AQ841)=1,生产方式演算表!AQ841,ROUND(生产方式演算表!AQ841,-1)))</f>
        <v/>
      </c>
      <c r="J795" s="26" t="str">
        <f>IF(生产方式演算表!AR833=0,"","运力")</f>
        <v/>
      </c>
      <c r="K795" s="26" t="str">
        <f>IF(J795="","",IF(LEN(生产方式演算表!AR841)=1,生产方式演算表!AR841,ROUND(生产方式演算表!AR841,-1)))</f>
        <v/>
      </c>
      <c r="L795" s="3" t="str">
        <f>IF(生产方式演算表!O833="","",生产方式演算表!O833)</f>
        <v/>
      </c>
      <c r="M795" s="3" t="str">
        <f>IF(生产方式演算表!AT833="","",ROUND(生产方式演算表!AT833,-1))</f>
        <v/>
      </c>
      <c r="N795" s="3" t="str">
        <f>IF(生产方式演算表!Q833="","",生产方式演算表!Q833)</f>
        <v/>
      </c>
      <c r="O795" s="3" t="str">
        <f>IF(生产方式演算表!AU833="","",ROUND(生产方式演算表!AU833,-1))</f>
        <v/>
      </c>
      <c r="P795" s="3" t="str">
        <f>IF(生产方式演算表!S833="","",生产方式演算表!S833)</f>
        <v/>
      </c>
      <c r="Q795" s="3" t="str">
        <f>IF(生产方式演算表!AV833="","",ROUND(生产方式演算表!AV833,-1))</f>
        <v/>
      </c>
      <c r="R795" s="3" t="str">
        <f>IF(生产方式演算表!V833="","",生产方式演算表!V833)</f>
        <v/>
      </c>
      <c r="S795" s="3" t="str">
        <f>IF(生产方式演算表!AW841="","",IF(LEN(生产方式演算表!AW841)=1,生产方式演算表!AW841,ROUND(生产方式演算表!AW841,-1)))</f>
        <v/>
      </c>
      <c r="T795" s="3" t="str">
        <f>IF(生产方式演算表!X833="","",生产方式演算表!X833)</f>
        <v/>
      </c>
      <c r="U795" s="3" t="str">
        <f>IF(生产方式演算表!AX841="","",IF(LEN(生产方式演算表!AX841)=1,生产方式演算表!AX841,ROUND(生产方式演算表!AX841,-1)))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3" t="str">
        <f>生产方式演算表!A834</f>
        <v>pmg_油井_所有制</v>
      </c>
      <c r="B796" s="20" t="str">
        <f>IF(生产方式演算表!B834="","",生产方式演算表!B834)</f>
        <v>pm_重_高级工人合作社</v>
      </c>
      <c r="C796" s="23">
        <v>3</v>
      </c>
      <c r="D796" s="24" t="str">
        <f>IF(生产方式演算表!F834="","",生产方式演算表!F834)</f>
        <v/>
      </c>
      <c r="E796" s="24" t="str">
        <f>IF(生产方式演算表!AO842="","",IF(LEN(生产方式演算表!AO842)=1,生产方式演算表!AO842,ROUND(生产方式演算表!AO842,-1)))</f>
        <v/>
      </c>
      <c r="F796" s="24" t="str">
        <f>IF(生产方式演算表!H842="","",生产方式演算表!H842)</f>
        <v/>
      </c>
      <c r="G796" s="24" t="str">
        <f>IF(生产方式演算表!AP842="","",IF(LEN(生产方式演算表!AP842)=1,生产方式演算表!AP842,ROUND(生产方式演算表!AP842,-1)))</f>
        <v/>
      </c>
      <c r="H796" s="24" t="str">
        <f>IF(生产方式演算表!J834="","",生产方式演算表!J834)</f>
        <v/>
      </c>
      <c r="I796" s="24" t="str">
        <f>IF(生产方式演算表!AQ842="","",IF(LEN(生产方式演算表!AQ842)=1,生产方式演算表!AQ842,ROUND(生产方式演算表!AQ842,-1)))</f>
        <v/>
      </c>
      <c r="J796" s="26" t="str">
        <f>IF(生产方式演算表!AR834=0,"","运力")</f>
        <v/>
      </c>
      <c r="K796" s="26" t="str">
        <f>IF(J796="","",IF(LEN(生产方式演算表!AR842)=1,生产方式演算表!AR842,ROUND(生产方式演算表!AR842,-1)))</f>
        <v/>
      </c>
      <c r="L796" s="3" t="str">
        <f>IF(生产方式演算表!O834="","",生产方式演算表!O834)</f>
        <v/>
      </c>
      <c r="M796" s="3" t="str">
        <f>IF(生产方式演算表!AT834="","",ROUND(生产方式演算表!AT834,-1))</f>
        <v/>
      </c>
      <c r="N796" s="3" t="str">
        <f>IF(生产方式演算表!Q834="","",生产方式演算表!Q834)</f>
        <v/>
      </c>
      <c r="O796" s="3" t="str">
        <f>IF(生产方式演算表!AU834="","",ROUND(生产方式演算表!AU834,-1))</f>
        <v/>
      </c>
      <c r="P796" s="3" t="str">
        <f>IF(生产方式演算表!S834="","",生产方式演算表!S834)</f>
        <v/>
      </c>
      <c r="Q796" s="3" t="str">
        <f>IF(生产方式演算表!AV834="","",ROUND(生产方式演算表!AV834,-1))</f>
        <v/>
      </c>
      <c r="R796" s="3" t="str">
        <f>IF(生产方式演算表!V834="","",生产方式演算表!V834)</f>
        <v/>
      </c>
      <c r="S796" s="3" t="str">
        <f>IF(生产方式演算表!AW842="","",IF(LEN(生产方式演算表!AW842)=1,生产方式演算表!AW842,ROUND(生产方式演算表!AW842,-1)))</f>
        <v/>
      </c>
      <c r="T796" s="3" t="str">
        <f>IF(生产方式演算表!X834="","",生产方式演算表!X834)</f>
        <v/>
      </c>
      <c r="U796" s="3" t="str">
        <f>IF(生产方式演算表!AX842="","",IF(LEN(生产方式演算表!AX842)=1,生产方式演算表!AX842,ROUND(生产方式演算表!AX842,-1)))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3" t="str">
        <f>生产方式演算表!A835</f>
        <v>pmg_油井_所有制</v>
      </c>
      <c r="B797" s="20" t="str">
        <f>IF(生产方式演算表!B835="","",生产方式演算表!B835)</f>
        <v>pm_重_法师所有</v>
      </c>
      <c r="C797" s="23">
        <v>4</v>
      </c>
      <c r="D797" s="24" t="str">
        <f>IF(生产方式演算表!F835="","",生产方式演算表!F835)</f>
        <v/>
      </c>
      <c r="E797" s="24" t="str">
        <f>IF(生产方式演算表!AO843="","",IF(LEN(生产方式演算表!AO843)=1,生产方式演算表!AO843,ROUND(生产方式演算表!AO843,-1)))</f>
        <v/>
      </c>
      <c r="F797" s="24" t="str">
        <f>IF(生产方式演算表!H843="","",生产方式演算表!H843)</f>
        <v/>
      </c>
      <c r="G797" s="24" t="str">
        <f>IF(生产方式演算表!AP843="","",IF(LEN(生产方式演算表!AP843)=1,生产方式演算表!AP843,ROUND(生产方式演算表!AP843,-1)))</f>
        <v/>
      </c>
      <c r="H797" s="24" t="str">
        <f>IF(生产方式演算表!J835="","",生产方式演算表!J835)</f>
        <v/>
      </c>
      <c r="I797" s="24" t="str">
        <f>IF(生产方式演算表!AQ843="","",IF(LEN(生产方式演算表!AQ843)=1,生产方式演算表!AQ843,ROUND(生产方式演算表!AQ843,-1)))</f>
        <v/>
      </c>
      <c r="J797" s="26" t="str">
        <f>IF(生产方式演算表!AR835=0,"","运力")</f>
        <v/>
      </c>
      <c r="K797" s="26" t="str">
        <f>IF(J797="","",IF(LEN(生产方式演算表!AR843)=1,生产方式演算表!AR843,ROUND(生产方式演算表!AR843,-1)))</f>
        <v/>
      </c>
      <c r="L797" s="3" t="str">
        <f>IF(生产方式演算表!O835="","",生产方式演算表!O835)</f>
        <v/>
      </c>
      <c r="M797" s="3" t="str">
        <f>IF(生产方式演算表!AT835="","",ROUND(生产方式演算表!AT835,-1))</f>
        <v/>
      </c>
      <c r="N797" s="3" t="str">
        <f>IF(生产方式演算表!Q835="","",生产方式演算表!Q835)</f>
        <v/>
      </c>
      <c r="O797" s="3" t="str">
        <f>IF(生产方式演算表!AU835="","",ROUND(生产方式演算表!AU835,-1))</f>
        <v/>
      </c>
      <c r="P797" s="3" t="str">
        <f>IF(生产方式演算表!S835="","",生产方式演算表!S835)</f>
        <v/>
      </c>
      <c r="Q797" s="3" t="str">
        <f>IF(生产方式演算表!AV835="","",ROUND(生产方式演算表!AV835,-1))</f>
        <v/>
      </c>
      <c r="R797" s="3" t="str">
        <f>IF(生产方式演算表!V835="","",生产方式演算表!V835)</f>
        <v/>
      </c>
      <c r="S797" s="3" t="str">
        <f>IF(生产方式演算表!AW843="","",IF(LEN(生产方式演算表!AW843)=1,生产方式演算表!AW843,ROUND(生产方式演算表!AW843,-1)))</f>
        <v/>
      </c>
      <c r="T797" s="3" t="str">
        <f>IF(生产方式演算表!X835="","",生产方式演算表!X835)</f>
        <v/>
      </c>
      <c r="U797" s="3" t="str">
        <f>IF(生产方式演算表!AX843="","",IF(LEN(生产方式演算表!AX843)=1,生产方式演算表!AX843,ROUND(生产方式演算表!AX843,-1)))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hidden="1" customHeight="1" spans="1:34">
      <c r="A798" s="23" t="str">
        <f>生产方式演算表!A836</f>
        <v>pmg_棉花_基础生产</v>
      </c>
      <c r="B798" s="20" t="str">
        <f>IF(生产方式演算表!B836="","",生产方式演算表!B836)</f>
        <v/>
      </c>
      <c r="C798" s="23">
        <v>5</v>
      </c>
      <c r="D798" s="24" t="str">
        <f>IF(生产方式演算表!F836="","",生产方式演算表!F836)</f>
        <v/>
      </c>
      <c r="E798" s="24" t="str">
        <f>IF(生产方式演算表!AO836="","",生产方式演算表!AO836)</f>
        <v/>
      </c>
      <c r="F798" s="24" t="str">
        <f>IF(生产方式演算表!H836="","",生产方式演算表!H836)</f>
        <v/>
      </c>
      <c r="G798" s="24" t="str">
        <f>IF(生产方式演算表!AP836="","",生产方式演算表!AP836)</f>
        <v/>
      </c>
      <c r="H798" s="24" t="str">
        <f>IF(生产方式演算表!J836="","",生产方式演算表!J836)</f>
        <v/>
      </c>
      <c r="I798" s="24" t="str">
        <f>IF(生产方式演算表!AQ836="","",生产方式演算表!AQ836)</f>
        <v/>
      </c>
      <c r="J798" s="26" t="str">
        <f>IF(生产方式演算表!AR836=0,"","运力")</f>
        <v/>
      </c>
      <c r="K798" s="26" t="str">
        <f>IF(J798="运力",生产方式演算表!AR836,"")</f>
        <v/>
      </c>
      <c r="L798" s="3" t="str">
        <f>IF(生产方式演算表!O836="","",生产方式演算表!O836)</f>
        <v/>
      </c>
      <c r="M798" s="3" t="str">
        <f>IF(生产方式演算表!AT836="","",ROUND(生产方式演算表!AT836,-1))</f>
        <v/>
      </c>
      <c r="N798" s="3" t="str">
        <f>IF(生产方式演算表!Q836="","",生产方式演算表!Q836)</f>
        <v/>
      </c>
      <c r="O798" s="3" t="str">
        <f>IF(生产方式演算表!AU836="","",ROUND(生产方式演算表!AU836,-1))</f>
        <v/>
      </c>
      <c r="P798" s="3" t="str">
        <f>IF(生产方式演算表!S836="","",生产方式演算表!S836)</f>
        <v/>
      </c>
      <c r="Q798" s="3" t="str">
        <f>IF(生产方式演算表!AV836="","",ROUND(生产方式演算表!AV836,-1))</f>
        <v/>
      </c>
      <c r="R798" s="3" t="str">
        <f>IF(生产方式演算表!V836="","",生产方式演算表!V836)</f>
        <v/>
      </c>
      <c r="S798" s="3" t="str">
        <f>IF(生产方式演算表!AW836="","",ROUND(生产方式演算表!AW836,-LEN(生产方式演算表!AW836)+2))</f>
        <v/>
      </c>
      <c r="T798" s="3" t="str">
        <f>IF(生产方式演算表!X836="","",生产方式演算表!X836)</f>
        <v/>
      </c>
      <c r="U798" s="3" t="str">
        <f>IF(生产方式演算表!AX836="","",ROUND(生产方式演算表!AX836,-LEN(生产方式演算表!AX836)+2))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hidden="1" customHeight="1" spans="1:34">
      <c r="A799" s="23" t="str">
        <f>生产方式演算表!A837</f>
        <v>pmg_棉花_基础生产</v>
      </c>
      <c r="B799" s="20" t="str">
        <f>IF(生产方式演算表!B837="","",生产方式演算表!B837)</f>
        <v/>
      </c>
      <c r="C799" s="25">
        <v>1</v>
      </c>
      <c r="D799" s="24" t="str">
        <f>IF(生产方式演算表!F837="","",生产方式演算表!F837)</f>
        <v/>
      </c>
      <c r="E799" s="24" t="str">
        <f>IF(生产方式演算表!AO837="","",生产方式演算表!AO837)</f>
        <v/>
      </c>
      <c r="F799" s="24" t="str">
        <f>IF(生产方式演算表!H837="","",生产方式演算表!H837)</f>
        <v/>
      </c>
      <c r="G799" s="24" t="str">
        <f>IF(生产方式演算表!AP837="","",生产方式演算表!AP837)</f>
        <v/>
      </c>
      <c r="H799" s="24" t="str">
        <f>IF(生产方式演算表!J837="","",生产方式演算表!J837)</f>
        <v/>
      </c>
      <c r="I799" s="24" t="str">
        <f>IF(生产方式演算表!AQ837="","",生产方式演算表!AQ837)</f>
        <v/>
      </c>
      <c r="J799" s="26" t="str">
        <f>IF(生产方式演算表!AR837=0,"","运力")</f>
        <v/>
      </c>
      <c r="K799" s="26" t="str">
        <f>IF(J799="运力",生产方式演算表!AR837,"")</f>
        <v/>
      </c>
      <c r="L799" s="3" t="str">
        <f>IF(生产方式演算表!O837="","",生产方式演算表!O837)</f>
        <v/>
      </c>
      <c r="M799" s="3" t="str">
        <f>IF(生产方式演算表!AT837="","",ROUND(生产方式演算表!AT837,-1))</f>
        <v/>
      </c>
      <c r="N799" s="3" t="str">
        <f>IF(生产方式演算表!Q837="","",生产方式演算表!Q837)</f>
        <v/>
      </c>
      <c r="O799" s="3" t="str">
        <f>IF(生产方式演算表!AU837="","",ROUND(生产方式演算表!AU837,-1))</f>
        <v/>
      </c>
      <c r="P799" s="3" t="str">
        <f>IF(生产方式演算表!S837="","",生产方式演算表!S837)</f>
        <v/>
      </c>
      <c r="Q799" s="3" t="str">
        <f>IF(生产方式演算表!AV837="","",ROUND(生产方式演算表!AV837,-1))</f>
        <v/>
      </c>
      <c r="R799" s="3" t="str">
        <f>IF(生产方式演算表!V837="","",生产方式演算表!V837)</f>
        <v/>
      </c>
      <c r="S799" s="3" t="str">
        <f>IF(生产方式演算表!AW837="","",ROUND(生产方式演算表!AW837,-LEN(生产方式演算表!AW837)+2))</f>
        <v/>
      </c>
      <c r="T799" s="3" t="str">
        <f>IF(生产方式演算表!X837="","",生产方式演算表!X837)</f>
        <v/>
      </c>
      <c r="U799" s="3" t="str">
        <f>IF(生产方式演算表!AX837="","",ROUND(生产方式演算表!AX837,-LEN(生产方式演算表!AX837)+2))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hidden="1" customHeight="1" spans="1:34">
      <c r="A800" s="23" t="str">
        <f>生产方式演算表!A838</f>
        <v>pmg_棉花_基础生产</v>
      </c>
      <c r="B800" s="20" t="str">
        <f>IF(生产方式演算表!B838="","",生产方式演算表!B838)</f>
        <v/>
      </c>
      <c r="C800" s="25">
        <v>2</v>
      </c>
      <c r="D800" s="24" t="str">
        <f>IF(生产方式演算表!F838="","",生产方式演算表!F838)</f>
        <v/>
      </c>
      <c r="E800" s="24" t="str">
        <f>IF(生产方式演算表!AO838="","",生产方式演算表!AO838)</f>
        <v/>
      </c>
      <c r="F800" s="24" t="str">
        <f>IF(生产方式演算表!H838="","",生产方式演算表!H838)</f>
        <v/>
      </c>
      <c r="G800" s="24" t="str">
        <f>IF(生产方式演算表!AP838="","",生产方式演算表!AP838)</f>
        <v/>
      </c>
      <c r="H800" s="24" t="str">
        <f>IF(生产方式演算表!J838="","",生产方式演算表!J838)</f>
        <v/>
      </c>
      <c r="I800" s="24" t="str">
        <f>IF(生产方式演算表!AQ838="","",生产方式演算表!AQ838)</f>
        <v/>
      </c>
      <c r="J800" s="26" t="str">
        <f>IF(生产方式演算表!AR838=0,"","运力")</f>
        <v/>
      </c>
      <c r="K800" s="26" t="str">
        <f>IF(J800="运力",生产方式演算表!AR838,"")</f>
        <v/>
      </c>
      <c r="L800" s="3" t="str">
        <f>IF(生产方式演算表!O838="","",生产方式演算表!O838)</f>
        <v/>
      </c>
      <c r="M800" s="3" t="str">
        <f>IF(生产方式演算表!AT838="","",ROUND(生产方式演算表!AT838,-1))</f>
        <v/>
      </c>
      <c r="N800" s="3" t="str">
        <f>IF(生产方式演算表!Q838="","",生产方式演算表!Q838)</f>
        <v/>
      </c>
      <c r="O800" s="3" t="str">
        <f>IF(生产方式演算表!AU838="","",ROUND(生产方式演算表!AU838,-1))</f>
        <v/>
      </c>
      <c r="P800" s="3" t="str">
        <f>IF(生产方式演算表!S838="","",生产方式演算表!S838)</f>
        <v/>
      </c>
      <c r="Q800" s="3" t="str">
        <f>IF(生产方式演算表!AV838="","",ROUND(生产方式演算表!AV838,-1))</f>
        <v/>
      </c>
      <c r="R800" s="3" t="str">
        <f>IF(生产方式演算表!V838="","",生产方式演算表!V838)</f>
        <v/>
      </c>
      <c r="S800" s="3" t="str">
        <f>IF(生产方式演算表!AW838="","",ROUND(生产方式演算表!AW838,-LEN(生产方式演算表!AW838)+2))</f>
        <v/>
      </c>
      <c r="T800" s="3" t="str">
        <f>IF(生产方式演算表!X838="","",生产方式演算表!X838)</f>
        <v/>
      </c>
      <c r="U800" s="3" t="str">
        <f>IF(生产方式演算表!AX838="","",ROUND(生产方式演算表!AX838,-LEN(生产方式演算表!AX838)+2))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hidden="1" customHeight="1" spans="1:34">
      <c r="A801" s="23" t="str">
        <f>生产方式演算表!A839</f>
        <v>pmg_棉花_基础生产</v>
      </c>
      <c r="B801" s="20" t="str">
        <f>IF(生产方式演算表!B839="","",生产方式演算表!B839)</f>
        <v/>
      </c>
      <c r="C801" s="25">
        <v>3</v>
      </c>
      <c r="D801" s="24" t="str">
        <f>IF(生产方式演算表!F839="","",生产方式演算表!F839)</f>
        <v/>
      </c>
      <c r="E801" s="24" t="str">
        <f>IF(生产方式演算表!AO839="","",生产方式演算表!AO839)</f>
        <v/>
      </c>
      <c r="F801" s="24" t="str">
        <f>IF(生产方式演算表!H839="","",生产方式演算表!H839)</f>
        <v/>
      </c>
      <c r="G801" s="24" t="str">
        <f>IF(生产方式演算表!AP839="","",生产方式演算表!AP839)</f>
        <v/>
      </c>
      <c r="H801" s="24" t="str">
        <f>IF(生产方式演算表!J839="","",生产方式演算表!J839)</f>
        <v/>
      </c>
      <c r="I801" s="24" t="str">
        <f>IF(生产方式演算表!AQ839="","",生产方式演算表!AQ839)</f>
        <v/>
      </c>
      <c r="J801" s="26" t="str">
        <f>IF(生产方式演算表!AR839=0,"","运力")</f>
        <v/>
      </c>
      <c r="K801" s="26" t="str">
        <f>IF(J801="运力",生产方式演算表!AR839,"")</f>
        <v/>
      </c>
      <c r="L801" s="3" t="str">
        <f>IF(生产方式演算表!O839="","",生产方式演算表!O839)</f>
        <v/>
      </c>
      <c r="M801" s="3" t="str">
        <f>IF(生产方式演算表!AT839="","",ROUND(生产方式演算表!AT839,-1))</f>
        <v/>
      </c>
      <c r="N801" s="3" t="str">
        <f>IF(生产方式演算表!Q839="","",生产方式演算表!Q839)</f>
        <v/>
      </c>
      <c r="O801" s="3" t="str">
        <f>IF(生产方式演算表!AU839="","",ROUND(生产方式演算表!AU839,-1))</f>
        <v/>
      </c>
      <c r="P801" s="3" t="str">
        <f>IF(生产方式演算表!S839="","",生产方式演算表!S839)</f>
        <v/>
      </c>
      <c r="Q801" s="3" t="str">
        <f>IF(生产方式演算表!AV839="","",ROUND(生产方式演算表!AV839,-1))</f>
        <v/>
      </c>
      <c r="R801" s="3" t="str">
        <f>IF(生产方式演算表!V839="","",生产方式演算表!V839)</f>
        <v/>
      </c>
      <c r="S801" s="3" t="str">
        <f>IF(生产方式演算表!AW839="","",ROUND(生产方式演算表!AW839,-LEN(生产方式演算表!AW839)+2))</f>
        <v/>
      </c>
      <c r="T801" s="3" t="str">
        <f>IF(生产方式演算表!X839="","",生产方式演算表!X839)</f>
        <v/>
      </c>
      <c r="U801" s="3" t="str">
        <f>IF(生产方式演算表!AX839="","",ROUND(生产方式演算表!AX839,-LEN(生产方式演算表!AX839)+2))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hidden="1" customHeight="1" spans="1:34">
      <c r="A802" s="23" t="str">
        <f>生产方式演算表!A840</f>
        <v>pmg_棉花_基础生产</v>
      </c>
      <c r="B802" s="20" t="str">
        <f>IF(生产方式演算表!B840="","",生产方式演算表!B840)</f>
        <v/>
      </c>
      <c r="C802" s="25">
        <v>4</v>
      </c>
      <c r="D802" s="24" t="str">
        <f>IF(生产方式演算表!F840="","",生产方式演算表!F840)</f>
        <v/>
      </c>
      <c r="E802" s="24" t="str">
        <f>IF(生产方式演算表!AO840="","",生产方式演算表!AO840)</f>
        <v/>
      </c>
      <c r="F802" s="24" t="str">
        <f>IF(生产方式演算表!H840="","",生产方式演算表!H840)</f>
        <v/>
      </c>
      <c r="G802" s="24" t="str">
        <f>IF(生产方式演算表!AP840="","",生产方式演算表!AP840)</f>
        <v/>
      </c>
      <c r="H802" s="24" t="str">
        <f>IF(生产方式演算表!J840="","",生产方式演算表!J840)</f>
        <v/>
      </c>
      <c r="I802" s="24" t="str">
        <f>IF(生产方式演算表!AQ840="","",生产方式演算表!AQ840)</f>
        <v/>
      </c>
      <c r="J802" s="26" t="str">
        <f>IF(生产方式演算表!AR840=0,"","运力")</f>
        <v/>
      </c>
      <c r="K802" s="26" t="str">
        <f>IF(J802="运力",生产方式演算表!AR840,"")</f>
        <v/>
      </c>
      <c r="L802" s="3" t="str">
        <f>IF(生产方式演算表!O840="","",生产方式演算表!O840)</f>
        <v/>
      </c>
      <c r="M802" s="3" t="str">
        <f>IF(生产方式演算表!AT840="","",ROUND(生产方式演算表!AT840,-1))</f>
        <v/>
      </c>
      <c r="N802" s="3" t="str">
        <f>IF(生产方式演算表!Q840="","",生产方式演算表!Q840)</f>
        <v/>
      </c>
      <c r="O802" s="3" t="str">
        <f>IF(生产方式演算表!AU840="","",ROUND(生产方式演算表!AU840,-1))</f>
        <v/>
      </c>
      <c r="P802" s="3" t="str">
        <f>IF(生产方式演算表!S840="","",生产方式演算表!S840)</f>
        <v/>
      </c>
      <c r="Q802" s="3" t="str">
        <f>IF(生产方式演算表!AV840="","",ROUND(生产方式演算表!AV840,-1))</f>
        <v/>
      </c>
      <c r="R802" s="3" t="str">
        <f>IF(生产方式演算表!V840="","",生产方式演算表!V840)</f>
        <v/>
      </c>
      <c r="S802" s="3" t="str">
        <f>IF(生产方式演算表!AW840="","",ROUND(生产方式演算表!AW840,-LEN(生产方式演算表!AW840)+2))</f>
        <v/>
      </c>
      <c r="T802" s="3" t="str">
        <f>IF(生产方式演算表!X840="","",生产方式演算表!X840)</f>
        <v/>
      </c>
      <c r="U802" s="3" t="str">
        <f>IF(生产方式演算表!AX840="","",ROUND(生产方式演算表!AX840,-LEN(生产方式演算表!AX840)+2))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hidden="1" customHeight="1" spans="1:34">
      <c r="A803" s="23" t="str">
        <f>生产方式演算表!A841</f>
        <v>pmg_棉花_科学自动化</v>
      </c>
      <c r="B803" s="20" t="str">
        <f>IF(生产方式演算表!B841="","",生产方式演算表!B841)</f>
        <v/>
      </c>
      <c r="C803" s="25">
        <v>5</v>
      </c>
      <c r="D803" s="24" t="str">
        <f>IF(生产方式演算表!F841="","",生产方式演算表!F841)</f>
        <v/>
      </c>
      <c r="E803" s="24" t="str">
        <f>IF(生产方式演算表!AO841="","",生产方式演算表!AO841)</f>
        <v/>
      </c>
      <c r="F803" s="24" t="str">
        <f>IF(生产方式演算表!H841="","",生产方式演算表!H841)</f>
        <v/>
      </c>
      <c r="G803" s="24" t="str">
        <f>IF(生产方式演算表!AP841="","",生产方式演算表!AP841)</f>
        <v/>
      </c>
      <c r="H803" s="24" t="str">
        <f>IF(生产方式演算表!J841="","",生产方式演算表!J841)</f>
        <v/>
      </c>
      <c r="I803" s="24" t="str">
        <f>IF(生产方式演算表!AQ841="","",生产方式演算表!AQ841)</f>
        <v/>
      </c>
      <c r="J803" s="26" t="str">
        <f>IF(生产方式演算表!AR841=0,"","运力")</f>
        <v/>
      </c>
      <c r="K803" s="26" t="str">
        <f>IF(J803="运力",生产方式演算表!AR841,"")</f>
        <v/>
      </c>
      <c r="L803" s="3" t="str">
        <f>IF(生产方式演算表!O841="","",生产方式演算表!O841)</f>
        <v/>
      </c>
      <c r="M803" s="3" t="str">
        <f>IF(生产方式演算表!AT841="","",ROUND(生产方式演算表!AT841,-1))</f>
        <v/>
      </c>
      <c r="N803" s="3" t="str">
        <f>IF(生产方式演算表!Q841="","",生产方式演算表!Q841)</f>
        <v/>
      </c>
      <c r="O803" s="3" t="str">
        <f>IF(生产方式演算表!AU841="","",ROUND(生产方式演算表!AU841,-1))</f>
        <v/>
      </c>
      <c r="P803" s="3" t="str">
        <f>IF(生产方式演算表!S841="","",生产方式演算表!S841)</f>
        <v/>
      </c>
      <c r="Q803" s="3" t="str">
        <f>IF(生产方式演算表!AV841="","",ROUND(生产方式演算表!AV841,-1))</f>
        <v/>
      </c>
      <c r="R803" s="3" t="str">
        <f>IF(生产方式演算表!V841="","",生产方式演算表!V841)</f>
        <v/>
      </c>
      <c r="S803" s="3" t="str">
        <f>IF(生产方式演算表!AW841="","",ROUND(生产方式演算表!AW841,-LEN(生产方式演算表!AW841)+2))</f>
        <v/>
      </c>
      <c r="T803" s="3" t="str">
        <f>IF(生产方式演算表!X841="","",生产方式演算表!X841)</f>
        <v/>
      </c>
      <c r="U803" s="3" t="str">
        <f>IF(生产方式演算表!AX841="","",ROUND(生产方式演算表!AX841,-LEN(生产方式演算表!AX841)+2))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hidden="1" customHeight="1" spans="1:34">
      <c r="A804" s="23" t="str">
        <f>生产方式演算表!A842</f>
        <v>pmg_棉花_科学自动化</v>
      </c>
      <c r="B804" s="20" t="str">
        <f>IF(生产方式演算表!B842="","",生产方式演算表!B842)</f>
        <v/>
      </c>
      <c r="C804" s="23">
        <v>1</v>
      </c>
      <c r="D804" s="24" t="str">
        <f>IF(生产方式演算表!F842="","",生产方式演算表!F842)</f>
        <v/>
      </c>
      <c r="E804" s="24" t="str">
        <f>IF(生产方式演算表!AO842="","",生产方式演算表!AO842)</f>
        <v/>
      </c>
      <c r="F804" s="24" t="str">
        <f>IF(生产方式演算表!H842="","",生产方式演算表!H842)</f>
        <v/>
      </c>
      <c r="G804" s="24" t="str">
        <f>IF(生产方式演算表!AP842="","",生产方式演算表!AP842)</f>
        <v/>
      </c>
      <c r="H804" s="24" t="str">
        <f>IF(生产方式演算表!J842="","",生产方式演算表!J842)</f>
        <v/>
      </c>
      <c r="I804" s="24" t="str">
        <f>IF(生产方式演算表!AQ842="","",生产方式演算表!AQ842)</f>
        <v/>
      </c>
      <c r="J804" s="26" t="str">
        <f>IF(生产方式演算表!AR842=0,"","运力")</f>
        <v/>
      </c>
      <c r="K804" s="26" t="str">
        <f>IF(J804="运力",生产方式演算表!AR842,"")</f>
        <v/>
      </c>
      <c r="L804" s="3" t="str">
        <f>IF(生产方式演算表!O842="","",生产方式演算表!O842)</f>
        <v/>
      </c>
      <c r="M804" s="3" t="str">
        <f>IF(生产方式演算表!AT842="","",ROUND(生产方式演算表!AT842,-1))</f>
        <v/>
      </c>
      <c r="N804" s="3" t="str">
        <f>IF(生产方式演算表!Q842="","",生产方式演算表!Q842)</f>
        <v/>
      </c>
      <c r="O804" s="3" t="str">
        <f>IF(生产方式演算表!AU842="","",ROUND(生产方式演算表!AU842,-1))</f>
        <v/>
      </c>
      <c r="P804" s="3" t="str">
        <f>IF(生产方式演算表!S842="","",生产方式演算表!S842)</f>
        <v/>
      </c>
      <c r="Q804" s="3" t="str">
        <f>IF(生产方式演算表!AV842="","",ROUND(生产方式演算表!AV842,-1))</f>
        <v/>
      </c>
      <c r="R804" s="3" t="str">
        <f>IF(生产方式演算表!V842="","",生产方式演算表!V842)</f>
        <v/>
      </c>
      <c r="S804" s="3" t="str">
        <f>IF(生产方式演算表!AW842="","",ROUND(生产方式演算表!AW842,-LEN(生产方式演算表!AW842)+2))</f>
        <v/>
      </c>
      <c r="T804" s="3" t="str">
        <f>IF(生产方式演算表!X842="","",生产方式演算表!X842)</f>
        <v/>
      </c>
      <c r="U804" s="3" t="str">
        <f>IF(生产方式演算表!AX842="","",ROUND(生产方式演算表!AX842,-LEN(生产方式演算表!AX842)+2))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hidden="1" customHeight="1" spans="1:34">
      <c r="A805" s="23" t="str">
        <f>生产方式演算表!A843</f>
        <v>pmg_棉花_科学自动化</v>
      </c>
      <c r="B805" s="20" t="str">
        <f>IF(生产方式演算表!B843="","",生产方式演算表!B843)</f>
        <v/>
      </c>
      <c r="C805" s="23">
        <v>2</v>
      </c>
      <c r="D805" s="24" t="str">
        <f>IF(生产方式演算表!F843="","",生产方式演算表!F843)</f>
        <v/>
      </c>
      <c r="E805" s="24" t="str">
        <f>IF(生产方式演算表!AO843="","",生产方式演算表!AO843)</f>
        <v/>
      </c>
      <c r="F805" s="24" t="str">
        <f>IF(生产方式演算表!H843="","",生产方式演算表!H843)</f>
        <v/>
      </c>
      <c r="G805" s="24" t="str">
        <f>IF(生产方式演算表!AP843="","",生产方式演算表!AP843)</f>
        <v/>
      </c>
      <c r="H805" s="24" t="str">
        <f>IF(生产方式演算表!J843="","",生产方式演算表!J843)</f>
        <v/>
      </c>
      <c r="I805" s="24" t="str">
        <f>IF(生产方式演算表!AQ843="","",生产方式演算表!AQ843)</f>
        <v/>
      </c>
      <c r="J805" s="26" t="str">
        <f>IF(生产方式演算表!AR843=0,"","运力")</f>
        <v/>
      </c>
      <c r="K805" s="26" t="str">
        <f>IF(J805="运力",生产方式演算表!AR843,"")</f>
        <v/>
      </c>
      <c r="L805" s="3" t="str">
        <f>IF(生产方式演算表!O843="","",生产方式演算表!O843)</f>
        <v/>
      </c>
      <c r="M805" s="3" t="str">
        <f>IF(生产方式演算表!AT843="","",ROUND(生产方式演算表!AT843,-1))</f>
        <v/>
      </c>
      <c r="N805" s="3" t="str">
        <f>IF(生产方式演算表!Q843="","",生产方式演算表!Q843)</f>
        <v/>
      </c>
      <c r="O805" s="3" t="str">
        <f>IF(生产方式演算表!AU843="","",ROUND(生产方式演算表!AU843,-1))</f>
        <v/>
      </c>
      <c r="P805" s="3" t="str">
        <f>IF(生产方式演算表!S843="","",生产方式演算表!S843)</f>
        <v/>
      </c>
      <c r="Q805" s="3" t="str">
        <f>IF(生产方式演算表!AV843="","",ROUND(生产方式演算表!AV843,-1))</f>
        <v/>
      </c>
      <c r="R805" s="3" t="str">
        <f>IF(生产方式演算表!V843="","",生产方式演算表!V843)</f>
        <v/>
      </c>
      <c r="S805" s="3" t="str">
        <f>IF(生产方式演算表!AW843="","",ROUND(生产方式演算表!AW843,-LEN(生产方式演算表!AW843)+2))</f>
        <v/>
      </c>
      <c r="T805" s="3" t="str">
        <f>IF(生产方式演算表!X843="","",生产方式演算表!X843)</f>
        <v/>
      </c>
      <c r="U805" s="3" t="str">
        <f>IF(生产方式演算表!AX843="","",ROUND(生产方式演算表!AX843,-LEN(生产方式演算表!AX843)+2))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hidden="1" customHeight="1" spans="1:34">
      <c r="A806" s="23" t="str">
        <f>生产方式演算表!A844</f>
        <v>pmg_棉花_科学自动化</v>
      </c>
      <c r="B806" s="20" t="str">
        <f>IF(生产方式演算表!B844="","",生产方式演算表!B844)</f>
        <v/>
      </c>
      <c r="C806" s="23">
        <v>3</v>
      </c>
      <c r="D806" s="24" t="str">
        <f>IF(生产方式演算表!F844="","",生产方式演算表!F844)</f>
        <v/>
      </c>
      <c r="E806" s="24" t="str">
        <f>IF(生产方式演算表!AO844="","",生产方式演算表!AO844)</f>
        <v/>
      </c>
      <c r="F806" s="24" t="str">
        <f>IF(生产方式演算表!H844="","",生产方式演算表!H844)</f>
        <v/>
      </c>
      <c r="G806" s="24" t="str">
        <f>IF(生产方式演算表!AP844="","",生产方式演算表!AP844)</f>
        <v/>
      </c>
      <c r="H806" s="24" t="str">
        <f>IF(生产方式演算表!J844="","",生产方式演算表!J844)</f>
        <v/>
      </c>
      <c r="I806" s="24" t="str">
        <f>IF(生产方式演算表!AQ844="","",生产方式演算表!AQ844)</f>
        <v/>
      </c>
      <c r="J806" s="26" t="str">
        <f>IF(生产方式演算表!AR844=0,"","运力")</f>
        <v/>
      </c>
      <c r="K806" s="26" t="str">
        <f>IF(J806="运力",生产方式演算表!AR844,"")</f>
        <v/>
      </c>
      <c r="L806" s="3" t="str">
        <f>IF(生产方式演算表!O844="","",生产方式演算表!O844)</f>
        <v/>
      </c>
      <c r="M806" s="3" t="str">
        <f>IF(生产方式演算表!AT844="","",ROUND(生产方式演算表!AT844,-1))</f>
        <v/>
      </c>
      <c r="N806" s="3" t="str">
        <f>IF(生产方式演算表!Q844="","",生产方式演算表!Q844)</f>
        <v/>
      </c>
      <c r="O806" s="3" t="str">
        <f>IF(生产方式演算表!AU844="","",ROUND(生产方式演算表!AU844,-1))</f>
        <v/>
      </c>
      <c r="P806" s="3" t="str">
        <f>IF(生产方式演算表!S844="","",生产方式演算表!S844)</f>
        <v/>
      </c>
      <c r="Q806" s="3" t="str">
        <f>IF(生产方式演算表!AV844="","",ROUND(生产方式演算表!AV844,-1))</f>
        <v/>
      </c>
      <c r="R806" s="3" t="str">
        <f>IF(生产方式演算表!V844="","",生产方式演算表!V844)</f>
        <v/>
      </c>
      <c r="S806" s="3" t="str">
        <f>IF(生产方式演算表!AW844="","",ROUND(生产方式演算表!AW844,-LEN(生产方式演算表!AW844)+2))</f>
        <v/>
      </c>
      <c r="T806" s="3" t="str">
        <f>IF(生产方式演算表!X844="","",生产方式演算表!X844)</f>
        <v/>
      </c>
      <c r="U806" s="3" t="str">
        <f>IF(生产方式演算表!AX844="","",ROUND(生产方式演算表!AX844,-LEN(生产方式演算表!AX844)+2))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hidden="1" customHeight="1" spans="1:34">
      <c r="A807" s="23" t="str">
        <f>生产方式演算表!A845</f>
        <v>pmg_棉花_科学自动化</v>
      </c>
      <c r="B807" s="20" t="str">
        <f>IF(生产方式演算表!B845="","",生产方式演算表!B845)</f>
        <v/>
      </c>
      <c r="C807" s="23">
        <v>4</v>
      </c>
      <c r="D807" s="24" t="str">
        <f>IF(生产方式演算表!F845="","",生产方式演算表!F845)</f>
        <v/>
      </c>
      <c r="E807" s="24" t="str">
        <f>IF(生产方式演算表!AO845="","",生产方式演算表!AO845)</f>
        <v/>
      </c>
      <c r="F807" s="24" t="str">
        <f>IF(生产方式演算表!H845="","",生产方式演算表!H845)</f>
        <v/>
      </c>
      <c r="G807" s="24" t="str">
        <f>IF(生产方式演算表!AP845="","",生产方式演算表!AP845)</f>
        <v/>
      </c>
      <c r="H807" s="24" t="str">
        <f>IF(生产方式演算表!J845="","",生产方式演算表!J845)</f>
        <v/>
      </c>
      <c r="I807" s="24" t="str">
        <f>IF(生产方式演算表!AQ845="","",生产方式演算表!AQ845)</f>
        <v/>
      </c>
      <c r="J807" s="26" t="str">
        <f>IF(生产方式演算表!AR845=0,"","运力")</f>
        <v/>
      </c>
      <c r="K807" s="26" t="str">
        <f>IF(J807="运力",生产方式演算表!AR845,"")</f>
        <v/>
      </c>
      <c r="L807" s="3" t="str">
        <f>IF(生产方式演算表!O845="","",生产方式演算表!O845)</f>
        <v/>
      </c>
      <c r="M807" s="3" t="str">
        <f>IF(生产方式演算表!AT845="","",ROUND(生产方式演算表!AT845,-1))</f>
        <v/>
      </c>
      <c r="N807" s="3" t="str">
        <f>IF(生产方式演算表!Q845="","",生产方式演算表!Q845)</f>
        <v/>
      </c>
      <c r="O807" s="3" t="str">
        <f>IF(生产方式演算表!AU845="","",ROUND(生产方式演算表!AU845,-1))</f>
        <v/>
      </c>
      <c r="P807" s="3" t="str">
        <f>IF(生产方式演算表!S845="","",生产方式演算表!S845)</f>
        <v/>
      </c>
      <c r="Q807" s="3" t="str">
        <f>IF(生产方式演算表!AV845="","",ROUND(生产方式演算表!AV845,-1))</f>
        <v/>
      </c>
      <c r="R807" s="3" t="str">
        <f>IF(生产方式演算表!V845="","",生产方式演算表!V845)</f>
        <v/>
      </c>
      <c r="S807" s="3" t="str">
        <f>IF(生产方式演算表!AW845="","",ROUND(生产方式演算表!AW845,-LEN(生产方式演算表!AW845)+2))</f>
        <v/>
      </c>
      <c r="T807" s="3" t="str">
        <f>IF(生产方式演算表!X845="","",生产方式演算表!X845)</f>
        <v/>
      </c>
      <c r="U807" s="3" t="str">
        <f>IF(生产方式演算表!AX845="","",ROUND(生产方式演算表!AX845,-LEN(生产方式演算表!AX845)+2))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hidden="1" customHeight="1" spans="1:34">
      <c r="A808" s="23" t="str">
        <f>生产方式演算表!A846</f>
        <v>pmg_棉花_魔法自动化</v>
      </c>
      <c r="B808" s="20" t="str">
        <f>IF(生产方式演算表!B846="","",生产方式演算表!B846)</f>
        <v/>
      </c>
      <c r="C808" s="23">
        <v>5</v>
      </c>
      <c r="D808" s="24" t="str">
        <f>IF(生产方式演算表!F846="","",生产方式演算表!F846)</f>
        <v/>
      </c>
      <c r="E808" s="24" t="str">
        <f>IF(生产方式演算表!AO846="","",生产方式演算表!AO846)</f>
        <v/>
      </c>
      <c r="F808" s="24" t="str">
        <f>IF(生产方式演算表!H846="","",生产方式演算表!H846)</f>
        <v/>
      </c>
      <c r="G808" s="24" t="str">
        <f>IF(生产方式演算表!AP846="","",生产方式演算表!AP846)</f>
        <v/>
      </c>
      <c r="H808" s="24" t="str">
        <f>IF(生产方式演算表!J846="","",生产方式演算表!J846)</f>
        <v/>
      </c>
      <c r="I808" s="24" t="str">
        <f>IF(生产方式演算表!AQ846="","",生产方式演算表!AQ846)</f>
        <v/>
      </c>
      <c r="J808" s="26" t="str">
        <f>IF(生产方式演算表!AR846=0,"","运力")</f>
        <v/>
      </c>
      <c r="K808" s="26" t="str">
        <f>IF(J808="运力",生产方式演算表!AR846,"")</f>
        <v/>
      </c>
      <c r="L808" s="3" t="str">
        <f>IF(生产方式演算表!O846="","",生产方式演算表!O846)</f>
        <v/>
      </c>
      <c r="M808" s="3" t="str">
        <f>IF(生产方式演算表!AT846="","",ROUND(生产方式演算表!AT846,-1))</f>
        <v/>
      </c>
      <c r="N808" s="3" t="str">
        <f>IF(生产方式演算表!Q846="","",生产方式演算表!Q846)</f>
        <v/>
      </c>
      <c r="O808" s="3" t="str">
        <f>IF(生产方式演算表!AU846="","",ROUND(生产方式演算表!AU846,-1))</f>
        <v/>
      </c>
      <c r="P808" s="3" t="str">
        <f>IF(生产方式演算表!S846="","",生产方式演算表!S846)</f>
        <v/>
      </c>
      <c r="Q808" s="3" t="str">
        <f>IF(生产方式演算表!AV846="","",ROUND(生产方式演算表!AV846,-1))</f>
        <v/>
      </c>
      <c r="R808" s="3" t="str">
        <f>IF(生产方式演算表!V846="","",生产方式演算表!V846)</f>
        <v/>
      </c>
      <c r="S808" s="3" t="str">
        <f>IF(生产方式演算表!AW846="","",ROUND(生产方式演算表!AW846,-LEN(生产方式演算表!AW846)+2))</f>
        <v/>
      </c>
      <c r="T808" s="3" t="str">
        <f>IF(生产方式演算表!X846="","",生产方式演算表!X846)</f>
        <v/>
      </c>
      <c r="U808" s="3" t="str">
        <f>IF(生产方式演算表!AX846="","",ROUND(生产方式演算表!AX846,-LEN(生产方式演算表!AX846)+2))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hidden="1" customHeight="1" spans="1:34">
      <c r="A809" s="23" t="str">
        <f>生产方式演算表!A847</f>
        <v>pmg_棉花_魔法自动化</v>
      </c>
      <c r="B809" s="20" t="str">
        <f>IF(生产方式演算表!B847="","",生产方式演算表!B847)</f>
        <v/>
      </c>
      <c r="C809" s="25">
        <v>1</v>
      </c>
      <c r="D809" s="24" t="str">
        <f>IF(生产方式演算表!F847="","",生产方式演算表!F847)</f>
        <v>工具</v>
      </c>
      <c r="E809" s="24">
        <f>IF(生产方式演算表!AO847="","",生产方式演算表!AO847)</f>
        <v>21</v>
      </c>
      <c r="F809" s="24" t="str">
        <f>IF(生产方式演算表!H847="","",生产方式演算表!H847)</f>
        <v/>
      </c>
      <c r="G809" s="24" t="str">
        <f>IF(生产方式演算表!AP847="","",生产方式演算表!AP847)</f>
        <v/>
      </c>
      <c r="H809" s="24" t="str">
        <f>IF(生产方式演算表!J847="","",生产方式演算表!J847)</f>
        <v/>
      </c>
      <c r="I809" s="24" t="str">
        <f>IF(生产方式演算表!AQ847="","",生产方式演算表!AQ847)</f>
        <v/>
      </c>
      <c r="J809" s="26" t="str">
        <f>IF(生产方式演算表!AR847=0,"","运力")</f>
        <v/>
      </c>
      <c r="K809" s="26" t="str">
        <f>IF(J809="运力",生产方式演算表!AR847,"")</f>
        <v/>
      </c>
      <c r="L809" s="3" t="str">
        <f>IF(生产方式演算表!O847="","",生产方式演算表!O847)</f>
        <v/>
      </c>
      <c r="M809" s="3" t="str">
        <f>IF(生产方式演算表!AT847="","",ROUND(生产方式演算表!AT847,-1))</f>
        <v/>
      </c>
      <c r="N809" s="3" t="str">
        <f>IF(生产方式演算表!Q847="","",生产方式演算表!Q847)</f>
        <v/>
      </c>
      <c r="O809" s="3" t="str">
        <f>IF(生产方式演算表!AU847="","",ROUND(生产方式演算表!AU847,-1))</f>
        <v/>
      </c>
      <c r="P809" s="3" t="str">
        <f>IF(生产方式演算表!S847="","",生产方式演算表!S847)</f>
        <v/>
      </c>
      <c r="Q809" s="3" t="str">
        <f>IF(生产方式演算表!AV847="","",ROUND(生产方式演算表!AV847,-1))</f>
        <v/>
      </c>
      <c r="R809" s="3" t="str">
        <f>IF(生产方式演算表!V847="","",生产方式演算表!V847)</f>
        <v/>
      </c>
      <c r="S809" s="3" t="str">
        <f>IF(生产方式演算表!AW847="","",ROUND(生产方式演算表!AW847,-LEN(生产方式演算表!AW847)+2))</f>
        <v/>
      </c>
      <c r="T809" s="3" t="str">
        <f>IF(生产方式演算表!X847="","",生产方式演算表!X847)</f>
        <v/>
      </c>
      <c r="U809" s="3" t="str">
        <f>IF(生产方式演算表!AX847="","",ROUND(生产方式演算表!AX847,-LEN(生产方式演算表!AX847)+2))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hidden="1" customHeight="1" spans="1:34">
      <c r="A810" s="23" t="str">
        <f>生产方式演算表!A848</f>
        <v>pmg_棉花_魔法自动化</v>
      </c>
      <c r="B810" s="20" t="str">
        <f>IF(生产方式演算表!B848="","",生产方式演算表!B848)</f>
        <v/>
      </c>
      <c r="C810" s="25">
        <v>2</v>
      </c>
      <c r="D810" s="24" t="str">
        <f>IF(生产方式演算表!F848="","",生产方式演算表!F848)</f>
        <v>工具</v>
      </c>
      <c r="E810" s="24">
        <f>IF(生产方式演算表!AO848="","",生产方式演算表!AO848)</f>
        <v>30</v>
      </c>
      <c r="F810" s="24" t="str">
        <f>IF(生产方式演算表!H848="","",生产方式演算表!H848)</f>
        <v/>
      </c>
      <c r="G810" s="24" t="str">
        <f>IF(生产方式演算表!AP848="","",生产方式演算表!AP848)</f>
        <v/>
      </c>
      <c r="H810" s="24" t="str">
        <f>IF(生产方式演算表!J848="","",生产方式演算表!J848)</f>
        <v/>
      </c>
      <c r="I810" s="24" t="str">
        <f>IF(生产方式演算表!AQ848="","",生产方式演算表!AQ848)</f>
        <v/>
      </c>
      <c r="J810" s="26" t="str">
        <f>IF(生产方式演算表!AR848=0,"","运力")</f>
        <v/>
      </c>
      <c r="K810" s="26" t="str">
        <f>IF(J810="运力",生产方式演算表!AR848,"")</f>
        <v/>
      </c>
      <c r="L810" s="3" t="str">
        <f>IF(生产方式演算表!O848="","",生产方式演算表!O848)</f>
        <v/>
      </c>
      <c r="M810" s="3" t="str">
        <f>IF(生产方式演算表!AT848="","",ROUND(生产方式演算表!AT848,-1))</f>
        <v/>
      </c>
      <c r="N810" s="3" t="str">
        <f>IF(生产方式演算表!Q848="","",生产方式演算表!Q848)</f>
        <v/>
      </c>
      <c r="O810" s="3" t="str">
        <f>IF(生产方式演算表!AU848="","",ROUND(生产方式演算表!AU848,-1))</f>
        <v/>
      </c>
      <c r="P810" s="3" t="str">
        <f>IF(生产方式演算表!S848="","",生产方式演算表!S848)</f>
        <v/>
      </c>
      <c r="Q810" s="3" t="str">
        <f>IF(生产方式演算表!AV848="","",ROUND(生产方式演算表!AV848,-1))</f>
        <v/>
      </c>
      <c r="R810" s="3" t="str">
        <f>IF(生产方式演算表!V848="","",生产方式演算表!V848)</f>
        <v/>
      </c>
      <c r="S810" s="3" t="str">
        <f>IF(生产方式演算表!AW848="","",ROUND(生产方式演算表!AW848,-LEN(生产方式演算表!AW848)+2))</f>
        <v/>
      </c>
      <c r="T810" s="3" t="str">
        <f>IF(生产方式演算表!X848="","",生产方式演算表!X848)</f>
        <v/>
      </c>
      <c r="U810" s="3" t="str">
        <f>IF(生产方式演算表!AX848="","",ROUND(生产方式演算表!AX848,-LEN(生产方式演算表!AX848)+2))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hidden="1" customHeight="1" spans="1:34">
      <c r="A811" s="23" t="str">
        <f>生产方式演算表!A849</f>
        <v>pmg_棉花_魔法自动化</v>
      </c>
      <c r="B811" s="20" t="str">
        <f>IF(生产方式演算表!B849="","",生产方式演算表!B849)</f>
        <v/>
      </c>
      <c r="C811" s="25">
        <v>3</v>
      </c>
      <c r="D811" s="24" t="str">
        <f>IF(生产方式演算表!F849="","",生产方式演算表!F849)</f>
        <v>科学引擎</v>
      </c>
      <c r="E811" s="24">
        <f>IF(生产方式演算表!AO849="","",生产方式演算表!AO849)</f>
        <v>9</v>
      </c>
      <c r="F811" s="24" t="str">
        <f>IF(生产方式演算表!H849="","",生产方式演算表!H849)</f>
        <v>煤</v>
      </c>
      <c r="G811" s="24">
        <f>IF(生产方式演算表!AP849="","",生产方式演算表!AP849)</f>
        <v>35</v>
      </c>
      <c r="H811" s="24" t="str">
        <f>IF(生产方式演算表!J849="","",生产方式演算表!J849)</f>
        <v/>
      </c>
      <c r="I811" s="24" t="str">
        <f>IF(生产方式演算表!AQ849="","",生产方式演算表!AQ849)</f>
        <v/>
      </c>
      <c r="J811" s="26" t="str">
        <f>IF(生产方式演算表!AR849=0,"","运力")</f>
        <v/>
      </c>
      <c r="K811" s="26" t="str">
        <f>IF(J811="运力",生产方式演算表!AR849,"")</f>
        <v/>
      </c>
      <c r="L811" s="3" t="str">
        <f>IF(生产方式演算表!O849="","",生产方式演算表!O849)</f>
        <v/>
      </c>
      <c r="M811" s="3" t="str">
        <f>IF(生产方式演算表!AT849="","",ROUND(生产方式演算表!AT849,-1))</f>
        <v/>
      </c>
      <c r="N811" s="3" t="str">
        <f>IF(生产方式演算表!Q849="","",生产方式演算表!Q849)</f>
        <v/>
      </c>
      <c r="O811" s="3" t="str">
        <f>IF(生产方式演算表!AU849="","",ROUND(生产方式演算表!AU849,-1))</f>
        <v/>
      </c>
      <c r="P811" s="3" t="str">
        <f>IF(生产方式演算表!S849="","",生产方式演算表!S849)</f>
        <v/>
      </c>
      <c r="Q811" s="3" t="str">
        <f>IF(生产方式演算表!AV849="","",ROUND(生产方式演算表!AV849,-1))</f>
        <v/>
      </c>
      <c r="R811" s="3" t="str">
        <f>IF(生产方式演算表!V849="","",生产方式演算表!V849)</f>
        <v/>
      </c>
      <c r="S811" s="3" t="str">
        <f>IF(生产方式演算表!AW849="","",ROUND(生产方式演算表!AW849,-LEN(生产方式演算表!AW849)+2))</f>
        <v/>
      </c>
      <c r="T811" s="3" t="str">
        <f>IF(生产方式演算表!X849="","",生产方式演算表!X849)</f>
        <v/>
      </c>
      <c r="U811" s="3" t="str">
        <f>IF(生产方式演算表!AX849="","",ROUND(生产方式演算表!AX849,-LEN(生产方式演算表!AX849)+2))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hidden="1" customHeight="1" spans="1:34">
      <c r="A812" s="23" t="str">
        <f>生产方式演算表!A850</f>
        <v>pmg_棉花_魔法自动化</v>
      </c>
      <c r="B812" s="20" t="str">
        <f>IF(生产方式演算表!B850="","",生产方式演算表!B850)</f>
        <v/>
      </c>
      <c r="C812" s="25">
        <v>4</v>
      </c>
      <c r="D812" s="24" t="str">
        <f>IF(生产方式演算表!F850="","",生产方式演算表!F850)</f>
        <v>魔导引擎</v>
      </c>
      <c r="E812" s="24">
        <f>IF(生产方式演算表!AO850="","",生产方式演算表!AO850)</f>
        <v>8</v>
      </c>
      <c r="F812" s="24" t="str">
        <f>IF(生产方式演算表!H850="","",生产方式演算表!H850)</f>
        <v>煤</v>
      </c>
      <c r="G812" s="24">
        <f>IF(生产方式演算表!AP850="","",生产方式演算表!AP850)</f>
        <v>43</v>
      </c>
      <c r="H812" s="24" t="str">
        <f>IF(生产方式演算表!J850="","",生产方式演算表!J850)</f>
        <v/>
      </c>
      <c r="I812" s="24" t="str">
        <f>IF(生产方式演算表!AQ850="","",生产方式演算表!AQ850)</f>
        <v/>
      </c>
      <c r="J812" s="26" t="str">
        <f>IF(生产方式演算表!AR850=0,"","运力")</f>
        <v/>
      </c>
      <c r="K812" s="26" t="str">
        <f>IF(J812="运力",生产方式演算表!AR850,"")</f>
        <v/>
      </c>
      <c r="L812" s="3" t="str">
        <f>IF(生产方式演算表!O850="","",生产方式演算表!O850)</f>
        <v/>
      </c>
      <c r="M812" s="3" t="str">
        <f>IF(生产方式演算表!AT850="","",ROUND(生产方式演算表!AT850,-1))</f>
        <v/>
      </c>
      <c r="N812" s="3" t="str">
        <f>IF(生产方式演算表!Q850="","",生产方式演算表!Q850)</f>
        <v/>
      </c>
      <c r="O812" s="3" t="str">
        <f>IF(生产方式演算表!AU850="","",ROUND(生产方式演算表!AU850,-1))</f>
        <v/>
      </c>
      <c r="P812" s="3" t="str">
        <f>IF(生产方式演算表!S850="","",生产方式演算表!S850)</f>
        <v/>
      </c>
      <c r="Q812" s="3" t="str">
        <f>IF(生产方式演算表!AV850="","",ROUND(生产方式演算表!AV850,-1))</f>
        <v/>
      </c>
      <c r="R812" s="3" t="str">
        <f>IF(生产方式演算表!V850="","",生产方式演算表!V850)</f>
        <v/>
      </c>
      <c r="S812" s="3" t="str">
        <f>IF(生产方式演算表!AW850="","",ROUND(生产方式演算表!AW850,-LEN(生产方式演算表!AW850)+2))</f>
        <v/>
      </c>
      <c r="T812" s="3" t="str">
        <f>IF(生产方式演算表!X850="","",生产方式演算表!X850)</f>
        <v/>
      </c>
      <c r="U812" s="3" t="str">
        <f>IF(生产方式演算表!AX850="","",ROUND(生产方式演算表!AX850,-LEN(生产方式演算表!AX850)+2))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3" t="str">
        <f>生产方式演算表!A851</f>
        <v>pmg_棉花_所有制</v>
      </c>
      <c r="B813" s="20" t="str">
        <f>IF(生产方式演算表!B851="","",生产方式演算表!B851)</f>
        <v>pm_农_商人行会</v>
      </c>
      <c r="C813" s="25">
        <v>5</v>
      </c>
      <c r="D813" s="24" t="str">
        <f>IF(生产方式演算表!F851="","",生产方式演算表!F851)</f>
        <v/>
      </c>
      <c r="E813" s="24" t="str">
        <f>IF(生产方式演算表!AO859="","",IF(LEN(生产方式演算表!AO859)=1,生产方式演算表!AO859,ROUND(生产方式演算表!AO859,-1)))</f>
        <v/>
      </c>
      <c r="F813" s="24" t="str">
        <f>IF(生产方式演算表!H859="","",生产方式演算表!H859)</f>
        <v/>
      </c>
      <c r="G813" s="24" t="str">
        <f>IF(生产方式演算表!AP859="","",IF(LEN(生产方式演算表!AP859)=1,生产方式演算表!AP859,ROUND(生产方式演算表!AP859,-1)))</f>
        <v/>
      </c>
      <c r="H813" s="24" t="str">
        <f>IF(生产方式演算表!J851="","",生产方式演算表!J851)</f>
        <v/>
      </c>
      <c r="I813" s="24" t="str">
        <f>IF(生产方式演算表!AQ859="","",IF(LEN(生产方式演算表!AQ859)=1,生产方式演算表!AQ859,ROUND(生产方式演算表!AQ859,-1)))</f>
        <v/>
      </c>
      <c r="J813" s="26" t="str">
        <f>IF(生产方式演算表!AR851=0,"","运力")</f>
        <v/>
      </c>
      <c r="K813" s="26" t="str">
        <f>IF(J813="","",IF(LEN(生产方式演算表!AR859)=1,生产方式演算表!AR859,ROUND(生产方式演算表!AR859,-1)))</f>
        <v/>
      </c>
      <c r="L813" s="3" t="str">
        <f>IF(生产方式演算表!O851="","",生产方式演算表!O851)</f>
        <v>职员</v>
      </c>
      <c r="M813" s="3">
        <f>IF(生产方式演算表!AT851="","",ROUND(生产方式演算表!AT851,-1))</f>
        <v>0</v>
      </c>
      <c r="N813" s="3" t="str">
        <f>IF(生产方式演算表!Q851="","",生产方式演算表!Q851)</f>
        <v>贵族</v>
      </c>
      <c r="O813" s="3">
        <f>IF(生产方式演算表!AU851="","",ROUND(生产方式演算表!AU851,-1))</f>
        <v>0</v>
      </c>
      <c r="P813" s="3" t="str">
        <f>IF(生产方式演算表!S851="","",生产方式演算表!S851)</f>
        <v/>
      </c>
      <c r="Q813" s="3" t="str">
        <f>IF(生产方式演算表!AV851="","",ROUND(生产方式演算表!AV851,-1))</f>
        <v/>
      </c>
      <c r="R813" s="3" t="str">
        <f>IF(生产方式演算表!V851="","",生产方式演算表!V851)</f>
        <v/>
      </c>
      <c r="S813" s="3" t="str">
        <f>IF(生产方式演算表!AW859="","",IF(LEN(生产方式演算表!AW859)=1,生产方式演算表!AW859,ROUND(生产方式演算表!AW859,-1)))</f>
        <v/>
      </c>
      <c r="T813" s="3" t="str">
        <f>IF(生产方式演算表!X851="","",生产方式演算表!X851)</f>
        <v/>
      </c>
      <c r="U813" s="3" t="str">
        <f>IF(生产方式演算表!AX859="","",IF(LEN(生产方式演算表!AX859)=1,生产方式演算表!AX859,ROUND(生产方式演算表!AX859,-1)))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>
        <f>IFERROR(ROUND(M813*VLOOKUP(L813,职业!A:G,4,FALSE),0),"")</f>
        <v>0</v>
      </c>
      <c r="AE813">
        <f>IFERROR(ROUND(O813*VLOOKUP(L813,职业!A:G,4,FALSE),0),"")</f>
        <v>0</v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3" t="str">
        <f>生产方式演算表!A852</f>
        <v>pmg_棉花_所有制</v>
      </c>
      <c r="B814" s="20" t="str">
        <f>IF(生产方式演算表!B852="","",生产方式演算表!B852)</f>
        <v>pm_农_教会所有</v>
      </c>
      <c r="C814" s="25">
        <v>6</v>
      </c>
      <c r="D814" s="24" t="str">
        <f>IF(生产方式演算表!F852="","",生产方式演算表!F852)</f>
        <v/>
      </c>
      <c r="E814" s="24" t="str">
        <f>IF(生产方式演算表!AO860="","",IF(LEN(生产方式演算表!AO860)=1,生产方式演算表!AO860,ROUND(生产方式演算表!AO860,-1)))</f>
        <v/>
      </c>
      <c r="F814" s="24" t="str">
        <f>IF(生产方式演算表!H860="","",生产方式演算表!H860)</f>
        <v/>
      </c>
      <c r="G814" s="24" t="str">
        <f>IF(生产方式演算表!AP860="","",IF(LEN(生产方式演算表!AP860)=1,生产方式演算表!AP860,ROUND(生产方式演算表!AP860,-1)))</f>
        <v/>
      </c>
      <c r="H814" s="24" t="str">
        <f>IF(生产方式演算表!J852="","",生产方式演算表!J852)</f>
        <v/>
      </c>
      <c r="I814" s="24" t="str">
        <f>IF(生产方式演算表!AQ860="","",IF(LEN(生产方式演算表!AQ860)=1,生产方式演算表!AQ860,ROUND(生产方式演算表!AQ860,-1)))</f>
        <v/>
      </c>
      <c r="J814" s="26" t="str">
        <f>IF(生产方式演算表!AR852=0,"","运力")</f>
        <v/>
      </c>
      <c r="K814" s="26" t="str">
        <f>IF(J814="","",IF(LEN(生产方式演算表!AR860)=1,生产方式演算表!AR860,ROUND(生产方式演算表!AR860,-1)))</f>
        <v/>
      </c>
      <c r="L814" s="3" t="str">
        <f>IF(生产方式演算表!O852="","",生产方式演算表!O852)</f>
        <v>教士</v>
      </c>
      <c r="M814" s="3">
        <f>IF(生产方式演算表!AT852="","",ROUND(生产方式演算表!AT852,-1))</f>
        <v>230</v>
      </c>
      <c r="N814" s="3" t="str">
        <f>IF(生产方式演算表!Q852="","",生产方式演算表!Q852)</f>
        <v/>
      </c>
      <c r="O814" s="3" t="str">
        <f>IF(生产方式演算表!AU852="","",ROUND(生产方式演算表!AU852,-1))</f>
        <v/>
      </c>
      <c r="P814" s="3" t="str">
        <f>IF(生产方式演算表!S852="","",生产方式演算表!S852)</f>
        <v/>
      </c>
      <c r="Q814" s="3" t="str">
        <f>IF(生产方式演算表!AV852="","",ROUND(生产方式演算表!AV852,-1))</f>
        <v/>
      </c>
      <c r="R814" s="3" t="str">
        <f>IF(生产方式演算表!V852="","",生产方式演算表!V852)</f>
        <v/>
      </c>
      <c r="S814" s="3" t="str">
        <f>IF(生产方式演算表!AW860="","",IF(LEN(生产方式演算表!AW860)=1,生产方式演算表!AW860,ROUND(生产方式演算表!AW860,-1)))</f>
        <v/>
      </c>
      <c r="T814" s="3" t="str">
        <f>IF(生产方式演算表!X852="","",生产方式演算表!X852)</f>
        <v/>
      </c>
      <c r="U814" s="3" t="str">
        <f>IF(生产方式演算表!AX860="","",IF(LEN(生产方式演算表!AX860)=1,生产方式演算表!AX860,ROUND(生产方式演算表!AX860,-1)))</f>
        <v/>
      </c>
      <c r="V814" s="3">
        <f t="shared" si="48"/>
        <v>0</v>
      </c>
      <c r="W814" s="3">
        <f t="shared" si="49"/>
        <v>15</v>
      </c>
      <c r="X814" s="3">
        <f t="shared" si="50"/>
        <v>0</v>
      </c>
      <c r="Y814" s="3">
        <f t="shared" si="51"/>
        <v>-15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>
        <f>IFERROR(ROUND(M814*VLOOKUP(L814,职业!A:G,4,FALSE),0),"")</f>
        <v>15</v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3" t="str">
        <f>生产方式演算表!A853</f>
        <v>pmg_棉花_所有制</v>
      </c>
      <c r="B815" s="20" t="str">
        <f>IF(生产方式演算表!B853="","",生产方式演算表!B853)</f>
        <v>pm_农_私人运营</v>
      </c>
      <c r="C815" s="25">
        <v>7</v>
      </c>
      <c r="D815" s="24" t="str">
        <f>IF(生产方式演算表!F853="","",生产方式演算表!F853)</f>
        <v/>
      </c>
      <c r="E815" s="24" t="str">
        <f>IF(生产方式演算表!AO861="","",IF(LEN(生产方式演算表!AO861)=1,生产方式演算表!AO861,ROUND(生产方式演算表!AO861,-1)))</f>
        <v/>
      </c>
      <c r="F815" s="24" t="str">
        <f>IF(生产方式演算表!H861="","",生产方式演算表!H861)</f>
        <v/>
      </c>
      <c r="G815" s="24" t="str">
        <f>IF(生产方式演算表!AP861="","",IF(LEN(生产方式演算表!AP861)=1,生产方式演算表!AP861,ROUND(生产方式演算表!AP861,-1)))</f>
        <v/>
      </c>
      <c r="H815" s="24" t="str">
        <f>IF(生产方式演算表!J853="","",生产方式演算表!J853)</f>
        <v/>
      </c>
      <c r="I815" s="24" t="str">
        <f>IF(生产方式演算表!AQ861="","",IF(LEN(生产方式演算表!AQ861)=1,生产方式演算表!AQ861,ROUND(生产方式演算表!AQ861,-1)))</f>
        <v/>
      </c>
      <c r="J815" s="26" t="str">
        <f>IF(生产方式演算表!AR853=0,"","运力")</f>
        <v/>
      </c>
      <c r="K815" s="26" t="str">
        <f>IF(J815="","",IF(LEN(生产方式演算表!AR861)=1,生产方式演算表!AR861,ROUND(生产方式演算表!AR861,-1)))</f>
        <v/>
      </c>
      <c r="L815" s="3" t="str">
        <f>IF(生产方式演算表!O853="","",生产方式演算表!O853)</f>
        <v>资本家</v>
      </c>
      <c r="M815" s="3">
        <f>IF(生产方式演算表!AT853="","",ROUND(生产方式演算表!AT853,-1))</f>
        <v>60</v>
      </c>
      <c r="N815" s="3" t="str">
        <f>IF(生产方式演算表!Q853="","",生产方式演算表!Q853)</f>
        <v>职员</v>
      </c>
      <c r="O815" s="3">
        <f>IF(生产方式演算表!AU853="","",ROUND(生产方式演算表!AU853,-1))</f>
        <v>160</v>
      </c>
      <c r="P815" s="3" t="str">
        <f>IF(生产方式演算表!S853="","",生产方式演算表!S853)</f>
        <v/>
      </c>
      <c r="Q815" s="3" t="str">
        <f>IF(生产方式演算表!AV853="","",ROUND(生产方式演算表!AV853,-1))</f>
        <v/>
      </c>
      <c r="R815" s="3" t="str">
        <f>IF(生产方式演算表!V853="","",生产方式演算表!V853)</f>
        <v/>
      </c>
      <c r="S815" s="3" t="str">
        <f>IF(生产方式演算表!AW861="","",IF(LEN(生产方式演算表!AW861)=1,生产方式演算表!AW861,ROUND(生产方式演算表!AW861,-1)))</f>
        <v/>
      </c>
      <c r="T815" s="3" t="str">
        <f>IF(生产方式演算表!X853="","",生产方式演算表!X853)</f>
        <v/>
      </c>
      <c r="U815" s="3" t="str">
        <f>IF(生产方式演算表!AX861="","",IF(LEN(生产方式演算表!AX861)=1,生产方式演算表!AX861,ROUND(生产方式演算表!AX861,-1)))</f>
        <v/>
      </c>
      <c r="V815" s="3">
        <f t="shared" si="48"/>
        <v>0</v>
      </c>
      <c r="W815" s="3">
        <f t="shared" si="49"/>
        <v>88</v>
      </c>
      <c r="X815" s="3">
        <f t="shared" si="50"/>
        <v>0</v>
      </c>
      <c r="Y815" s="3">
        <f t="shared" si="51"/>
        <v>-88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>
        <f>IFERROR(ROUND(M815*VLOOKUP(L815,职业!A:G,4,FALSE),0),"")</f>
        <v>24</v>
      </c>
      <c r="AE815">
        <f>IFERROR(ROUND(O815*VLOOKUP(L815,职业!A:G,4,FALSE),0),"")</f>
        <v>64</v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3" t="str">
        <f>生产方式演算表!A854</f>
        <v>pmg_棉花_所有制</v>
      </c>
      <c r="B816" s="20" t="str">
        <f>IF(生产方式演算表!B854="","",生产方式演算表!B854)</f>
        <v>pm_农_公开交易</v>
      </c>
      <c r="C816" s="25">
        <v>8</v>
      </c>
      <c r="D816" s="24" t="str">
        <f>IF(生产方式演算表!F854="","",生产方式演算表!F854)</f>
        <v/>
      </c>
      <c r="E816" s="24" t="str">
        <f>IF(生产方式演算表!AO862="","",IF(LEN(生产方式演算表!AO862)=1,生产方式演算表!AO862,ROUND(生产方式演算表!AO862,-1)))</f>
        <v/>
      </c>
      <c r="F816" s="24" t="str">
        <f>IF(生产方式演算表!H862="","",生产方式演算表!H862)</f>
        <v/>
      </c>
      <c r="G816" s="24" t="str">
        <f>IF(生产方式演算表!AP862="","",IF(LEN(生产方式演算表!AP862)=1,生产方式演算表!AP862,ROUND(生产方式演算表!AP862,-1)))</f>
        <v/>
      </c>
      <c r="H816" s="24" t="str">
        <f>IF(生产方式演算表!J854="","",生产方式演算表!J854)</f>
        <v/>
      </c>
      <c r="I816" s="24" t="str">
        <f>IF(生产方式演算表!AQ862="","",IF(LEN(生产方式演算表!AQ862)=1,生产方式演算表!AQ862,ROUND(生产方式演算表!AQ862,-1)))</f>
        <v/>
      </c>
      <c r="J816" s="26" t="str">
        <f>IF(生产方式演算表!AR854=0,"","运力")</f>
        <v/>
      </c>
      <c r="K816" s="26" t="str">
        <f>IF(J816="","",IF(LEN(生产方式演算表!AR862)=1,生产方式演算表!AR862,ROUND(生产方式演算表!AR862,-1)))</f>
        <v/>
      </c>
      <c r="L816" s="3" t="str">
        <f>IF(生产方式演算表!O854="","",生产方式演算表!O854)</f>
        <v>资本家</v>
      </c>
      <c r="M816" s="3">
        <f>IF(生产方式演算表!AT854="","",ROUND(生产方式演算表!AT854,-1))</f>
        <v>90</v>
      </c>
      <c r="N816" s="3" t="str">
        <f>IF(生产方式演算表!Q854="","",生产方式演算表!Q854)</f>
        <v>职员</v>
      </c>
      <c r="O816" s="3">
        <f>IF(生产方式演算表!AU854="","",ROUND(生产方式演算表!AU854,-1))</f>
        <v>240</v>
      </c>
      <c r="P816" s="3" t="str">
        <f>IF(生产方式演算表!S854="","",生产方式演算表!S854)</f>
        <v/>
      </c>
      <c r="Q816" s="3" t="str">
        <f>IF(生产方式演算表!AV854="","",ROUND(生产方式演算表!AV854,-1))</f>
        <v/>
      </c>
      <c r="R816" s="3" t="str">
        <f>IF(生产方式演算表!V854="","",生产方式演算表!V854)</f>
        <v/>
      </c>
      <c r="S816" s="3" t="str">
        <f>IF(生产方式演算表!AW862="","",IF(LEN(生产方式演算表!AW862)=1,生产方式演算表!AW862,ROUND(生产方式演算表!AW862,-1)))</f>
        <v/>
      </c>
      <c r="T816" s="3" t="str">
        <f>IF(生产方式演算表!X854="","",生产方式演算表!X854)</f>
        <v/>
      </c>
      <c r="U816" s="3" t="str">
        <f>IF(生产方式演算表!AX862="","",IF(LEN(生产方式演算表!AX862)=1,生产方式演算表!AX862,ROUND(生产方式演算表!AX862,-1)))</f>
        <v/>
      </c>
      <c r="V816" s="3">
        <f t="shared" si="48"/>
        <v>0</v>
      </c>
      <c r="W816" s="3">
        <f t="shared" si="49"/>
        <v>131</v>
      </c>
      <c r="X816" s="3">
        <f t="shared" si="50"/>
        <v>0</v>
      </c>
      <c r="Y816" s="3">
        <f t="shared" si="51"/>
        <v>-131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>
        <f>IFERROR(ROUND(M816*VLOOKUP(L816,职业!A:G,4,FALSE),0),"")</f>
        <v>36</v>
      </c>
      <c r="AE816">
        <f>IFERROR(ROUND(O816*VLOOKUP(L816,职业!A:G,4,FALSE),0),"")</f>
        <v>95</v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3" t="str">
        <f>生产方式演算表!A855</f>
        <v>pmg_棉花_所有制</v>
      </c>
      <c r="B817" s="20" t="str">
        <f>IF(生产方式演算表!B855="","",生产方式演算表!B855)</f>
        <v>pm_农_政府运营</v>
      </c>
      <c r="C817" s="23">
        <v>1</v>
      </c>
      <c r="D817" s="24" t="str">
        <f>IF(生产方式演算表!F855="","",生产方式演算表!F855)</f>
        <v/>
      </c>
      <c r="E817" s="24" t="str">
        <f>IF(生产方式演算表!AO863="","",IF(LEN(生产方式演算表!AO863)=1,生产方式演算表!AO863,ROUND(生产方式演算表!AO863,-1)))</f>
        <v/>
      </c>
      <c r="F817" s="24" t="str">
        <f>IF(生产方式演算表!H863="","",生产方式演算表!H863)</f>
        <v/>
      </c>
      <c r="G817" s="24" t="str">
        <f>IF(生产方式演算表!AP863="","",IF(LEN(生产方式演算表!AP863)=1,生产方式演算表!AP863,ROUND(生产方式演算表!AP863,-1)))</f>
        <v/>
      </c>
      <c r="H817" s="24" t="str">
        <f>IF(生产方式演算表!J855="","",生产方式演算表!J855)</f>
        <v/>
      </c>
      <c r="I817" s="24" t="str">
        <f>IF(生产方式演算表!AQ863="","",IF(LEN(生产方式演算表!AQ863)=1,生产方式演算表!AQ863,ROUND(生产方式演算表!AQ863,-1)))</f>
        <v/>
      </c>
      <c r="J817" s="26" t="str">
        <f>IF(生产方式演算表!AR855=0,"","运力")</f>
        <v/>
      </c>
      <c r="K817" s="26" t="str">
        <f>IF(J817="","",IF(LEN(生产方式演算表!AR863)=1,生产方式演算表!AR863,ROUND(生产方式演算表!AR863,-1)))</f>
        <v/>
      </c>
      <c r="L817" s="3" t="str">
        <f>IF(生产方式演算表!O855="","",生产方式演算表!O855)</f>
        <v>官僚</v>
      </c>
      <c r="M817" s="3">
        <f>IF(生产方式演算表!AT855="","",ROUND(生产方式演算表!AT855,-1))</f>
        <v>910</v>
      </c>
      <c r="N817" s="3" t="str">
        <f>IF(生产方式演算表!Q855="","",生产方式演算表!Q855)</f>
        <v/>
      </c>
      <c r="O817" s="3" t="str">
        <f>IF(生产方式演算表!AU855="","",ROUND(生产方式演算表!AU855,-1))</f>
        <v/>
      </c>
      <c r="P817" s="3" t="str">
        <f>IF(生产方式演算表!S855="","",生产方式演算表!S855)</f>
        <v/>
      </c>
      <c r="Q817" s="3" t="str">
        <f>IF(生产方式演算表!AV855="","",ROUND(生产方式演算表!AV855,-1))</f>
        <v/>
      </c>
      <c r="R817" s="3" t="str">
        <f>IF(生产方式演算表!V855="","",生产方式演算表!V855)</f>
        <v/>
      </c>
      <c r="S817" s="3" t="str">
        <f>IF(生产方式演算表!AW863="","",IF(LEN(生产方式演算表!AW863)=1,生产方式演算表!AW863,ROUND(生产方式演算表!AW863,-1)))</f>
        <v/>
      </c>
      <c r="T817" s="3" t="str">
        <f>IF(生产方式演算表!X855="","",生产方式演算表!X855)</f>
        <v/>
      </c>
      <c r="U817" s="3" t="str">
        <f>IF(生产方式演算表!AX863="","",IF(LEN(生产方式演算表!AX863)=1,生产方式演算表!AX863,ROUND(生产方式演算表!AX863,-1)))</f>
        <v/>
      </c>
      <c r="V817" s="3">
        <f t="shared" si="48"/>
        <v>0</v>
      </c>
      <c r="W817" s="3">
        <f t="shared" si="49"/>
        <v>60</v>
      </c>
      <c r="X817" s="3">
        <f t="shared" si="50"/>
        <v>0</v>
      </c>
      <c r="Y817" s="3">
        <f t="shared" si="51"/>
        <v>-60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>
        <f>IFERROR(ROUND(M817*VLOOKUP(L817,职业!A:G,4,FALSE),0),"")</f>
        <v>60</v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3" t="str">
        <f>生产方式演算表!A856</f>
        <v>pmg_棉花_所有制</v>
      </c>
      <c r="B818" s="20" t="str">
        <f>IF(生产方式演算表!B856="","",生产方式演算表!B856)</f>
        <v>pm_农_初级工人合作社</v>
      </c>
      <c r="C818" s="23">
        <v>2</v>
      </c>
      <c r="D818" s="24" t="str">
        <f>IF(生产方式演算表!F856="","",生产方式演算表!F856)</f>
        <v/>
      </c>
      <c r="E818" s="24" t="str">
        <f>IF(生产方式演算表!AO864="","",IF(LEN(生产方式演算表!AO864)=1,生产方式演算表!AO864,ROUND(生产方式演算表!AO864,-1)))</f>
        <v/>
      </c>
      <c r="F818" s="24" t="str">
        <f>IF(生产方式演算表!H864="","",生产方式演算表!H864)</f>
        <v/>
      </c>
      <c r="G818" s="24" t="str">
        <f>IF(生产方式演算表!AP864="","",IF(LEN(生产方式演算表!AP864)=1,生产方式演算表!AP864,ROUND(生产方式演算表!AP864,-1)))</f>
        <v/>
      </c>
      <c r="H818" s="24" t="str">
        <f>IF(生产方式演算表!J856="","",生产方式演算表!J856)</f>
        <v/>
      </c>
      <c r="I818" s="24" t="str">
        <f>IF(生产方式演算表!AQ864="","",IF(LEN(生产方式演算表!AQ864)=1,生产方式演算表!AQ864,ROUND(生产方式演算表!AQ864,-1)))</f>
        <v/>
      </c>
      <c r="J818" s="26" t="str">
        <f>IF(生产方式演算表!AR856=0,"","运力")</f>
        <v/>
      </c>
      <c r="K818" s="26" t="str">
        <f>IF(J818="","",IF(LEN(生产方式演算表!AR864)=1,生产方式演算表!AR864,ROUND(生产方式演算表!AR864,-1)))</f>
        <v/>
      </c>
      <c r="L818" s="3" t="str">
        <f>IF(生产方式演算表!O856="","",生产方式演算表!O856)</f>
        <v>劳工</v>
      </c>
      <c r="M818" s="3">
        <f>IF(生产方式演算表!AT856="","",ROUND(生产方式演算表!AT856,-1))</f>
        <v>300</v>
      </c>
      <c r="N818" s="3" t="str">
        <f>IF(生产方式演算表!Q856="","",生产方式演算表!Q856)</f>
        <v>工程师</v>
      </c>
      <c r="O818" s="3">
        <f>IF(生产方式演算表!AU856="","",ROUND(生产方式演算表!AU856,-1))</f>
        <v>200</v>
      </c>
      <c r="P818" s="3" t="str">
        <f>IF(生产方式演算表!S856="","",生产方式演算表!S856)</f>
        <v/>
      </c>
      <c r="Q818" s="3" t="str">
        <f>IF(生产方式演算表!AV856="","",ROUND(生产方式演算表!AV856,-1))</f>
        <v/>
      </c>
      <c r="R818" s="3" t="str">
        <f>IF(生产方式演算表!V856="","",生产方式演算表!V856)</f>
        <v/>
      </c>
      <c r="S818" s="3" t="str">
        <f>IF(生产方式演算表!AW864="","",IF(LEN(生产方式演算表!AW864)=1,生产方式演算表!AW864,ROUND(生产方式演算表!AW864,-1)))</f>
        <v/>
      </c>
      <c r="T818" s="3" t="str">
        <f>IF(生产方式演算表!X856="","",生产方式演算表!X856)</f>
        <v/>
      </c>
      <c r="U818" s="3" t="str">
        <f>IF(生产方式演算表!AX864="","",IF(LEN(生产方式演算表!AX864)=1,生产方式演算表!AX864,ROUND(生产方式演算表!AX864,-1)))</f>
        <v/>
      </c>
      <c r="V818" s="3">
        <f t="shared" si="48"/>
        <v>0</v>
      </c>
      <c r="W818" s="3">
        <f t="shared" si="49"/>
        <v>11</v>
      </c>
      <c r="X818" s="3">
        <f t="shared" si="50"/>
        <v>0</v>
      </c>
      <c r="Y818" s="3">
        <f t="shared" si="51"/>
        <v>-11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>
        <f>IFERROR(ROUND(M818*VLOOKUP(L818,职业!A:G,4,FALSE),0),"")</f>
        <v>7</v>
      </c>
      <c r="AE818">
        <f>IFERROR(ROUND(O818*VLOOKUP(L818,职业!A:G,4,FALSE),0),"")</f>
        <v>4</v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3" t="str">
        <f>生产方式演算表!A857</f>
        <v>pmg_棉花_所有制</v>
      </c>
      <c r="B819" s="20" t="str">
        <f>IF(生产方式演算表!B857="","",生产方式演算表!B857)</f>
        <v>pm_农_高级工人合作社</v>
      </c>
      <c r="C819" s="23">
        <v>3</v>
      </c>
      <c r="D819" s="24" t="str">
        <f>IF(生产方式演算表!F857="","",生产方式演算表!F857)</f>
        <v/>
      </c>
      <c r="E819" s="24" t="str">
        <f>IF(生产方式演算表!AO865="","",IF(LEN(生产方式演算表!AO865)=1,生产方式演算表!AO865,ROUND(生产方式演算表!AO865,-1)))</f>
        <v/>
      </c>
      <c r="F819" s="24" t="str">
        <f>IF(生产方式演算表!H865="","",生产方式演算表!H865)</f>
        <v/>
      </c>
      <c r="G819" s="24" t="str">
        <f>IF(生产方式演算表!AP865="","",IF(LEN(生产方式演算表!AP865)=1,生产方式演算表!AP865,ROUND(生产方式演算表!AP865,-1)))</f>
        <v/>
      </c>
      <c r="H819" s="24" t="str">
        <f>IF(生产方式演算表!J857="","",生产方式演算表!J857)</f>
        <v/>
      </c>
      <c r="I819" s="24" t="str">
        <f>IF(生产方式演算表!AQ865="","",IF(LEN(生产方式演算表!AQ865)=1,生产方式演算表!AQ865,ROUND(生产方式演算表!AQ865,-1)))</f>
        <v/>
      </c>
      <c r="J819" s="26" t="str">
        <f>IF(生产方式演算表!AR857=0,"","运力")</f>
        <v/>
      </c>
      <c r="K819" s="26" t="str">
        <f>IF(J819="","",IF(LEN(生产方式演算表!AR865)=1,生产方式演算表!AR865,ROUND(生产方式演算表!AR865,-1)))</f>
        <v/>
      </c>
      <c r="L819" s="3" t="str">
        <f>IF(生产方式演算表!O857="","",生产方式演算表!O857)</f>
        <v>劳工</v>
      </c>
      <c r="M819" s="3">
        <f>IF(生产方式演算表!AT857="","",ROUND(生产方式演算表!AT857,-1))</f>
        <v>150</v>
      </c>
      <c r="N819" s="3" t="str">
        <f>IF(生产方式演算表!Q857="","",生产方式演算表!Q857)</f>
        <v>工程师</v>
      </c>
      <c r="O819" s="3">
        <f>IF(生产方式演算表!AU857="","",ROUND(生产方式演算表!AU857,-1))</f>
        <v>130</v>
      </c>
      <c r="P819" s="3" t="str">
        <f>IF(生产方式演算表!S857="","",生产方式演算表!S857)</f>
        <v>法士</v>
      </c>
      <c r="Q819" s="3">
        <f>IF(生产方式演算表!AV857="","",ROUND(生产方式演算表!AV857,-1))</f>
        <v>90</v>
      </c>
      <c r="R819" s="3" t="str">
        <f>IF(生产方式演算表!V857="","",生产方式演算表!V857)</f>
        <v/>
      </c>
      <c r="S819" s="3" t="str">
        <f>IF(生产方式演算表!AW865="","",IF(LEN(生产方式演算表!AW865)=1,生产方式演算表!AW865,ROUND(生产方式演算表!AW865,-1)))</f>
        <v/>
      </c>
      <c r="T819" s="3" t="str">
        <f>IF(生产方式演算表!X857="","",生产方式演算表!X857)</f>
        <v/>
      </c>
      <c r="U819" s="3" t="str">
        <f>IF(生产方式演算表!AX865="","",IF(LEN(生产方式演算表!AX865)=1,生产方式演算表!AX865,ROUND(生产方式演算表!AX865,-1)))</f>
        <v/>
      </c>
      <c r="V819" s="3">
        <f t="shared" si="48"/>
        <v>0</v>
      </c>
      <c r="W819" s="3">
        <f t="shared" si="49"/>
        <v>6</v>
      </c>
      <c r="X819" s="3">
        <f t="shared" si="50"/>
        <v>0</v>
      </c>
      <c r="Y819" s="3">
        <f t="shared" si="51"/>
        <v>-6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>
        <f>IFERROR(ROUND(M819*VLOOKUP(L819,职业!A:G,4,FALSE),0),"")</f>
        <v>3</v>
      </c>
      <c r="AE819">
        <f>IFERROR(ROUND(O819*VLOOKUP(L819,职业!A:G,4,FALSE),0),"")</f>
        <v>3</v>
      </c>
      <c r="AF819">
        <f>IFERROR(ROUND(Q819*VLOOKUP(L819,职业!A:G,4,FALSE),0),"")</f>
        <v>2</v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3" t="str">
        <f>生产方式演算表!A858</f>
        <v>pmg_棉花_所有制</v>
      </c>
      <c r="B820" s="20" t="str">
        <f>IF(生产方式演算表!B858="","",生产方式演算表!B858)</f>
        <v>pm_农_法师所有</v>
      </c>
      <c r="C820" s="23">
        <v>4</v>
      </c>
      <c r="D820" s="24" t="str">
        <f>IF(生产方式演算表!F858="","",生产方式演算表!F858)</f>
        <v/>
      </c>
      <c r="E820" s="24" t="str">
        <f>IF(生产方式演算表!AO866="","",IF(LEN(生产方式演算表!AO866)=1,生产方式演算表!AO866,ROUND(生产方式演算表!AO866,-1)))</f>
        <v/>
      </c>
      <c r="F820" s="24" t="str">
        <f>IF(生产方式演算表!H866="","",生产方式演算表!H866)</f>
        <v/>
      </c>
      <c r="G820" s="24" t="str">
        <f>IF(生产方式演算表!AP866="","",IF(LEN(生产方式演算表!AP866)=1,生产方式演算表!AP866,ROUND(生产方式演算表!AP866,-1)))</f>
        <v/>
      </c>
      <c r="H820" s="24" t="str">
        <f>IF(生产方式演算表!J858="","",生产方式演算表!J858)</f>
        <v/>
      </c>
      <c r="I820" s="24" t="str">
        <f>IF(生产方式演算表!AQ866="","",IF(LEN(生产方式演算表!AQ866)=1,生产方式演算表!AQ866,ROUND(生产方式演算表!AQ866,-1)))</f>
        <v/>
      </c>
      <c r="J820" s="26" t="str">
        <f>IF(生产方式演算表!AR858=0,"","运力")</f>
        <v/>
      </c>
      <c r="K820" s="26" t="str">
        <f>IF(J820="","",IF(LEN(生产方式演算表!AR866)=1,生产方式演算表!AR866,ROUND(生产方式演算表!AR866,-1)))</f>
        <v/>
      </c>
      <c r="L820" s="3" t="str">
        <f>IF(生产方式演算表!O858="","",生产方式演算表!O858)</f>
        <v>法师</v>
      </c>
      <c r="M820" s="3">
        <f>IF(生产方式演算表!AT858="","",ROUND(生产方式演算表!AT858,-1))</f>
        <v>50</v>
      </c>
      <c r="N820" s="3" t="str">
        <f>IF(生产方式演算表!Q858="","",生产方式演算表!Q858)</f>
        <v>法士</v>
      </c>
      <c r="O820" s="3">
        <f>IF(生产方式演算表!AU858="","",ROUND(生产方式演算表!AU858,-1))</f>
        <v>310</v>
      </c>
      <c r="P820" s="3" t="str">
        <f>IF(生产方式演算表!S858="","",生产方式演算表!S858)</f>
        <v/>
      </c>
      <c r="Q820" s="3" t="str">
        <f>IF(生产方式演算表!AV858="","",ROUND(生产方式演算表!AV858,-1))</f>
        <v/>
      </c>
      <c r="R820" s="3" t="str">
        <f>IF(生产方式演算表!V858="","",生产方式演算表!V858)</f>
        <v/>
      </c>
      <c r="S820" s="3" t="str">
        <f>IF(生产方式演算表!AW866="","",IF(LEN(生产方式演算表!AW866)=1,生产方式演算表!AW866,ROUND(生产方式演算表!AW866,-1)))</f>
        <v/>
      </c>
      <c r="T820" s="3" t="str">
        <f>IF(生产方式演算表!X858="","",生产方式演算表!X858)</f>
        <v/>
      </c>
      <c r="U820" s="3" t="str">
        <f>IF(生产方式演算表!AX866="","",IF(LEN(生产方式演算表!AX866)=1,生产方式演算表!AX866,ROUND(生产方式演算表!AX866,-1)))</f>
        <v/>
      </c>
      <c r="V820" s="3">
        <f t="shared" si="48"/>
        <v>0</v>
      </c>
      <c r="W820" s="3">
        <f t="shared" si="49"/>
        <v>159</v>
      </c>
      <c r="X820" s="3">
        <f t="shared" si="50"/>
        <v>0</v>
      </c>
      <c r="Y820" s="3">
        <f t="shared" si="51"/>
        <v>-159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>
        <f>IFERROR(ROUND(M820*VLOOKUP(L820,职业!A:G,4,FALSE),0),"")</f>
        <v>22</v>
      </c>
      <c r="AE820">
        <f>IFERROR(ROUND(O820*VLOOKUP(L820,职业!A:G,4,FALSE),0),"")</f>
        <v>137</v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hidden="1" customHeight="1" spans="1:34">
      <c r="A821" s="23" t="str">
        <f>生产方式演算表!A859</f>
        <v>pmg_染料_基础生产</v>
      </c>
      <c r="B821" s="20" t="str">
        <f>IF(生产方式演算表!B859="","",生产方式演算表!B859)</f>
        <v/>
      </c>
      <c r="C821" s="23">
        <v>5</v>
      </c>
      <c r="D821" s="24" t="str">
        <f>IF(生产方式演算表!F859="","",生产方式演算表!F859)</f>
        <v/>
      </c>
      <c r="E821" s="24" t="str">
        <f>IF(生产方式演算表!AO859="","",生产方式演算表!AO859)</f>
        <v/>
      </c>
      <c r="F821" s="24" t="str">
        <f>IF(生产方式演算表!H859="","",生产方式演算表!H859)</f>
        <v/>
      </c>
      <c r="G821" s="24" t="str">
        <f>IF(生产方式演算表!AP859="","",生产方式演算表!AP859)</f>
        <v/>
      </c>
      <c r="H821" s="24" t="str">
        <f>IF(生产方式演算表!J859="","",生产方式演算表!J859)</f>
        <v/>
      </c>
      <c r="I821" s="24" t="str">
        <f>IF(生产方式演算表!AQ859="","",生产方式演算表!AQ859)</f>
        <v/>
      </c>
      <c r="J821" s="26" t="str">
        <f>IF(生产方式演算表!AR859=0,"","运力")</f>
        <v/>
      </c>
      <c r="K821" s="26" t="str">
        <f>IF(J821="运力",生产方式演算表!AR859,"")</f>
        <v/>
      </c>
      <c r="L821" s="3" t="str">
        <f>IF(生产方式演算表!O859="","",生产方式演算表!O859)</f>
        <v/>
      </c>
      <c r="M821" s="3" t="str">
        <f>IF(生产方式演算表!AT859="","",ROUND(生产方式演算表!AT859,-1))</f>
        <v/>
      </c>
      <c r="N821" s="3" t="str">
        <f>IF(生产方式演算表!Q859="","",生产方式演算表!Q859)</f>
        <v/>
      </c>
      <c r="O821" s="3" t="str">
        <f>IF(生产方式演算表!AU859="","",ROUND(生产方式演算表!AU859,-1))</f>
        <v/>
      </c>
      <c r="P821" s="3" t="str">
        <f>IF(生产方式演算表!S859="","",生产方式演算表!S859)</f>
        <v/>
      </c>
      <c r="Q821" s="3" t="str">
        <f>IF(生产方式演算表!AV859="","",ROUND(生产方式演算表!AV859,-1))</f>
        <v/>
      </c>
      <c r="R821" s="3" t="str">
        <f>IF(生产方式演算表!V859="","",生产方式演算表!V859)</f>
        <v/>
      </c>
      <c r="S821" s="3" t="str">
        <f>IF(生产方式演算表!AW859="","",ROUND(生产方式演算表!AW859,-LEN(生产方式演算表!AW859)+2))</f>
        <v/>
      </c>
      <c r="T821" s="3" t="str">
        <f>IF(生产方式演算表!X859="","",生产方式演算表!X859)</f>
        <v/>
      </c>
      <c r="U821" s="3" t="str">
        <f>IF(生产方式演算表!AX859="","",ROUND(生产方式演算表!AX859,-LEN(生产方式演算表!AX859)+2))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hidden="1" customHeight="1" spans="1:34">
      <c r="A822" s="23" t="str">
        <f>生产方式演算表!A860</f>
        <v>pmg_染料_基础生产</v>
      </c>
      <c r="B822" s="20" t="str">
        <f>IF(生产方式演算表!B860="","",生产方式演算表!B860)</f>
        <v/>
      </c>
      <c r="C822" s="25">
        <v>1</v>
      </c>
      <c r="D822" s="24" t="str">
        <f>IF(生产方式演算表!F860="","",生产方式演算表!F860)</f>
        <v/>
      </c>
      <c r="E822" s="24" t="str">
        <f>IF(生产方式演算表!AO860="","",生产方式演算表!AO860)</f>
        <v/>
      </c>
      <c r="F822" s="24" t="str">
        <f>IF(生产方式演算表!H860="","",生产方式演算表!H860)</f>
        <v/>
      </c>
      <c r="G822" s="24" t="str">
        <f>IF(生产方式演算表!AP860="","",生产方式演算表!AP860)</f>
        <v/>
      </c>
      <c r="H822" s="24" t="str">
        <f>IF(生产方式演算表!J860="","",生产方式演算表!J860)</f>
        <v/>
      </c>
      <c r="I822" s="24" t="str">
        <f>IF(生产方式演算表!AQ860="","",生产方式演算表!AQ860)</f>
        <v/>
      </c>
      <c r="J822" s="26" t="str">
        <f>IF(生产方式演算表!AR860=0,"","运力")</f>
        <v/>
      </c>
      <c r="K822" s="26" t="str">
        <f>IF(J822="运力",生产方式演算表!AR860,"")</f>
        <v/>
      </c>
      <c r="L822" s="3" t="str">
        <f>IF(生产方式演算表!O860="","",生产方式演算表!O860)</f>
        <v/>
      </c>
      <c r="M822" s="3" t="str">
        <f>IF(生产方式演算表!AT860="","",ROUND(生产方式演算表!AT860,-1))</f>
        <v/>
      </c>
      <c r="N822" s="3" t="str">
        <f>IF(生产方式演算表!Q860="","",生产方式演算表!Q860)</f>
        <v/>
      </c>
      <c r="O822" s="3" t="str">
        <f>IF(生产方式演算表!AU860="","",ROUND(生产方式演算表!AU860,-1))</f>
        <v/>
      </c>
      <c r="P822" s="3" t="str">
        <f>IF(生产方式演算表!S860="","",生产方式演算表!S860)</f>
        <v/>
      </c>
      <c r="Q822" s="3" t="str">
        <f>IF(生产方式演算表!AV860="","",ROUND(生产方式演算表!AV860,-1))</f>
        <v/>
      </c>
      <c r="R822" s="3" t="str">
        <f>IF(生产方式演算表!V860="","",生产方式演算表!V860)</f>
        <v/>
      </c>
      <c r="S822" s="3" t="str">
        <f>IF(生产方式演算表!AW860="","",ROUND(生产方式演算表!AW860,-LEN(生产方式演算表!AW860)+2))</f>
        <v/>
      </c>
      <c r="T822" s="3" t="str">
        <f>IF(生产方式演算表!X860="","",生产方式演算表!X860)</f>
        <v/>
      </c>
      <c r="U822" s="3" t="str">
        <f>IF(生产方式演算表!AX860="","",ROUND(生产方式演算表!AX860,-LEN(生产方式演算表!AX860)+2))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hidden="1" customHeight="1" spans="1:34">
      <c r="A823" s="23" t="str">
        <f>生产方式演算表!A861</f>
        <v>pmg_染料_基础生产</v>
      </c>
      <c r="B823" s="20" t="str">
        <f>IF(生产方式演算表!B861="","",生产方式演算表!B861)</f>
        <v/>
      </c>
      <c r="C823" s="25">
        <v>2</v>
      </c>
      <c r="D823" s="24" t="str">
        <f>IF(生产方式演算表!F861="","",生产方式演算表!F861)</f>
        <v/>
      </c>
      <c r="E823" s="24" t="str">
        <f>IF(生产方式演算表!AO861="","",生产方式演算表!AO861)</f>
        <v/>
      </c>
      <c r="F823" s="24" t="str">
        <f>IF(生产方式演算表!H861="","",生产方式演算表!H861)</f>
        <v/>
      </c>
      <c r="G823" s="24" t="str">
        <f>IF(生产方式演算表!AP861="","",生产方式演算表!AP861)</f>
        <v/>
      </c>
      <c r="H823" s="24" t="str">
        <f>IF(生产方式演算表!J861="","",生产方式演算表!J861)</f>
        <v/>
      </c>
      <c r="I823" s="24" t="str">
        <f>IF(生产方式演算表!AQ861="","",生产方式演算表!AQ861)</f>
        <v/>
      </c>
      <c r="J823" s="26" t="str">
        <f>IF(生产方式演算表!AR861=0,"","运力")</f>
        <v/>
      </c>
      <c r="K823" s="26" t="str">
        <f>IF(J823="运力",生产方式演算表!AR861,"")</f>
        <v/>
      </c>
      <c r="L823" s="3" t="str">
        <f>IF(生产方式演算表!O861="","",生产方式演算表!O861)</f>
        <v/>
      </c>
      <c r="M823" s="3" t="str">
        <f>IF(生产方式演算表!AT861="","",ROUND(生产方式演算表!AT861,-1))</f>
        <v/>
      </c>
      <c r="N823" s="3" t="str">
        <f>IF(生产方式演算表!Q861="","",生产方式演算表!Q861)</f>
        <v/>
      </c>
      <c r="O823" s="3" t="str">
        <f>IF(生产方式演算表!AU861="","",ROUND(生产方式演算表!AU861,-1))</f>
        <v/>
      </c>
      <c r="P823" s="3" t="str">
        <f>IF(生产方式演算表!S861="","",生产方式演算表!S861)</f>
        <v/>
      </c>
      <c r="Q823" s="3" t="str">
        <f>IF(生产方式演算表!AV861="","",ROUND(生产方式演算表!AV861,-1))</f>
        <v/>
      </c>
      <c r="R823" s="3" t="str">
        <f>IF(生产方式演算表!V861="","",生产方式演算表!V861)</f>
        <v/>
      </c>
      <c r="S823" s="3" t="str">
        <f>IF(生产方式演算表!AW861="","",ROUND(生产方式演算表!AW861,-LEN(生产方式演算表!AW861)+2))</f>
        <v/>
      </c>
      <c r="T823" s="3" t="str">
        <f>IF(生产方式演算表!X861="","",生产方式演算表!X861)</f>
        <v/>
      </c>
      <c r="U823" s="3" t="str">
        <f>IF(生产方式演算表!AX861="","",ROUND(生产方式演算表!AX861,-LEN(生产方式演算表!AX861)+2))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hidden="1" customHeight="1" spans="1:34">
      <c r="A824" s="23" t="str">
        <f>生产方式演算表!A862</f>
        <v>pmg_染料_基础生产</v>
      </c>
      <c r="B824" s="20" t="str">
        <f>IF(生产方式演算表!B862="","",生产方式演算表!B862)</f>
        <v/>
      </c>
      <c r="C824" s="25">
        <v>3</v>
      </c>
      <c r="D824" s="24" t="str">
        <f>IF(生产方式演算表!F862="","",生产方式演算表!F862)</f>
        <v/>
      </c>
      <c r="E824" s="24" t="str">
        <f>IF(生产方式演算表!AO862="","",生产方式演算表!AO862)</f>
        <v/>
      </c>
      <c r="F824" s="24" t="str">
        <f>IF(生产方式演算表!H862="","",生产方式演算表!H862)</f>
        <v/>
      </c>
      <c r="G824" s="24" t="str">
        <f>IF(生产方式演算表!AP862="","",生产方式演算表!AP862)</f>
        <v/>
      </c>
      <c r="H824" s="24" t="str">
        <f>IF(生产方式演算表!J862="","",生产方式演算表!J862)</f>
        <v/>
      </c>
      <c r="I824" s="24" t="str">
        <f>IF(生产方式演算表!AQ862="","",生产方式演算表!AQ862)</f>
        <v/>
      </c>
      <c r="J824" s="26" t="str">
        <f>IF(生产方式演算表!AR862=0,"","运力")</f>
        <v/>
      </c>
      <c r="K824" s="26" t="str">
        <f>IF(J824="运力",生产方式演算表!AR862,"")</f>
        <v/>
      </c>
      <c r="L824" s="3" t="str">
        <f>IF(生产方式演算表!O862="","",生产方式演算表!O862)</f>
        <v/>
      </c>
      <c r="M824" s="3" t="str">
        <f>IF(生产方式演算表!AT862="","",ROUND(生产方式演算表!AT862,-1))</f>
        <v/>
      </c>
      <c r="N824" s="3" t="str">
        <f>IF(生产方式演算表!Q862="","",生产方式演算表!Q862)</f>
        <v/>
      </c>
      <c r="O824" s="3" t="str">
        <f>IF(生产方式演算表!AU862="","",ROUND(生产方式演算表!AU862,-1))</f>
        <v/>
      </c>
      <c r="P824" s="3" t="str">
        <f>IF(生产方式演算表!S862="","",生产方式演算表!S862)</f>
        <v/>
      </c>
      <c r="Q824" s="3" t="str">
        <f>IF(生产方式演算表!AV862="","",ROUND(生产方式演算表!AV862,-1))</f>
        <v/>
      </c>
      <c r="R824" s="3" t="str">
        <f>IF(生产方式演算表!V862="","",生产方式演算表!V862)</f>
        <v/>
      </c>
      <c r="S824" s="3" t="str">
        <f>IF(生产方式演算表!AW862="","",ROUND(生产方式演算表!AW862,-LEN(生产方式演算表!AW862)+2))</f>
        <v/>
      </c>
      <c r="T824" s="3" t="str">
        <f>IF(生产方式演算表!X862="","",生产方式演算表!X862)</f>
        <v/>
      </c>
      <c r="U824" s="3" t="str">
        <f>IF(生产方式演算表!AX862="","",ROUND(生产方式演算表!AX862,-LEN(生产方式演算表!AX862)+2))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hidden="1" customHeight="1" spans="1:34">
      <c r="A825" s="23" t="str">
        <f>生产方式演算表!A863</f>
        <v>pmg_染料_基础生产</v>
      </c>
      <c r="B825" s="20" t="str">
        <f>IF(生产方式演算表!B863="","",生产方式演算表!B863)</f>
        <v/>
      </c>
      <c r="C825" s="25">
        <v>4</v>
      </c>
      <c r="D825" s="24" t="str">
        <f>IF(生产方式演算表!F863="","",生产方式演算表!F863)</f>
        <v/>
      </c>
      <c r="E825" s="24" t="str">
        <f>IF(生产方式演算表!AO863="","",生产方式演算表!AO863)</f>
        <v/>
      </c>
      <c r="F825" s="24" t="str">
        <f>IF(生产方式演算表!H863="","",生产方式演算表!H863)</f>
        <v/>
      </c>
      <c r="G825" s="24" t="str">
        <f>IF(生产方式演算表!AP863="","",生产方式演算表!AP863)</f>
        <v/>
      </c>
      <c r="H825" s="24" t="str">
        <f>IF(生产方式演算表!J863="","",生产方式演算表!J863)</f>
        <v/>
      </c>
      <c r="I825" s="24" t="str">
        <f>IF(生产方式演算表!AQ863="","",生产方式演算表!AQ863)</f>
        <v/>
      </c>
      <c r="J825" s="26" t="str">
        <f>IF(生产方式演算表!AR863=0,"","运力")</f>
        <v/>
      </c>
      <c r="K825" s="26" t="str">
        <f>IF(J825="运力",生产方式演算表!AR863,"")</f>
        <v/>
      </c>
      <c r="L825" s="3" t="str">
        <f>IF(生产方式演算表!O863="","",生产方式演算表!O863)</f>
        <v/>
      </c>
      <c r="M825" s="3" t="str">
        <f>IF(生产方式演算表!AT863="","",ROUND(生产方式演算表!AT863,-1))</f>
        <v/>
      </c>
      <c r="N825" s="3" t="str">
        <f>IF(生产方式演算表!Q863="","",生产方式演算表!Q863)</f>
        <v/>
      </c>
      <c r="O825" s="3" t="str">
        <f>IF(生产方式演算表!AU863="","",ROUND(生产方式演算表!AU863,-1))</f>
        <v/>
      </c>
      <c r="P825" s="3" t="str">
        <f>IF(生产方式演算表!S863="","",生产方式演算表!S863)</f>
        <v/>
      </c>
      <c r="Q825" s="3" t="str">
        <f>IF(生产方式演算表!AV863="","",ROUND(生产方式演算表!AV863,-1))</f>
        <v/>
      </c>
      <c r="R825" s="3" t="str">
        <f>IF(生产方式演算表!V863="","",生产方式演算表!V863)</f>
        <v/>
      </c>
      <c r="S825" s="3" t="str">
        <f>IF(生产方式演算表!AW863="","",ROUND(生产方式演算表!AW863,-LEN(生产方式演算表!AW863)+2))</f>
        <v/>
      </c>
      <c r="T825" s="3" t="str">
        <f>IF(生产方式演算表!X863="","",生产方式演算表!X863)</f>
        <v/>
      </c>
      <c r="U825" s="3" t="str">
        <f>IF(生产方式演算表!AX863="","",ROUND(生产方式演算表!AX863,-LEN(生产方式演算表!AX863)+2))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hidden="1" customHeight="1" spans="1:34">
      <c r="A826" s="23" t="str">
        <f>生产方式演算表!A864</f>
        <v>pmg_染料_科学自动化</v>
      </c>
      <c r="B826" s="20" t="str">
        <f>IF(生产方式演算表!B864="","",生产方式演算表!B864)</f>
        <v/>
      </c>
      <c r="C826" s="25">
        <v>5</v>
      </c>
      <c r="D826" s="24" t="str">
        <f>IF(生产方式演算表!F864="","",生产方式演算表!F864)</f>
        <v/>
      </c>
      <c r="E826" s="24" t="str">
        <f>IF(生产方式演算表!AO864="","",生产方式演算表!AO864)</f>
        <v/>
      </c>
      <c r="F826" s="24" t="str">
        <f>IF(生产方式演算表!H864="","",生产方式演算表!H864)</f>
        <v/>
      </c>
      <c r="G826" s="24" t="str">
        <f>IF(生产方式演算表!AP864="","",生产方式演算表!AP864)</f>
        <v/>
      </c>
      <c r="H826" s="24" t="str">
        <f>IF(生产方式演算表!J864="","",生产方式演算表!J864)</f>
        <v/>
      </c>
      <c r="I826" s="24" t="str">
        <f>IF(生产方式演算表!AQ864="","",生产方式演算表!AQ864)</f>
        <v/>
      </c>
      <c r="J826" s="26" t="str">
        <f>IF(生产方式演算表!AR864=0,"","运力")</f>
        <v/>
      </c>
      <c r="K826" s="26" t="str">
        <f>IF(J826="运力",生产方式演算表!AR864,"")</f>
        <v/>
      </c>
      <c r="L826" s="3" t="str">
        <f>IF(生产方式演算表!O864="","",生产方式演算表!O864)</f>
        <v/>
      </c>
      <c r="M826" s="3" t="str">
        <f>IF(生产方式演算表!AT864="","",ROUND(生产方式演算表!AT864,-1))</f>
        <v/>
      </c>
      <c r="N826" s="3" t="str">
        <f>IF(生产方式演算表!Q864="","",生产方式演算表!Q864)</f>
        <v/>
      </c>
      <c r="O826" s="3" t="str">
        <f>IF(生产方式演算表!AU864="","",ROUND(生产方式演算表!AU864,-1))</f>
        <v/>
      </c>
      <c r="P826" s="3" t="str">
        <f>IF(生产方式演算表!S864="","",生产方式演算表!S864)</f>
        <v/>
      </c>
      <c r="Q826" s="3" t="str">
        <f>IF(生产方式演算表!AV864="","",ROUND(生产方式演算表!AV864,-1))</f>
        <v/>
      </c>
      <c r="R826" s="3" t="str">
        <f>IF(生产方式演算表!V864="","",生产方式演算表!V864)</f>
        <v/>
      </c>
      <c r="S826" s="3" t="str">
        <f>IF(生产方式演算表!AW864="","",ROUND(生产方式演算表!AW864,-LEN(生产方式演算表!AW864)+2))</f>
        <v/>
      </c>
      <c r="T826" s="3" t="str">
        <f>IF(生产方式演算表!X864="","",生产方式演算表!X864)</f>
        <v/>
      </c>
      <c r="U826" s="3" t="str">
        <f>IF(生产方式演算表!AX864="","",ROUND(生产方式演算表!AX864,-LEN(生产方式演算表!AX864)+2))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hidden="1" customHeight="1" spans="1:34">
      <c r="A827" s="23" t="str">
        <f>生产方式演算表!A865</f>
        <v>pmg_染料_科学自动化</v>
      </c>
      <c r="B827" s="20" t="str">
        <f>IF(生产方式演算表!B865="","",生产方式演算表!B865)</f>
        <v/>
      </c>
      <c r="C827" s="23">
        <v>1</v>
      </c>
      <c r="D827" s="24" t="str">
        <f>IF(生产方式演算表!F865="","",生产方式演算表!F865)</f>
        <v/>
      </c>
      <c r="E827" s="24" t="str">
        <f>IF(生产方式演算表!AO865="","",生产方式演算表!AO865)</f>
        <v/>
      </c>
      <c r="F827" s="24" t="str">
        <f>IF(生产方式演算表!H865="","",生产方式演算表!H865)</f>
        <v/>
      </c>
      <c r="G827" s="24" t="str">
        <f>IF(生产方式演算表!AP865="","",生产方式演算表!AP865)</f>
        <v/>
      </c>
      <c r="H827" s="24" t="str">
        <f>IF(生产方式演算表!J865="","",生产方式演算表!J865)</f>
        <v/>
      </c>
      <c r="I827" s="24" t="str">
        <f>IF(生产方式演算表!AQ865="","",生产方式演算表!AQ865)</f>
        <v/>
      </c>
      <c r="J827" s="26" t="str">
        <f>IF(生产方式演算表!AR865=0,"","运力")</f>
        <v/>
      </c>
      <c r="K827" s="26" t="str">
        <f>IF(J827="运力",生产方式演算表!AR865,"")</f>
        <v/>
      </c>
      <c r="L827" s="3" t="str">
        <f>IF(生产方式演算表!O865="","",生产方式演算表!O865)</f>
        <v/>
      </c>
      <c r="M827" s="3" t="str">
        <f>IF(生产方式演算表!AT865="","",ROUND(生产方式演算表!AT865,-1))</f>
        <v/>
      </c>
      <c r="N827" s="3" t="str">
        <f>IF(生产方式演算表!Q865="","",生产方式演算表!Q865)</f>
        <v/>
      </c>
      <c r="O827" s="3" t="str">
        <f>IF(生产方式演算表!AU865="","",ROUND(生产方式演算表!AU865,-1))</f>
        <v/>
      </c>
      <c r="P827" s="3" t="str">
        <f>IF(生产方式演算表!S865="","",生产方式演算表!S865)</f>
        <v/>
      </c>
      <c r="Q827" s="3" t="str">
        <f>IF(生产方式演算表!AV865="","",ROUND(生产方式演算表!AV865,-1))</f>
        <v/>
      </c>
      <c r="R827" s="3" t="str">
        <f>IF(生产方式演算表!V865="","",生产方式演算表!V865)</f>
        <v/>
      </c>
      <c r="S827" s="3" t="str">
        <f>IF(生产方式演算表!AW865="","",ROUND(生产方式演算表!AW865,-LEN(生产方式演算表!AW865)+2))</f>
        <v/>
      </c>
      <c r="T827" s="3" t="str">
        <f>IF(生产方式演算表!X865="","",生产方式演算表!X865)</f>
        <v/>
      </c>
      <c r="U827" s="3" t="str">
        <f>IF(生产方式演算表!AX865="","",ROUND(生产方式演算表!AX865,-LEN(生产方式演算表!AX865)+2))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hidden="1" customHeight="1" spans="1:34">
      <c r="A828" s="23" t="str">
        <f>生产方式演算表!A866</f>
        <v>pmg_染料_科学自动化</v>
      </c>
      <c r="B828" s="20" t="str">
        <f>IF(生产方式演算表!B866="","",生产方式演算表!B866)</f>
        <v/>
      </c>
      <c r="C828" s="23">
        <v>2</v>
      </c>
      <c r="D828" s="24" t="str">
        <f>IF(生产方式演算表!F866="","",生产方式演算表!F866)</f>
        <v/>
      </c>
      <c r="E828" s="24" t="str">
        <f>IF(生产方式演算表!AO866="","",生产方式演算表!AO866)</f>
        <v/>
      </c>
      <c r="F828" s="24" t="str">
        <f>IF(生产方式演算表!H866="","",生产方式演算表!H866)</f>
        <v/>
      </c>
      <c r="G828" s="24" t="str">
        <f>IF(生产方式演算表!AP866="","",生产方式演算表!AP866)</f>
        <v/>
      </c>
      <c r="H828" s="24" t="str">
        <f>IF(生产方式演算表!J866="","",生产方式演算表!J866)</f>
        <v/>
      </c>
      <c r="I828" s="24" t="str">
        <f>IF(生产方式演算表!AQ866="","",生产方式演算表!AQ866)</f>
        <v/>
      </c>
      <c r="J828" s="26" t="str">
        <f>IF(生产方式演算表!AR866=0,"","运力")</f>
        <v/>
      </c>
      <c r="K828" s="26" t="str">
        <f>IF(J828="运力",生产方式演算表!AR866,"")</f>
        <v/>
      </c>
      <c r="L828" s="3" t="str">
        <f>IF(生产方式演算表!O866="","",生产方式演算表!O866)</f>
        <v/>
      </c>
      <c r="M828" s="3" t="str">
        <f>IF(生产方式演算表!AT866="","",ROUND(生产方式演算表!AT866,-1))</f>
        <v/>
      </c>
      <c r="N828" s="3" t="str">
        <f>IF(生产方式演算表!Q866="","",生产方式演算表!Q866)</f>
        <v/>
      </c>
      <c r="O828" s="3" t="str">
        <f>IF(生产方式演算表!AU866="","",ROUND(生产方式演算表!AU866,-1))</f>
        <v/>
      </c>
      <c r="P828" s="3" t="str">
        <f>IF(生产方式演算表!S866="","",生产方式演算表!S866)</f>
        <v/>
      </c>
      <c r="Q828" s="3" t="str">
        <f>IF(生产方式演算表!AV866="","",ROUND(生产方式演算表!AV866,-1))</f>
        <v/>
      </c>
      <c r="R828" s="3" t="str">
        <f>IF(生产方式演算表!V866="","",生产方式演算表!V866)</f>
        <v/>
      </c>
      <c r="S828" s="3" t="str">
        <f>IF(生产方式演算表!AW866="","",ROUND(生产方式演算表!AW866,-LEN(生产方式演算表!AW866)+2))</f>
        <v/>
      </c>
      <c r="T828" s="3" t="str">
        <f>IF(生产方式演算表!X866="","",生产方式演算表!X866)</f>
        <v/>
      </c>
      <c r="U828" s="3" t="str">
        <f>IF(生产方式演算表!AX866="","",ROUND(生产方式演算表!AX866,-LEN(生产方式演算表!AX866)+2))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hidden="1" customHeight="1" spans="1:34">
      <c r="A829" s="23" t="str">
        <f>生产方式演算表!A867</f>
        <v>pmg_染料_科学自动化</v>
      </c>
      <c r="B829" s="20" t="str">
        <f>IF(生产方式演算表!B867="","",生产方式演算表!B867)</f>
        <v/>
      </c>
      <c r="C829" s="23">
        <v>3</v>
      </c>
      <c r="D829" s="24" t="str">
        <f>IF(生产方式演算表!F867="","",生产方式演算表!F867)</f>
        <v/>
      </c>
      <c r="E829" s="24" t="str">
        <f>IF(生产方式演算表!AO867="","",生产方式演算表!AO867)</f>
        <v/>
      </c>
      <c r="F829" s="24" t="str">
        <f>IF(生产方式演算表!H867="","",生产方式演算表!H867)</f>
        <v/>
      </c>
      <c r="G829" s="24" t="str">
        <f>IF(生产方式演算表!AP867="","",生产方式演算表!AP867)</f>
        <v/>
      </c>
      <c r="H829" s="24" t="str">
        <f>IF(生产方式演算表!J867="","",生产方式演算表!J867)</f>
        <v/>
      </c>
      <c r="I829" s="24" t="str">
        <f>IF(生产方式演算表!AQ867="","",生产方式演算表!AQ867)</f>
        <v/>
      </c>
      <c r="J829" s="26" t="str">
        <f>IF(生产方式演算表!AR867=0,"","运力")</f>
        <v/>
      </c>
      <c r="K829" s="26" t="str">
        <f>IF(J829="运力",生产方式演算表!AR867,"")</f>
        <v/>
      </c>
      <c r="L829" s="3" t="str">
        <f>IF(生产方式演算表!O867="","",生产方式演算表!O867)</f>
        <v/>
      </c>
      <c r="M829" s="3" t="str">
        <f>IF(生产方式演算表!AT867="","",ROUND(生产方式演算表!AT867,-1))</f>
        <v/>
      </c>
      <c r="N829" s="3" t="str">
        <f>IF(生产方式演算表!Q867="","",生产方式演算表!Q867)</f>
        <v/>
      </c>
      <c r="O829" s="3" t="str">
        <f>IF(生产方式演算表!AU867="","",ROUND(生产方式演算表!AU867,-1))</f>
        <v/>
      </c>
      <c r="P829" s="3" t="str">
        <f>IF(生产方式演算表!S867="","",生产方式演算表!S867)</f>
        <v/>
      </c>
      <c r="Q829" s="3" t="str">
        <f>IF(生产方式演算表!AV867="","",ROUND(生产方式演算表!AV867,-1))</f>
        <v/>
      </c>
      <c r="R829" s="3" t="str">
        <f>IF(生产方式演算表!V867="","",生产方式演算表!V867)</f>
        <v/>
      </c>
      <c r="S829" s="3" t="str">
        <f>IF(生产方式演算表!AW867="","",ROUND(生产方式演算表!AW867,-LEN(生产方式演算表!AW867)+2))</f>
        <v/>
      </c>
      <c r="T829" s="3" t="str">
        <f>IF(生产方式演算表!X867="","",生产方式演算表!X867)</f>
        <v/>
      </c>
      <c r="U829" s="3" t="str">
        <f>IF(生产方式演算表!AX867="","",ROUND(生产方式演算表!AX867,-LEN(生产方式演算表!AX867)+2))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hidden="1" customHeight="1" spans="1:34">
      <c r="A830" s="23" t="str">
        <f>生产方式演算表!A868</f>
        <v>pmg_染料_科学自动化</v>
      </c>
      <c r="B830" s="20" t="str">
        <f>IF(生产方式演算表!B868="","",生产方式演算表!B868)</f>
        <v/>
      </c>
      <c r="C830" s="23">
        <v>4</v>
      </c>
      <c r="D830" s="24" t="str">
        <f>IF(生产方式演算表!F868="","",生产方式演算表!F868)</f>
        <v/>
      </c>
      <c r="E830" s="24" t="str">
        <f>IF(生产方式演算表!AO868="","",生产方式演算表!AO868)</f>
        <v/>
      </c>
      <c r="F830" s="24" t="str">
        <f>IF(生产方式演算表!H868="","",生产方式演算表!H868)</f>
        <v/>
      </c>
      <c r="G830" s="24" t="str">
        <f>IF(生产方式演算表!AP868="","",生产方式演算表!AP868)</f>
        <v/>
      </c>
      <c r="H830" s="24" t="str">
        <f>IF(生产方式演算表!J868="","",生产方式演算表!J868)</f>
        <v/>
      </c>
      <c r="I830" s="24" t="str">
        <f>IF(生产方式演算表!AQ868="","",生产方式演算表!AQ868)</f>
        <v/>
      </c>
      <c r="J830" s="26" t="str">
        <f>IF(生产方式演算表!AR868=0,"","运力")</f>
        <v/>
      </c>
      <c r="K830" s="26" t="str">
        <f>IF(J830="运力",生产方式演算表!AR868,"")</f>
        <v/>
      </c>
      <c r="L830" s="3" t="str">
        <f>IF(生产方式演算表!O868="","",生产方式演算表!O868)</f>
        <v/>
      </c>
      <c r="M830" s="3" t="str">
        <f>IF(生产方式演算表!AT868="","",ROUND(生产方式演算表!AT868,-1))</f>
        <v/>
      </c>
      <c r="N830" s="3" t="str">
        <f>IF(生产方式演算表!Q868="","",生产方式演算表!Q868)</f>
        <v/>
      </c>
      <c r="O830" s="3" t="str">
        <f>IF(生产方式演算表!AU868="","",ROUND(生产方式演算表!AU868,-1))</f>
        <v/>
      </c>
      <c r="P830" s="3" t="str">
        <f>IF(生产方式演算表!S868="","",生产方式演算表!S868)</f>
        <v/>
      </c>
      <c r="Q830" s="3" t="str">
        <f>IF(生产方式演算表!AV868="","",ROUND(生产方式演算表!AV868,-1))</f>
        <v/>
      </c>
      <c r="R830" s="3" t="str">
        <f>IF(生产方式演算表!V868="","",生产方式演算表!V868)</f>
        <v/>
      </c>
      <c r="S830" s="3" t="str">
        <f>IF(生产方式演算表!AW868="","",ROUND(生产方式演算表!AW868,-LEN(生产方式演算表!AW868)+2))</f>
        <v/>
      </c>
      <c r="T830" s="3" t="str">
        <f>IF(生产方式演算表!X868="","",生产方式演算表!X868)</f>
        <v/>
      </c>
      <c r="U830" s="3" t="str">
        <f>IF(生产方式演算表!AX868="","",ROUND(生产方式演算表!AX868,-LEN(生产方式演算表!AX868)+2))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hidden="1" customHeight="1" spans="1:34">
      <c r="A831" s="23" t="str">
        <f>生产方式演算表!A869</f>
        <v>pmg_染料_魔法自动化</v>
      </c>
      <c r="B831" s="20" t="str">
        <f>IF(生产方式演算表!B869="","",生产方式演算表!B869)</f>
        <v/>
      </c>
      <c r="C831" s="23">
        <v>5</v>
      </c>
      <c r="D831" s="24" t="str">
        <f>IF(生产方式演算表!F869="","",生产方式演算表!F869)</f>
        <v/>
      </c>
      <c r="E831" s="24" t="str">
        <f>IF(生产方式演算表!AO869="","",生产方式演算表!AO869)</f>
        <v/>
      </c>
      <c r="F831" s="24" t="str">
        <f>IF(生产方式演算表!H869="","",生产方式演算表!H869)</f>
        <v/>
      </c>
      <c r="G831" s="24" t="str">
        <f>IF(生产方式演算表!AP869="","",生产方式演算表!AP869)</f>
        <v/>
      </c>
      <c r="H831" s="24" t="str">
        <f>IF(生产方式演算表!J869="","",生产方式演算表!J869)</f>
        <v/>
      </c>
      <c r="I831" s="24" t="str">
        <f>IF(生产方式演算表!AQ869="","",生产方式演算表!AQ869)</f>
        <v/>
      </c>
      <c r="J831" s="26" t="str">
        <f>IF(生产方式演算表!AR869=0,"","运力")</f>
        <v/>
      </c>
      <c r="K831" s="26" t="str">
        <f>IF(J831="运力",生产方式演算表!AR869,"")</f>
        <v/>
      </c>
      <c r="L831" s="3" t="str">
        <f>IF(生产方式演算表!O869="","",生产方式演算表!O869)</f>
        <v/>
      </c>
      <c r="M831" s="3" t="str">
        <f>IF(生产方式演算表!AT869="","",ROUND(生产方式演算表!AT869,-1))</f>
        <v/>
      </c>
      <c r="N831" s="3" t="str">
        <f>IF(生产方式演算表!Q869="","",生产方式演算表!Q869)</f>
        <v/>
      </c>
      <c r="O831" s="3" t="str">
        <f>IF(生产方式演算表!AU869="","",ROUND(生产方式演算表!AU869,-1))</f>
        <v/>
      </c>
      <c r="P831" s="3" t="str">
        <f>IF(生产方式演算表!S869="","",生产方式演算表!S869)</f>
        <v/>
      </c>
      <c r="Q831" s="3" t="str">
        <f>IF(生产方式演算表!AV869="","",ROUND(生产方式演算表!AV869,-1))</f>
        <v/>
      </c>
      <c r="R831" s="3" t="str">
        <f>IF(生产方式演算表!V869="","",生产方式演算表!V869)</f>
        <v/>
      </c>
      <c r="S831" s="3" t="str">
        <f>IF(生产方式演算表!AW869="","",ROUND(生产方式演算表!AW869,-LEN(生产方式演算表!AW869)+2))</f>
        <v/>
      </c>
      <c r="T831" s="3" t="str">
        <f>IF(生产方式演算表!X869="","",生产方式演算表!X869)</f>
        <v/>
      </c>
      <c r="U831" s="3" t="str">
        <f>IF(生产方式演算表!AX869="","",ROUND(生产方式演算表!AX869,-LEN(生产方式演算表!AX869)+2))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hidden="1" customHeight="1" spans="1:34">
      <c r="A832" s="23" t="str">
        <f>生产方式演算表!A870</f>
        <v>pmg_染料_魔法自动化</v>
      </c>
      <c r="B832" s="20" t="str">
        <f>IF(生产方式演算表!B870="","",生产方式演算表!B870)</f>
        <v/>
      </c>
      <c r="C832" s="25">
        <v>1</v>
      </c>
      <c r="D832" s="24" t="str">
        <f>IF(生产方式演算表!F870="","",生产方式演算表!F870)</f>
        <v>工具</v>
      </c>
      <c r="E832" s="24">
        <f>IF(生产方式演算表!AO870="","",生产方式演算表!AO870)</f>
        <v>21</v>
      </c>
      <c r="F832" s="24" t="str">
        <f>IF(生产方式演算表!H870="","",生产方式演算表!H870)</f>
        <v/>
      </c>
      <c r="G832" s="24" t="str">
        <f>IF(生产方式演算表!AP870="","",生产方式演算表!AP870)</f>
        <v/>
      </c>
      <c r="H832" s="24" t="str">
        <f>IF(生产方式演算表!J870="","",生产方式演算表!J870)</f>
        <v/>
      </c>
      <c r="I832" s="24" t="str">
        <f>IF(生产方式演算表!AQ870="","",生产方式演算表!AQ870)</f>
        <v/>
      </c>
      <c r="J832" s="26" t="str">
        <f>IF(生产方式演算表!AR870=0,"","运力")</f>
        <v/>
      </c>
      <c r="K832" s="26" t="str">
        <f>IF(J832="运力",生产方式演算表!AR870,"")</f>
        <v/>
      </c>
      <c r="L832" s="3" t="str">
        <f>IF(生产方式演算表!O870="","",生产方式演算表!O870)</f>
        <v/>
      </c>
      <c r="M832" s="3" t="str">
        <f>IF(生产方式演算表!AT870="","",ROUND(生产方式演算表!AT870,-1))</f>
        <v/>
      </c>
      <c r="N832" s="3" t="str">
        <f>IF(生产方式演算表!Q870="","",生产方式演算表!Q870)</f>
        <v/>
      </c>
      <c r="O832" s="3" t="str">
        <f>IF(生产方式演算表!AU870="","",ROUND(生产方式演算表!AU870,-1))</f>
        <v/>
      </c>
      <c r="P832" s="3" t="str">
        <f>IF(生产方式演算表!S870="","",生产方式演算表!S870)</f>
        <v/>
      </c>
      <c r="Q832" s="3" t="str">
        <f>IF(生产方式演算表!AV870="","",ROUND(生产方式演算表!AV870,-1))</f>
        <v/>
      </c>
      <c r="R832" s="3" t="str">
        <f>IF(生产方式演算表!V870="","",生产方式演算表!V870)</f>
        <v/>
      </c>
      <c r="S832" s="3" t="str">
        <f>IF(生产方式演算表!AW870="","",ROUND(生产方式演算表!AW870,-LEN(生产方式演算表!AW870)+2))</f>
        <v/>
      </c>
      <c r="T832" s="3" t="str">
        <f>IF(生产方式演算表!X870="","",生产方式演算表!X870)</f>
        <v/>
      </c>
      <c r="U832" s="3" t="str">
        <f>IF(生产方式演算表!AX870="","",ROUND(生产方式演算表!AX870,-LEN(生产方式演算表!AX870)+2))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hidden="1" customHeight="1" spans="1:34">
      <c r="A833" s="23" t="str">
        <f>生产方式演算表!A871</f>
        <v>pmg_染料_魔法自动化</v>
      </c>
      <c r="B833" s="20" t="str">
        <f>IF(生产方式演算表!B871="","",生产方式演算表!B871)</f>
        <v/>
      </c>
      <c r="C833" s="25">
        <v>2</v>
      </c>
      <c r="D833" s="24" t="str">
        <f>IF(生产方式演算表!F871="","",生产方式演算表!F871)</f>
        <v>工具</v>
      </c>
      <c r="E833" s="24">
        <f>IF(生产方式演算表!AO871="","",生产方式演算表!AO871)</f>
        <v>30</v>
      </c>
      <c r="F833" s="24" t="str">
        <f>IF(生产方式演算表!H871="","",生产方式演算表!H871)</f>
        <v/>
      </c>
      <c r="G833" s="24" t="str">
        <f>IF(生产方式演算表!AP871="","",生产方式演算表!AP871)</f>
        <v/>
      </c>
      <c r="H833" s="24" t="str">
        <f>IF(生产方式演算表!J871="","",生产方式演算表!J871)</f>
        <v/>
      </c>
      <c r="I833" s="24" t="str">
        <f>IF(生产方式演算表!AQ871="","",生产方式演算表!AQ871)</f>
        <v/>
      </c>
      <c r="J833" s="26" t="str">
        <f>IF(生产方式演算表!AR871=0,"","运力")</f>
        <v/>
      </c>
      <c r="K833" s="26" t="str">
        <f>IF(J833="运力",生产方式演算表!AR871,"")</f>
        <v/>
      </c>
      <c r="L833" s="3" t="str">
        <f>IF(生产方式演算表!O871="","",生产方式演算表!O871)</f>
        <v/>
      </c>
      <c r="M833" s="3" t="str">
        <f>IF(生产方式演算表!AT871="","",ROUND(生产方式演算表!AT871,-1))</f>
        <v/>
      </c>
      <c r="N833" s="3" t="str">
        <f>IF(生产方式演算表!Q871="","",生产方式演算表!Q871)</f>
        <v/>
      </c>
      <c r="O833" s="3" t="str">
        <f>IF(生产方式演算表!AU871="","",ROUND(生产方式演算表!AU871,-1))</f>
        <v/>
      </c>
      <c r="P833" s="3" t="str">
        <f>IF(生产方式演算表!S871="","",生产方式演算表!S871)</f>
        <v/>
      </c>
      <c r="Q833" s="3" t="str">
        <f>IF(生产方式演算表!AV871="","",ROUND(生产方式演算表!AV871,-1))</f>
        <v/>
      </c>
      <c r="R833" s="3" t="str">
        <f>IF(生产方式演算表!V871="","",生产方式演算表!V871)</f>
        <v/>
      </c>
      <c r="S833" s="3" t="str">
        <f>IF(生产方式演算表!AW871="","",ROUND(生产方式演算表!AW871,-LEN(生产方式演算表!AW871)+2))</f>
        <v/>
      </c>
      <c r="T833" s="3" t="str">
        <f>IF(生产方式演算表!X871="","",生产方式演算表!X871)</f>
        <v/>
      </c>
      <c r="U833" s="3" t="str">
        <f>IF(生产方式演算表!AX871="","",ROUND(生产方式演算表!AX871,-LEN(生产方式演算表!AX871)+2))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hidden="1" customHeight="1" spans="1:34">
      <c r="A834" s="23" t="str">
        <f>生产方式演算表!A872</f>
        <v>pmg_染料_魔法自动化</v>
      </c>
      <c r="B834" s="20" t="str">
        <f>IF(生产方式演算表!B872="","",生产方式演算表!B872)</f>
        <v/>
      </c>
      <c r="C834" s="25">
        <v>3</v>
      </c>
      <c r="D834" s="24" t="str">
        <f>IF(生产方式演算表!F872="","",生产方式演算表!F872)</f>
        <v>科学引擎</v>
      </c>
      <c r="E834" s="24">
        <f>IF(生产方式演算表!AO872="","",生产方式演算表!AO872)</f>
        <v>9</v>
      </c>
      <c r="F834" s="24" t="str">
        <f>IF(生产方式演算表!H872="","",生产方式演算表!H872)</f>
        <v>煤</v>
      </c>
      <c r="G834" s="24">
        <f>IF(生产方式演算表!AP872="","",生产方式演算表!AP872)</f>
        <v>35</v>
      </c>
      <c r="H834" s="24" t="str">
        <f>IF(生产方式演算表!J872="","",生产方式演算表!J872)</f>
        <v/>
      </c>
      <c r="I834" s="24" t="str">
        <f>IF(生产方式演算表!AQ872="","",生产方式演算表!AQ872)</f>
        <v/>
      </c>
      <c r="J834" s="26" t="str">
        <f>IF(生产方式演算表!AR872=0,"","运力")</f>
        <v/>
      </c>
      <c r="K834" s="26" t="str">
        <f>IF(J834="运力",生产方式演算表!AR872,"")</f>
        <v/>
      </c>
      <c r="L834" s="3" t="str">
        <f>IF(生产方式演算表!O872="","",生产方式演算表!O872)</f>
        <v/>
      </c>
      <c r="M834" s="3" t="str">
        <f>IF(生产方式演算表!AT872="","",ROUND(生产方式演算表!AT872,-1))</f>
        <v/>
      </c>
      <c r="N834" s="3" t="str">
        <f>IF(生产方式演算表!Q872="","",生产方式演算表!Q872)</f>
        <v/>
      </c>
      <c r="O834" s="3" t="str">
        <f>IF(生产方式演算表!AU872="","",ROUND(生产方式演算表!AU872,-1))</f>
        <v/>
      </c>
      <c r="P834" s="3" t="str">
        <f>IF(生产方式演算表!S872="","",生产方式演算表!S872)</f>
        <v/>
      </c>
      <c r="Q834" s="3" t="str">
        <f>IF(生产方式演算表!AV872="","",ROUND(生产方式演算表!AV872,-1))</f>
        <v/>
      </c>
      <c r="R834" s="3" t="str">
        <f>IF(生产方式演算表!V872="","",生产方式演算表!V872)</f>
        <v/>
      </c>
      <c r="S834" s="3" t="str">
        <f>IF(生产方式演算表!AW872="","",ROUND(生产方式演算表!AW872,-LEN(生产方式演算表!AW872)+2))</f>
        <v/>
      </c>
      <c r="T834" s="3" t="str">
        <f>IF(生产方式演算表!X872="","",生产方式演算表!X872)</f>
        <v/>
      </c>
      <c r="U834" s="3" t="str">
        <f>IF(生产方式演算表!AX872="","",ROUND(生产方式演算表!AX872,-LEN(生产方式演算表!AX872)+2))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hidden="1" customHeight="1" spans="1:34">
      <c r="A835" s="23" t="str">
        <f>生产方式演算表!A873</f>
        <v>pmg_染料_魔法自动化</v>
      </c>
      <c r="B835" s="20" t="str">
        <f>IF(生产方式演算表!B873="","",生产方式演算表!B873)</f>
        <v/>
      </c>
      <c r="C835" s="25">
        <v>4</v>
      </c>
      <c r="D835" s="24" t="str">
        <f>IF(生产方式演算表!F873="","",生产方式演算表!F873)</f>
        <v>魔导引擎</v>
      </c>
      <c r="E835" s="24">
        <f>IF(生产方式演算表!AO873="","",生产方式演算表!AO873)</f>
        <v>8</v>
      </c>
      <c r="F835" s="24" t="str">
        <f>IF(生产方式演算表!H873="","",生产方式演算表!H873)</f>
        <v>煤</v>
      </c>
      <c r="G835" s="24">
        <f>IF(生产方式演算表!AP873="","",生产方式演算表!AP873)</f>
        <v>43</v>
      </c>
      <c r="H835" s="24" t="str">
        <f>IF(生产方式演算表!J873="","",生产方式演算表!J873)</f>
        <v/>
      </c>
      <c r="I835" s="24" t="str">
        <f>IF(生产方式演算表!AQ873="","",生产方式演算表!AQ873)</f>
        <v/>
      </c>
      <c r="J835" s="26" t="str">
        <f>IF(生产方式演算表!AR873=0,"","运力")</f>
        <v/>
      </c>
      <c r="K835" s="26" t="str">
        <f>IF(J835="运力",生产方式演算表!AR873,"")</f>
        <v/>
      </c>
      <c r="L835" s="3" t="str">
        <f>IF(生产方式演算表!O873="","",生产方式演算表!O873)</f>
        <v/>
      </c>
      <c r="M835" s="3" t="str">
        <f>IF(生产方式演算表!AT873="","",ROUND(生产方式演算表!AT873,-1))</f>
        <v/>
      </c>
      <c r="N835" s="3" t="str">
        <f>IF(生产方式演算表!Q873="","",生产方式演算表!Q873)</f>
        <v/>
      </c>
      <c r="O835" s="3" t="str">
        <f>IF(生产方式演算表!AU873="","",ROUND(生产方式演算表!AU873,-1))</f>
        <v/>
      </c>
      <c r="P835" s="3" t="str">
        <f>IF(生产方式演算表!S873="","",生产方式演算表!S873)</f>
        <v/>
      </c>
      <c r="Q835" s="3" t="str">
        <f>IF(生产方式演算表!AV873="","",ROUND(生产方式演算表!AV873,-1))</f>
        <v/>
      </c>
      <c r="R835" s="3" t="str">
        <f>IF(生产方式演算表!V873="","",生产方式演算表!V873)</f>
        <v/>
      </c>
      <c r="S835" s="3" t="str">
        <f>IF(生产方式演算表!AW873="","",ROUND(生产方式演算表!AW873,-LEN(生产方式演算表!AW873)+2))</f>
        <v/>
      </c>
      <c r="T835" s="3" t="str">
        <f>IF(生产方式演算表!X873="","",生产方式演算表!X873)</f>
        <v/>
      </c>
      <c r="U835" s="3" t="str">
        <f>IF(生产方式演算表!AX873="","",ROUND(生产方式演算表!AX873,-LEN(生产方式演算表!AX873)+2))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3" t="str">
        <f>生产方式演算表!A874</f>
        <v>pmg_染料_所有制</v>
      </c>
      <c r="B836" s="20" t="str">
        <f>IF(生产方式演算表!B874="","",生产方式演算表!B874)</f>
        <v>pm_农_商人行会</v>
      </c>
      <c r="C836" s="25">
        <v>5</v>
      </c>
      <c r="D836" s="24" t="str">
        <f>IF(生产方式演算表!F874="","",生产方式演算表!F874)</f>
        <v/>
      </c>
      <c r="E836" s="24" t="str">
        <f>IF(生产方式演算表!AO882="","",IF(LEN(生产方式演算表!AO882)=1,生产方式演算表!AO882,ROUND(生产方式演算表!AO882,-1)))</f>
        <v/>
      </c>
      <c r="F836" s="24" t="str">
        <f>IF(生产方式演算表!H882="","",生产方式演算表!H882)</f>
        <v/>
      </c>
      <c r="G836" s="24" t="str">
        <f>IF(生产方式演算表!AP882="","",IF(LEN(生产方式演算表!AP882)=1,生产方式演算表!AP882,ROUND(生产方式演算表!AP882,-1)))</f>
        <v/>
      </c>
      <c r="H836" s="24" t="str">
        <f>IF(生产方式演算表!J874="","",生产方式演算表!J874)</f>
        <v/>
      </c>
      <c r="I836" s="24" t="str">
        <f>IF(生产方式演算表!AQ882="","",IF(LEN(生产方式演算表!AQ882)=1,生产方式演算表!AQ882,ROUND(生产方式演算表!AQ882,-1)))</f>
        <v/>
      </c>
      <c r="J836" s="26" t="str">
        <f>IF(生产方式演算表!AR874=0,"","运力")</f>
        <v/>
      </c>
      <c r="K836" s="26" t="str">
        <f>IF(J836="","",IF(LEN(生产方式演算表!AR882)=1,生产方式演算表!AR882,ROUND(生产方式演算表!AR882,-1)))</f>
        <v/>
      </c>
      <c r="L836" s="3" t="str">
        <f>IF(生产方式演算表!O874="","",生产方式演算表!O874)</f>
        <v/>
      </c>
      <c r="M836" s="3" t="str">
        <f>IF(生产方式演算表!AT874="","",ROUND(生产方式演算表!AT874,-1))</f>
        <v/>
      </c>
      <c r="N836" s="3" t="str">
        <f>IF(生产方式演算表!Q874="","",生产方式演算表!Q874)</f>
        <v/>
      </c>
      <c r="O836" s="3" t="str">
        <f>IF(生产方式演算表!AU874="","",ROUND(生产方式演算表!AU874,-1))</f>
        <v/>
      </c>
      <c r="P836" s="3" t="str">
        <f>IF(生产方式演算表!S874="","",生产方式演算表!S874)</f>
        <v/>
      </c>
      <c r="Q836" s="3" t="str">
        <f>IF(生产方式演算表!AV874="","",ROUND(生产方式演算表!AV874,-1))</f>
        <v/>
      </c>
      <c r="R836" s="3" t="str">
        <f>IF(生产方式演算表!V874="","",生产方式演算表!V874)</f>
        <v/>
      </c>
      <c r="S836" s="3" t="str">
        <f>IF(生产方式演算表!AW882="","",IF(LEN(生产方式演算表!AW882)=1,生产方式演算表!AW882,ROUND(生产方式演算表!AW882,-1)))</f>
        <v/>
      </c>
      <c r="T836" s="3" t="str">
        <f>IF(生产方式演算表!X874="","",生产方式演算表!X874)</f>
        <v/>
      </c>
      <c r="U836" s="3" t="str">
        <f>IF(生产方式演算表!AX882="","",IF(LEN(生产方式演算表!AX882)=1,生产方式演算表!AX882,ROUND(生产方式演算表!AX882,-1)))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3" t="str">
        <f>生产方式演算表!A875</f>
        <v>pmg_染料_所有制</v>
      </c>
      <c r="B837" s="20" t="str">
        <f>IF(生产方式演算表!B875="","",生产方式演算表!B875)</f>
        <v>pm_农_教会所有</v>
      </c>
      <c r="C837" s="25">
        <v>6</v>
      </c>
      <c r="D837" s="24" t="str">
        <f>IF(生产方式演算表!F875="","",生产方式演算表!F875)</f>
        <v>魔偶</v>
      </c>
      <c r="E837" s="24" t="str">
        <f>IF(生产方式演算表!AO883="","",IF(LEN(生产方式演算表!AO883)=1,生产方式演算表!AO883,ROUND(生产方式演算表!AO883,-1)))</f>
        <v/>
      </c>
      <c r="F837" s="24" t="str">
        <f>IF(生产方式演算表!H883="","",生产方式演算表!H883)</f>
        <v/>
      </c>
      <c r="G837" s="24" t="str">
        <f>IF(生产方式演算表!AP883="","",IF(LEN(生产方式演算表!AP883)=1,生产方式演算表!AP883,ROUND(生产方式演算表!AP883,-1)))</f>
        <v/>
      </c>
      <c r="H837" s="24" t="str">
        <f>IF(生产方式演算表!J875="","",生产方式演算表!J875)</f>
        <v/>
      </c>
      <c r="I837" s="24" t="str">
        <f>IF(生产方式演算表!AQ883="","",IF(LEN(生产方式演算表!AQ883)=1,生产方式演算表!AQ883,ROUND(生产方式演算表!AQ883,-1)))</f>
        <v/>
      </c>
      <c r="J837" s="26" t="str">
        <f>IF(生产方式演算表!AR875=0,"","运力")</f>
        <v/>
      </c>
      <c r="K837" s="26" t="str">
        <f>IF(J837="","",IF(LEN(生产方式演算表!AR883)=1,生产方式演算表!AR883,ROUND(生产方式演算表!AR883,-1)))</f>
        <v/>
      </c>
      <c r="L837" s="3" t="str">
        <f>IF(生产方式演算表!O875="","",生产方式演算表!O875)</f>
        <v/>
      </c>
      <c r="M837" s="3" t="str">
        <f>IF(生产方式演算表!AT875="","",ROUND(生产方式演算表!AT875,-1))</f>
        <v/>
      </c>
      <c r="N837" s="3" t="str">
        <f>IF(生产方式演算表!Q875="","",生产方式演算表!Q875)</f>
        <v/>
      </c>
      <c r="O837" s="3" t="str">
        <f>IF(生产方式演算表!AU875="","",ROUND(生产方式演算表!AU875,-1))</f>
        <v/>
      </c>
      <c r="P837" s="3" t="str">
        <f>IF(生产方式演算表!S875="","",生产方式演算表!S875)</f>
        <v/>
      </c>
      <c r="Q837" s="3" t="str">
        <f>IF(生产方式演算表!AV875="","",ROUND(生产方式演算表!AV875,-1))</f>
        <v/>
      </c>
      <c r="R837" s="3" t="str">
        <f>IF(生产方式演算表!V875="","",生产方式演算表!V875)</f>
        <v/>
      </c>
      <c r="S837" s="3" t="str">
        <f>IF(生产方式演算表!AW883="","",IF(LEN(生产方式演算表!AW883)=1,生产方式演算表!AW883,ROUND(生产方式演算表!AW883,-1)))</f>
        <v/>
      </c>
      <c r="T837" s="3" t="str">
        <f>IF(生产方式演算表!X875="","",生产方式演算表!X875)</f>
        <v/>
      </c>
      <c r="U837" s="3" t="str">
        <f>IF(生产方式演算表!AX883="","",IF(LEN(生产方式演算表!AX883)=1,生产方式演算表!AX883,ROUND(生产方式演算表!AX883,-1)))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3" t="str">
        <f>生产方式演算表!A876</f>
        <v>pmg_染料_所有制</v>
      </c>
      <c r="B838" s="20" t="str">
        <f>IF(生产方式演算表!B876="","",生产方式演算表!B876)</f>
        <v>pm_农_私人运营</v>
      </c>
      <c r="C838" s="25">
        <v>7</v>
      </c>
      <c r="D838" s="24" t="str">
        <f>IF(生产方式演算表!F876="","",生产方式演算表!F876)</f>
        <v>魔偶</v>
      </c>
      <c r="E838" s="24" t="str">
        <f>IF(生产方式演算表!AO884="","",IF(LEN(生产方式演算表!AO884)=1,生产方式演算表!AO884,ROUND(生产方式演算表!AO884,-1)))</f>
        <v/>
      </c>
      <c r="F838" s="24" t="str">
        <f>IF(生产方式演算表!H884="","",生产方式演算表!H884)</f>
        <v/>
      </c>
      <c r="G838" s="24" t="str">
        <f>IF(生产方式演算表!AP884="","",IF(LEN(生产方式演算表!AP884)=1,生产方式演算表!AP884,ROUND(生产方式演算表!AP884,-1)))</f>
        <v/>
      </c>
      <c r="H838" s="24" t="str">
        <f>IF(生产方式演算表!J876="","",生产方式演算表!J876)</f>
        <v/>
      </c>
      <c r="I838" s="24" t="str">
        <f>IF(生产方式演算表!AQ884="","",IF(LEN(生产方式演算表!AQ884)=1,生产方式演算表!AQ884,ROUND(生产方式演算表!AQ884,-1)))</f>
        <v/>
      </c>
      <c r="J838" s="26" t="str">
        <f>IF(生产方式演算表!AR876=0,"","运力")</f>
        <v/>
      </c>
      <c r="K838" s="26" t="str">
        <f>IF(J838="","",IF(LEN(生产方式演算表!AR884)=1,生产方式演算表!AR884,ROUND(生产方式演算表!AR884,-1)))</f>
        <v/>
      </c>
      <c r="L838" s="3" t="str">
        <f>IF(生产方式演算表!O876="","",生产方式演算表!O876)</f>
        <v/>
      </c>
      <c r="M838" s="3" t="str">
        <f>IF(生产方式演算表!AT876="","",ROUND(生产方式演算表!AT876,-1))</f>
        <v/>
      </c>
      <c r="N838" s="3" t="str">
        <f>IF(生产方式演算表!Q876="","",生产方式演算表!Q876)</f>
        <v/>
      </c>
      <c r="O838" s="3" t="str">
        <f>IF(生产方式演算表!AU876="","",ROUND(生产方式演算表!AU876,-1))</f>
        <v/>
      </c>
      <c r="P838" s="3" t="str">
        <f>IF(生产方式演算表!S876="","",生产方式演算表!S876)</f>
        <v/>
      </c>
      <c r="Q838" s="3" t="str">
        <f>IF(生产方式演算表!AV876="","",ROUND(生产方式演算表!AV876,-1))</f>
        <v/>
      </c>
      <c r="R838" s="3" t="str">
        <f>IF(生产方式演算表!V876="","",生产方式演算表!V876)</f>
        <v/>
      </c>
      <c r="S838" s="3" t="str">
        <f>IF(生产方式演算表!AW884="","",IF(LEN(生产方式演算表!AW884)=1,生产方式演算表!AW884,ROUND(生产方式演算表!AW884,-1)))</f>
        <v/>
      </c>
      <c r="T838" s="3" t="str">
        <f>IF(生产方式演算表!X876="","",生产方式演算表!X876)</f>
        <v/>
      </c>
      <c r="U838" s="3" t="str">
        <f>IF(生产方式演算表!AX884="","",IF(LEN(生产方式演算表!AX884)=1,生产方式演算表!AX884,ROUND(生产方式演算表!AX884,-1)))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3" t="str">
        <f>生产方式演算表!A877</f>
        <v>pmg_染料_所有制</v>
      </c>
      <c r="B839" s="20" t="str">
        <f>IF(生产方式演算表!B877="","",生产方式演算表!B877)</f>
        <v>pm_农_公开交易</v>
      </c>
      <c r="C839" s="25">
        <v>8</v>
      </c>
      <c r="D839" s="24" t="str">
        <f>IF(生产方式演算表!F877="","",生产方式演算表!F877)</f>
        <v>魔偶</v>
      </c>
      <c r="E839" s="24" t="str">
        <f>IF(生产方式演算表!AO885="","",IF(LEN(生产方式演算表!AO885)=1,生产方式演算表!AO885,ROUND(生产方式演算表!AO885,-1)))</f>
        <v/>
      </c>
      <c r="F839" s="24" t="str">
        <f>IF(生产方式演算表!H885="","",生产方式演算表!H885)</f>
        <v/>
      </c>
      <c r="G839" s="24" t="str">
        <f>IF(生产方式演算表!AP885="","",IF(LEN(生产方式演算表!AP885)=1,生产方式演算表!AP885,ROUND(生产方式演算表!AP885,-1)))</f>
        <v/>
      </c>
      <c r="H839" s="24" t="str">
        <f>IF(生产方式演算表!J877="","",生产方式演算表!J877)</f>
        <v/>
      </c>
      <c r="I839" s="24" t="str">
        <f>IF(生产方式演算表!AQ885="","",IF(LEN(生产方式演算表!AQ885)=1,生产方式演算表!AQ885,ROUND(生产方式演算表!AQ885,-1)))</f>
        <v/>
      </c>
      <c r="J839" s="26" t="str">
        <f>IF(生产方式演算表!AR877=0,"","运力")</f>
        <v/>
      </c>
      <c r="K839" s="26" t="str">
        <f>IF(J839="","",IF(LEN(生产方式演算表!AR885)=1,生产方式演算表!AR885,ROUND(生产方式演算表!AR885,-1)))</f>
        <v/>
      </c>
      <c r="L839" s="3" t="str">
        <f>IF(生产方式演算表!O877="","",生产方式演算表!O877)</f>
        <v/>
      </c>
      <c r="M839" s="3" t="str">
        <f>IF(生产方式演算表!AT877="","",ROUND(生产方式演算表!AT877,-1))</f>
        <v/>
      </c>
      <c r="N839" s="3" t="str">
        <f>IF(生产方式演算表!Q877="","",生产方式演算表!Q877)</f>
        <v/>
      </c>
      <c r="O839" s="3" t="str">
        <f>IF(生产方式演算表!AU877="","",ROUND(生产方式演算表!AU877,-1))</f>
        <v/>
      </c>
      <c r="P839" s="3" t="str">
        <f>IF(生产方式演算表!S877="","",生产方式演算表!S877)</f>
        <v/>
      </c>
      <c r="Q839" s="3" t="str">
        <f>IF(生产方式演算表!AV877="","",ROUND(生产方式演算表!AV877,-1))</f>
        <v/>
      </c>
      <c r="R839" s="3" t="str">
        <f>IF(生产方式演算表!V877="","",生产方式演算表!V877)</f>
        <v/>
      </c>
      <c r="S839" s="3" t="str">
        <f>IF(生产方式演算表!AW885="","",IF(LEN(生产方式演算表!AW885)=1,生产方式演算表!AW885,ROUND(生产方式演算表!AW885,-1)))</f>
        <v/>
      </c>
      <c r="T839" s="3" t="str">
        <f>IF(生产方式演算表!X877="","",生产方式演算表!X877)</f>
        <v/>
      </c>
      <c r="U839" s="3" t="str">
        <f>IF(生产方式演算表!AX885="","",IF(LEN(生产方式演算表!AX885)=1,生产方式演算表!AX885,ROUND(生产方式演算表!AX885,-1)))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3" t="str">
        <f>生产方式演算表!A878</f>
        <v>pmg_染料_所有制</v>
      </c>
      <c r="B840" s="20" t="str">
        <f>IF(生产方式演算表!B878="","",生产方式演算表!B878)</f>
        <v>pm_农_政府运营</v>
      </c>
      <c r="C840" s="23">
        <v>1</v>
      </c>
      <c r="D840" s="24" t="str">
        <f>IF(生产方式演算表!F878="","",生产方式演算表!F878)</f>
        <v>魔偶</v>
      </c>
      <c r="E840" s="24" t="str">
        <f>IF(生产方式演算表!AO886="","",IF(LEN(生产方式演算表!AO886)=1,生产方式演算表!AO886,ROUND(生产方式演算表!AO886,-1)))</f>
        <v/>
      </c>
      <c r="F840" s="24" t="str">
        <f>IF(生产方式演算表!H886="","",生产方式演算表!H886)</f>
        <v/>
      </c>
      <c r="G840" s="24" t="str">
        <f>IF(生产方式演算表!AP886="","",IF(LEN(生产方式演算表!AP886)=1,生产方式演算表!AP886,ROUND(生产方式演算表!AP886,-1)))</f>
        <v/>
      </c>
      <c r="H840" s="24" t="str">
        <f>IF(生产方式演算表!J878="","",生产方式演算表!J878)</f>
        <v/>
      </c>
      <c r="I840" s="24" t="str">
        <f>IF(生产方式演算表!AQ886="","",IF(LEN(生产方式演算表!AQ886)=1,生产方式演算表!AQ886,ROUND(生产方式演算表!AQ886,-1)))</f>
        <v/>
      </c>
      <c r="J840" s="26" t="str">
        <f>IF(生产方式演算表!AR878=0,"","运力")</f>
        <v/>
      </c>
      <c r="K840" s="26" t="str">
        <f>IF(J840="","",IF(LEN(生产方式演算表!AR886)=1,生产方式演算表!AR886,ROUND(生产方式演算表!AR886,-1)))</f>
        <v/>
      </c>
      <c r="L840" s="3" t="str">
        <f>IF(生产方式演算表!O878="","",生产方式演算表!O878)</f>
        <v/>
      </c>
      <c r="M840" s="3" t="str">
        <f>IF(生产方式演算表!AT878="","",ROUND(生产方式演算表!AT878,-1))</f>
        <v/>
      </c>
      <c r="N840" s="3" t="str">
        <f>IF(生产方式演算表!Q878="","",生产方式演算表!Q878)</f>
        <v/>
      </c>
      <c r="O840" s="3" t="str">
        <f>IF(生产方式演算表!AU878="","",ROUND(生产方式演算表!AU878,-1))</f>
        <v/>
      </c>
      <c r="P840" s="3" t="str">
        <f>IF(生产方式演算表!S878="","",生产方式演算表!S878)</f>
        <v/>
      </c>
      <c r="Q840" s="3" t="str">
        <f>IF(生产方式演算表!AV878="","",ROUND(生产方式演算表!AV878,-1))</f>
        <v/>
      </c>
      <c r="R840" s="3" t="str">
        <f>IF(生产方式演算表!V878="","",生产方式演算表!V878)</f>
        <v/>
      </c>
      <c r="S840" s="3" t="str">
        <f>IF(生产方式演算表!AW886="","",IF(LEN(生产方式演算表!AW886)=1,生产方式演算表!AW886,ROUND(生产方式演算表!AW886,-1)))</f>
        <v/>
      </c>
      <c r="T840" s="3" t="str">
        <f>IF(生产方式演算表!X878="","",生产方式演算表!X878)</f>
        <v/>
      </c>
      <c r="U840" s="3" t="str">
        <f>IF(生产方式演算表!AX886="","",IF(LEN(生产方式演算表!AX886)=1,生产方式演算表!AX886,ROUND(生产方式演算表!AX886,-1)))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3" t="str">
        <f>生产方式演算表!A879</f>
        <v>pmg_染料_所有制</v>
      </c>
      <c r="B841" s="20" t="str">
        <f>IF(生产方式演算表!B879="","",生产方式演算表!B879)</f>
        <v>pm_农_初级工人合作社</v>
      </c>
      <c r="C841" s="23">
        <v>2</v>
      </c>
      <c r="D841" s="24" t="str">
        <f>IF(生产方式演算表!F879="","",生产方式演算表!F879)</f>
        <v/>
      </c>
      <c r="E841" s="24" t="str">
        <f>IF(生产方式演算表!AO887="","",IF(LEN(生产方式演算表!AO887)=1,生产方式演算表!AO887,ROUND(生产方式演算表!AO887,-1)))</f>
        <v/>
      </c>
      <c r="F841" s="24" t="str">
        <f>IF(生产方式演算表!H887="","",生产方式演算表!H887)</f>
        <v/>
      </c>
      <c r="G841" s="24" t="str">
        <f>IF(生产方式演算表!AP887="","",IF(LEN(生产方式演算表!AP887)=1,生产方式演算表!AP887,ROUND(生产方式演算表!AP887,-1)))</f>
        <v/>
      </c>
      <c r="H841" s="24" t="str">
        <f>IF(生产方式演算表!J879="","",生产方式演算表!J879)</f>
        <v/>
      </c>
      <c r="I841" s="24" t="str">
        <f>IF(生产方式演算表!AQ887="","",IF(LEN(生产方式演算表!AQ887)=1,生产方式演算表!AQ887,ROUND(生产方式演算表!AQ887,-1)))</f>
        <v/>
      </c>
      <c r="J841" s="26" t="str">
        <f>IF(生产方式演算表!AR879=0,"","运力")</f>
        <v/>
      </c>
      <c r="K841" s="26" t="str">
        <f>IF(J841="","",IF(LEN(生产方式演算表!AR887)=1,生产方式演算表!AR887,ROUND(生产方式演算表!AR887,-1)))</f>
        <v/>
      </c>
      <c r="L841" s="3" t="str">
        <f>IF(生产方式演算表!O879="","",生产方式演算表!O879)</f>
        <v/>
      </c>
      <c r="M841" s="3" t="str">
        <f>IF(生产方式演算表!AT879="","",ROUND(生产方式演算表!AT879,-1))</f>
        <v/>
      </c>
      <c r="N841" s="3" t="str">
        <f>IF(生产方式演算表!Q879="","",生产方式演算表!Q879)</f>
        <v/>
      </c>
      <c r="O841" s="3" t="str">
        <f>IF(生产方式演算表!AU879="","",ROUND(生产方式演算表!AU879,-1))</f>
        <v/>
      </c>
      <c r="P841" s="3" t="str">
        <f>IF(生产方式演算表!S879="","",生产方式演算表!S879)</f>
        <v/>
      </c>
      <c r="Q841" s="3" t="str">
        <f>IF(生产方式演算表!AV879="","",ROUND(生产方式演算表!AV879,-1))</f>
        <v/>
      </c>
      <c r="R841" s="3" t="str">
        <f>IF(生产方式演算表!V879="","",生产方式演算表!V879)</f>
        <v/>
      </c>
      <c r="S841" s="3" t="str">
        <f>IF(生产方式演算表!AW887="","",IF(LEN(生产方式演算表!AW887)=1,生产方式演算表!AW887,ROUND(生产方式演算表!AW887,-1)))</f>
        <v/>
      </c>
      <c r="T841" s="3" t="str">
        <f>IF(生产方式演算表!X879="","",生产方式演算表!X879)</f>
        <v/>
      </c>
      <c r="U841" s="3" t="str">
        <f>IF(生产方式演算表!AX887="","",IF(LEN(生产方式演算表!AX887)=1,生产方式演算表!AX887,ROUND(生产方式演算表!AX887,-1)))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3" t="str">
        <f>生产方式演算表!A880</f>
        <v>pmg_染料_所有制</v>
      </c>
      <c r="B842" s="20" t="str">
        <f>IF(生产方式演算表!B880="","",生产方式演算表!B880)</f>
        <v>pm_农_高级工人合作社</v>
      </c>
      <c r="C842" s="23">
        <v>3</v>
      </c>
      <c r="D842" s="24" t="str">
        <f>IF(生产方式演算表!F880="","",生产方式演算表!F880)</f>
        <v/>
      </c>
      <c r="E842" s="24" t="str">
        <f>IF(生产方式演算表!AO888="","",IF(LEN(生产方式演算表!AO888)=1,生产方式演算表!AO888,ROUND(生产方式演算表!AO888,-1)))</f>
        <v/>
      </c>
      <c r="F842" s="24" t="str">
        <f>IF(生产方式演算表!H888="","",生产方式演算表!H888)</f>
        <v/>
      </c>
      <c r="G842" s="24" t="str">
        <f>IF(生产方式演算表!AP888="","",IF(LEN(生产方式演算表!AP888)=1,生产方式演算表!AP888,ROUND(生产方式演算表!AP888,-1)))</f>
        <v/>
      </c>
      <c r="H842" s="24" t="str">
        <f>IF(生产方式演算表!J880="","",生产方式演算表!J880)</f>
        <v/>
      </c>
      <c r="I842" s="24" t="str">
        <f>IF(生产方式演算表!AQ888="","",IF(LEN(生产方式演算表!AQ888)=1,生产方式演算表!AQ888,ROUND(生产方式演算表!AQ888,-1)))</f>
        <v/>
      </c>
      <c r="J842" s="26" t="str">
        <f>IF(生产方式演算表!AR880=0,"","运力")</f>
        <v/>
      </c>
      <c r="K842" s="26" t="str">
        <f>IF(J842="","",IF(LEN(生产方式演算表!AR888)=1,生产方式演算表!AR888,ROUND(生产方式演算表!AR888,-1)))</f>
        <v/>
      </c>
      <c r="L842" s="3" t="str">
        <f>IF(生产方式演算表!O880="","",生产方式演算表!O880)</f>
        <v/>
      </c>
      <c r="M842" s="3" t="str">
        <f>IF(生产方式演算表!AT880="","",ROUND(生产方式演算表!AT880,-1))</f>
        <v/>
      </c>
      <c r="N842" s="3" t="str">
        <f>IF(生产方式演算表!Q880="","",生产方式演算表!Q880)</f>
        <v/>
      </c>
      <c r="O842" s="3" t="str">
        <f>IF(生产方式演算表!AU880="","",ROUND(生产方式演算表!AU880,-1))</f>
        <v/>
      </c>
      <c r="P842" s="3" t="str">
        <f>IF(生产方式演算表!S880="","",生产方式演算表!S880)</f>
        <v/>
      </c>
      <c r="Q842" s="3" t="str">
        <f>IF(生产方式演算表!AV880="","",ROUND(生产方式演算表!AV880,-1))</f>
        <v/>
      </c>
      <c r="R842" s="3" t="str">
        <f>IF(生产方式演算表!V880="","",生产方式演算表!V880)</f>
        <v/>
      </c>
      <c r="S842" s="3" t="str">
        <f>IF(生产方式演算表!AW888="","",IF(LEN(生产方式演算表!AW888)=1,生产方式演算表!AW888,ROUND(生产方式演算表!AW888,-1)))</f>
        <v/>
      </c>
      <c r="T842" s="3" t="str">
        <f>IF(生产方式演算表!X880="","",生产方式演算表!X880)</f>
        <v/>
      </c>
      <c r="U842" s="3" t="str">
        <f>IF(生产方式演算表!AX888="","",IF(LEN(生产方式演算表!AX888)=1,生产方式演算表!AX888,ROUND(生产方式演算表!AX888,-1)))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3" t="str">
        <f>生产方式演算表!A881</f>
        <v>pmg_染料_所有制</v>
      </c>
      <c r="B843" s="20" t="str">
        <f>IF(生产方式演算表!B881="","",生产方式演算表!B881)</f>
        <v>pm_农_法师所有</v>
      </c>
      <c r="C843" s="23">
        <v>4</v>
      </c>
      <c r="D843" s="24" t="str">
        <f>IF(生产方式演算表!F881="","",生产方式演算表!F881)</f>
        <v/>
      </c>
      <c r="E843" s="24" t="str">
        <f>IF(生产方式演算表!AO889="","",IF(LEN(生产方式演算表!AO889)=1,生产方式演算表!AO889,ROUND(生产方式演算表!AO889,-1)))</f>
        <v/>
      </c>
      <c r="F843" s="24" t="str">
        <f>IF(生产方式演算表!H889="","",生产方式演算表!H889)</f>
        <v/>
      </c>
      <c r="G843" s="24" t="str">
        <f>IF(生产方式演算表!AP889="","",IF(LEN(生产方式演算表!AP889)=1,生产方式演算表!AP889,ROUND(生产方式演算表!AP889,-1)))</f>
        <v/>
      </c>
      <c r="H843" s="24" t="str">
        <f>IF(生产方式演算表!J881="","",生产方式演算表!J881)</f>
        <v/>
      </c>
      <c r="I843" s="24" t="str">
        <f>IF(生产方式演算表!AQ889="","",IF(LEN(生产方式演算表!AQ889)=1,生产方式演算表!AQ889,ROUND(生产方式演算表!AQ889,-1)))</f>
        <v/>
      </c>
      <c r="J843" s="26" t="str">
        <f>IF(生产方式演算表!AR881=0,"","运力")</f>
        <v/>
      </c>
      <c r="K843" s="26" t="str">
        <f>IF(J843="","",IF(LEN(生产方式演算表!AR889)=1,生产方式演算表!AR889,ROUND(生产方式演算表!AR889,-1)))</f>
        <v/>
      </c>
      <c r="L843" s="3" t="str">
        <f>IF(生产方式演算表!O881="","",生产方式演算表!O881)</f>
        <v/>
      </c>
      <c r="M843" s="3" t="str">
        <f>IF(生产方式演算表!AT881="","",ROUND(生产方式演算表!AT881,-1))</f>
        <v/>
      </c>
      <c r="N843" s="3" t="str">
        <f>IF(生产方式演算表!Q881="","",生产方式演算表!Q881)</f>
        <v/>
      </c>
      <c r="O843" s="3" t="str">
        <f>IF(生产方式演算表!AU881="","",ROUND(生产方式演算表!AU881,-1))</f>
        <v/>
      </c>
      <c r="P843" s="3" t="str">
        <f>IF(生产方式演算表!S881="","",生产方式演算表!S881)</f>
        <v/>
      </c>
      <c r="Q843" s="3" t="str">
        <f>IF(生产方式演算表!AV881="","",ROUND(生产方式演算表!AV881,-1))</f>
        <v/>
      </c>
      <c r="R843" s="3" t="str">
        <f>IF(生产方式演算表!V881="","",生产方式演算表!V881)</f>
        <v/>
      </c>
      <c r="S843" s="3" t="str">
        <f>IF(生产方式演算表!AW889="","",IF(LEN(生产方式演算表!AW889)=1,生产方式演算表!AW889,ROUND(生产方式演算表!AW889,-1)))</f>
        <v/>
      </c>
      <c r="T843" s="3" t="str">
        <f>IF(生产方式演算表!X881="","",生产方式演算表!X881)</f>
        <v/>
      </c>
      <c r="U843" s="3" t="str">
        <f>IF(生产方式演算表!AX889="","",IF(LEN(生产方式演算表!AX889)=1,生产方式演算表!AX889,ROUND(生产方式演算表!AX889,-1)))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hidden="1" customHeight="1" spans="1:34">
      <c r="A844" s="23" t="str">
        <f>生产方式演算表!A882</f>
        <v>pmg_鸦片_基础生产</v>
      </c>
      <c r="B844" s="20" t="str">
        <f>IF(生产方式演算表!B882="","",生产方式演算表!B882)</f>
        <v/>
      </c>
      <c r="C844" s="23">
        <v>5</v>
      </c>
      <c r="D844" s="24" t="str">
        <f>IF(生产方式演算表!F882="","",生产方式演算表!F882)</f>
        <v/>
      </c>
      <c r="E844" s="24" t="str">
        <f>IF(生产方式演算表!AO882="","",生产方式演算表!AO882)</f>
        <v/>
      </c>
      <c r="F844" s="24" t="str">
        <f>IF(生产方式演算表!H882="","",生产方式演算表!H882)</f>
        <v/>
      </c>
      <c r="G844" s="24" t="str">
        <f>IF(生产方式演算表!AP882="","",生产方式演算表!AP882)</f>
        <v/>
      </c>
      <c r="H844" s="24" t="str">
        <f>IF(生产方式演算表!J882="","",生产方式演算表!J882)</f>
        <v/>
      </c>
      <c r="I844" s="24" t="str">
        <f>IF(生产方式演算表!AQ882="","",生产方式演算表!AQ882)</f>
        <v/>
      </c>
      <c r="J844" s="26" t="str">
        <f>IF(生产方式演算表!AR882=0,"","运力")</f>
        <v/>
      </c>
      <c r="K844" s="26" t="str">
        <f>IF(J844="运力",生产方式演算表!AR882,"")</f>
        <v/>
      </c>
      <c r="L844" s="3" t="str">
        <f>IF(生产方式演算表!O882="","",生产方式演算表!O882)</f>
        <v/>
      </c>
      <c r="M844" s="3" t="str">
        <f>IF(生产方式演算表!AT882="","",ROUND(生产方式演算表!AT882,-1))</f>
        <v/>
      </c>
      <c r="N844" s="3" t="str">
        <f>IF(生产方式演算表!Q882="","",生产方式演算表!Q882)</f>
        <v/>
      </c>
      <c r="O844" s="3" t="str">
        <f>IF(生产方式演算表!AU882="","",ROUND(生产方式演算表!AU882,-1))</f>
        <v/>
      </c>
      <c r="P844" s="3" t="str">
        <f>IF(生产方式演算表!S882="","",生产方式演算表!S882)</f>
        <v/>
      </c>
      <c r="Q844" s="3" t="str">
        <f>IF(生产方式演算表!AV882="","",ROUND(生产方式演算表!AV882,-1))</f>
        <v/>
      </c>
      <c r="R844" s="3" t="str">
        <f>IF(生产方式演算表!V882="","",生产方式演算表!V882)</f>
        <v/>
      </c>
      <c r="S844" s="3" t="str">
        <f>IF(生产方式演算表!AW882="","",ROUND(生产方式演算表!AW882,-LEN(生产方式演算表!AW882)+2))</f>
        <v/>
      </c>
      <c r="T844" s="3" t="str">
        <f>IF(生产方式演算表!X882="","",生产方式演算表!X882)</f>
        <v/>
      </c>
      <c r="U844" s="3" t="str">
        <f>IF(生产方式演算表!AX882="","",ROUND(生产方式演算表!AX882,-LEN(生产方式演算表!AX882)+2))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hidden="1" customHeight="1" spans="1:34">
      <c r="A845" s="23" t="str">
        <f>生产方式演算表!A883</f>
        <v>pmg_鸦片_基础生产</v>
      </c>
      <c r="B845" s="20" t="str">
        <f>IF(生产方式演算表!B883="","",生产方式演算表!B883)</f>
        <v/>
      </c>
      <c r="C845" s="25">
        <v>1</v>
      </c>
      <c r="D845" s="24" t="str">
        <f>IF(生产方式演算表!F883="","",生产方式演算表!F883)</f>
        <v/>
      </c>
      <c r="E845" s="24" t="str">
        <f>IF(生产方式演算表!AO883="","",生产方式演算表!AO883)</f>
        <v/>
      </c>
      <c r="F845" s="24" t="str">
        <f>IF(生产方式演算表!H883="","",生产方式演算表!H883)</f>
        <v/>
      </c>
      <c r="G845" s="24" t="str">
        <f>IF(生产方式演算表!AP883="","",生产方式演算表!AP883)</f>
        <v/>
      </c>
      <c r="H845" s="24" t="str">
        <f>IF(生产方式演算表!J883="","",生产方式演算表!J883)</f>
        <v/>
      </c>
      <c r="I845" s="24" t="str">
        <f>IF(生产方式演算表!AQ883="","",生产方式演算表!AQ883)</f>
        <v/>
      </c>
      <c r="J845" s="26" t="str">
        <f>IF(生产方式演算表!AR883=0,"","运力")</f>
        <v/>
      </c>
      <c r="K845" s="26" t="str">
        <f>IF(J845="运力",生产方式演算表!AR883,"")</f>
        <v/>
      </c>
      <c r="L845" s="3" t="str">
        <f>IF(生产方式演算表!O883="","",生产方式演算表!O883)</f>
        <v/>
      </c>
      <c r="M845" s="3" t="str">
        <f>IF(生产方式演算表!AT883="","",ROUND(生产方式演算表!AT883,-1))</f>
        <v/>
      </c>
      <c r="N845" s="3" t="str">
        <f>IF(生产方式演算表!Q883="","",生产方式演算表!Q883)</f>
        <v/>
      </c>
      <c r="O845" s="3" t="str">
        <f>IF(生产方式演算表!AU883="","",ROUND(生产方式演算表!AU883,-1))</f>
        <v/>
      </c>
      <c r="P845" s="3" t="str">
        <f>IF(生产方式演算表!S883="","",生产方式演算表!S883)</f>
        <v/>
      </c>
      <c r="Q845" s="3" t="str">
        <f>IF(生产方式演算表!AV883="","",ROUND(生产方式演算表!AV883,-1))</f>
        <v/>
      </c>
      <c r="R845" s="3" t="str">
        <f>IF(生产方式演算表!V883="","",生产方式演算表!V883)</f>
        <v/>
      </c>
      <c r="S845" s="3" t="str">
        <f>IF(生产方式演算表!AW883="","",ROUND(生产方式演算表!AW883,-LEN(生产方式演算表!AW883)+2))</f>
        <v/>
      </c>
      <c r="T845" s="3" t="str">
        <f>IF(生产方式演算表!X883="","",生产方式演算表!X883)</f>
        <v/>
      </c>
      <c r="U845" s="3" t="str">
        <f>IF(生产方式演算表!AX883="","",ROUND(生产方式演算表!AX883,-LEN(生产方式演算表!AX883)+2))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hidden="1" customHeight="1" spans="1:34">
      <c r="A846" s="23" t="str">
        <f>生产方式演算表!A884</f>
        <v>pmg_鸦片_基础生产</v>
      </c>
      <c r="B846" s="20" t="str">
        <f>IF(生产方式演算表!B884="","",生产方式演算表!B884)</f>
        <v/>
      </c>
      <c r="C846" s="25">
        <v>2</v>
      </c>
      <c r="D846" s="24" t="str">
        <f>IF(生产方式演算表!F884="","",生产方式演算表!F884)</f>
        <v/>
      </c>
      <c r="E846" s="24" t="str">
        <f>IF(生产方式演算表!AO884="","",生产方式演算表!AO884)</f>
        <v/>
      </c>
      <c r="F846" s="24" t="str">
        <f>IF(生产方式演算表!H884="","",生产方式演算表!H884)</f>
        <v/>
      </c>
      <c r="G846" s="24" t="str">
        <f>IF(生产方式演算表!AP884="","",生产方式演算表!AP884)</f>
        <v/>
      </c>
      <c r="H846" s="24" t="str">
        <f>IF(生产方式演算表!J884="","",生产方式演算表!J884)</f>
        <v/>
      </c>
      <c r="I846" s="24" t="str">
        <f>IF(生产方式演算表!AQ884="","",生产方式演算表!AQ884)</f>
        <v/>
      </c>
      <c r="J846" s="26" t="str">
        <f>IF(生产方式演算表!AR884=0,"","运力")</f>
        <v/>
      </c>
      <c r="K846" s="26" t="str">
        <f>IF(J846="运力",生产方式演算表!AR884,"")</f>
        <v/>
      </c>
      <c r="L846" s="3" t="str">
        <f>IF(生产方式演算表!O884="","",生产方式演算表!O884)</f>
        <v/>
      </c>
      <c r="M846" s="3" t="str">
        <f>IF(生产方式演算表!AT884="","",ROUND(生产方式演算表!AT884,-1))</f>
        <v/>
      </c>
      <c r="N846" s="3" t="str">
        <f>IF(生产方式演算表!Q884="","",生产方式演算表!Q884)</f>
        <v/>
      </c>
      <c r="O846" s="3" t="str">
        <f>IF(生产方式演算表!AU884="","",ROUND(生产方式演算表!AU884,-1))</f>
        <v/>
      </c>
      <c r="P846" s="3" t="str">
        <f>IF(生产方式演算表!S884="","",生产方式演算表!S884)</f>
        <v/>
      </c>
      <c r="Q846" s="3" t="str">
        <f>IF(生产方式演算表!AV884="","",ROUND(生产方式演算表!AV884,-1))</f>
        <v/>
      </c>
      <c r="R846" s="3" t="str">
        <f>IF(生产方式演算表!V884="","",生产方式演算表!V884)</f>
        <v/>
      </c>
      <c r="S846" s="3" t="str">
        <f>IF(生产方式演算表!AW884="","",ROUND(生产方式演算表!AW884,-LEN(生产方式演算表!AW884)+2))</f>
        <v/>
      </c>
      <c r="T846" s="3" t="str">
        <f>IF(生产方式演算表!X884="","",生产方式演算表!X884)</f>
        <v/>
      </c>
      <c r="U846" s="3" t="str">
        <f>IF(生产方式演算表!AX884="","",ROUND(生产方式演算表!AX884,-LEN(生产方式演算表!AX884)+2))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hidden="1" customHeight="1" spans="1:34">
      <c r="A847" s="23" t="str">
        <f>生产方式演算表!A885</f>
        <v>pmg_鸦片_基础生产</v>
      </c>
      <c r="B847" s="20" t="str">
        <f>IF(生产方式演算表!B885="","",生产方式演算表!B885)</f>
        <v/>
      </c>
      <c r="C847" s="25">
        <v>3</v>
      </c>
      <c r="D847" s="24" t="str">
        <f>IF(生产方式演算表!F885="","",生产方式演算表!F885)</f>
        <v/>
      </c>
      <c r="E847" s="24" t="str">
        <f>IF(生产方式演算表!AO885="","",生产方式演算表!AO885)</f>
        <v/>
      </c>
      <c r="F847" s="24" t="str">
        <f>IF(生产方式演算表!H885="","",生产方式演算表!H885)</f>
        <v/>
      </c>
      <c r="G847" s="24" t="str">
        <f>IF(生产方式演算表!AP885="","",生产方式演算表!AP885)</f>
        <v/>
      </c>
      <c r="H847" s="24" t="str">
        <f>IF(生产方式演算表!J885="","",生产方式演算表!J885)</f>
        <v/>
      </c>
      <c r="I847" s="24" t="str">
        <f>IF(生产方式演算表!AQ885="","",生产方式演算表!AQ885)</f>
        <v/>
      </c>
      <c r="J847" s="26" t="str">
        <f>IF(生产方式演算表!AR885=0,"","运力")</f>
        <v/>
      </c>
      <c r="K847" s="26" t="str">
        <f>IF(J847="运力",生产方式演算表!AR885,"")</f>
        <v/>
      </c>
      <c r="L847" s="3" t="str">
        <f>IF(生产方式演算表!O885="","",生产方式演算表!O885)</f>
        <v/>
      </c>
      <c r="M847" s="3" t="str">
        <f>IF(生产方式演算表!AT885="","",ROUND(生产方式演算表!AT885,-1))</f>
        <v/>
      </c>
      <c r="N847" s="3" t="str">
        <f>IF(生产方式演算表!Q885="","",生产方式演算表!Q885)</f>
        <v/>
      </c>
      <c r="O847" s="3" t="str">
        <f>IF(生产方式演算表!AU885="","",ROUND(生产方式演算表!AU885,-1))</f>
        <v/>
      </c>
      <c r="P847" s="3" t="str">
        <f>IF(生产方式演算表!S885="","",生产方式演算表!S885)</f>
        <v/>
      </c>
      <c r="Q847" s="3" t="str">
        <f>IF(生产方式演算表!AV885="","",ROUND(生产方式演算表!AV885,-1))</f>
        <v/>
      </c>
      <c r="R847" s="3" t="str">
        <f>IF(生产方式演算表!V885="","",生产方式演算表!V885)</f>
        <v/>
      </c>
      <c r="S847" s="3" t="str">
        <f>IF(生产方式演算表!AW885="","",ROUND(生产方式演算表!AW885,-LEN(生产方式演算表!AW885)+2))</f>
        <v/>
      </c>
      <c r="T847" s="3" t="str">
        <f>IF(生产方式演算表!X885="","",生产方式演算表!X885)</f>
        <v/>
      </c>
      <c r="U847" s="3" t="str">
        <f>IF(生产方式演算表!AX885="","",ROUND(生产方式演算表!AX885,-LEN(生产方式演算表!AX885)+2))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hidden="1" customHeight="1" spans="1:34">
      <c r="A848" s="23" t="str">
        <f>生产方式演算表!A886</f>
        <v>pmg_鸦片_基础生产</v>
      </c>
      <c r="B848" s="20" t="str">
        <f>IF(生产方式演算表!B886="","",生产方式演算表!B886)</f>
        <v/>
      </c>
      <c r="C848" s="25">
        <v>4</v>
      </c>
      <c r="D848" s="24" t="str">
        <f>IF(生产方式演算表!F886="","",生产方式演算表!F886)</f>
        <v/>
      </c>
      <c r="E848" s="24" t="str">
        <f>IF(生产方式演算表!AO886="","",生产方式演算表!AO886)</f>
        <v/>
      </c>
      <c r="F848" s="24" t="str">
        <f>IF(生产方式演算表!H886="","",生产方式演算表!H886)</f>
        <v/>
      </c>
      <c r="G848" s="24" t="str">
        <f>IF(生产方式演算表!AP886="","",生产方式演算表!AP886)</f>
        <v/>
      </c>
      <c r="H848" s="24" t="str">
        <f>IF(生产方式演算表!J886="","",生产方式演算表!J886)</f>
        <v/>
      </c>
      <c r="I848" s="24" t="str">
        <f>IF(生产方式演算表!AQ886="","",生产方式演算表!AQ886)</f>
        <v/>
      </c>
      <c r="J848" s="26" t="str">
        <f>IF(生产方式演算表!AR886=0,"","运力")</f>
        <v/>
      </c>
      <c r="K848" s="26" t="str">
        <f>IF(J848="运力",生产方式演算表!AR886,"")</f>
        <v/>
      </c>
      <c r="L848" s="3" t="str">
        <f>IF(生产方式演算表!O886="","",生产方式演算表!O886)</f>
        <v/>
      </c>
      <c r="M848" s="3" t="str">
        <f>IF(生产方式演算表!AT886="","",ROUND(生产方式演算表!AT886,-1))</f>
        <v/>
      </c>
      <c r="N848" s="3" t="str">
        <f>IF(生产方式演算表!Q886="","",生产方式演算表!Q886)</f>
        <v/>
      </c>
      <c r="O848" s="3" t="str">
        <f>IF(生产方式演算表!AU886="","",ROUND(生产方式演算表!AU886,-1))</f>
        <v/>
      </c>
      <c r="P848" s="3" t="str">
        <f>IF(生产方式演算表!S886="","",生产方式演算表!S886)</f>
        <v/>
      </c>
      <c r="Q848" s="3" t="str">
        <f>IF(生产方式演算表!AV886="","",ROUND(生产方式演算表!AV886,-1))</f>
        <v/>
      </c>
      <c r="R848" s="3" t="str">
        <f>IF(生产方式演算表!V886="","",生产方式演算表!V886)</f>
        <v/>
      </c>
      <c r="S848" s="3" t="str">
        <f>IF(生产方式演算表!AW886="","",ROUND(生产方式演算表!AW886,-LEN(生产方式演算表!AW886)+2))</f>
        <v/>
      </c>
      <c r="T848" s="3" t="str">
        <f>IF(生产方式演算表!X886="","",生产方式演算表!X886)</f>
        <v/>
      </c>
      <c r="U848" s="3" t="str">
        <f>IF(生产方式演算表!AX886="","",ROUND(生产方式演算表!AX886,-LEN(生产方式演算表!AX886)+2))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hidden="1" customHeight="1" spans="1:34">
      <c r="A849" s="23" t="str">
        <f>生产方式演算表!A887</f>
        <v>pmg_鸦片_科学自动化</v>
      </c>
      <c r="B849" s="20" t="str">
        <f>IF(生产方式演算表!B887="","",生产方式演算表!B887)</f>
        <v/>
      </c>
      <c r="C849" s="25">
        <v>5</v>
      </c>
      <c r="D849" s="24" t="str">
        <f>IF(生产方式演算表!F887="","",生产方式演算表!F887)</f>
        <v/>
      </c>
      <c r="E849" s="24" t="str">
        <f>IF(生产方式演算表!AO887="","",生产方式演算表!AO887)</f>
        <v/>
      </c>
      <c r="F849" s="24" t="str">
        <f>IF(生产方式演算表!H887="","",生产方式演算表!H887)</f>
        <v/>
      </c>
      <c r="G849" s="24" t="str">
        <f>IF(生产方式演算表!AP887="","",生产方式演算表!AP887)</f>
        <v/>
      </c>
      <c r="H849" s="24" t="str">
        <f>IF(生产方式演算表!J887="","",生产方式演算表!J887)</f>
        <v/>
      </c>
      <c r="I849" s="24" t="str">
        <f>IF(生产方式演算表!AQ887="","",生产方式演算表!AQ887)</f>
        <v/>
      </c>
      <c r="J849" s="26" t="str">
        <f>IF(生产方式演算表!AR887=0,"","运力")</f>
        <v/>
      </c>
      <c r="K849" s="26" t="str">
        <f>IF(J849="运力",生产方式演算表!AR887,"")</f>
        <v/>
      </c>
      <c r="L849" s="3" t="str">
        <f>IF(生产方式演算表!O887="","",生产方式演算表!O887)</f>
        <v/>
      </c>
      <c r="M849" s="3" t="str">
        <f>IF(生产方式演算表!AT887="","",ROUND(生产方式演算表!AT887,-1))</f>
        <v/>
      </c>
      <c r="N849" s="3" t="str">
        <f>IF(生产方式演算表!Q887="","",生产方式演算表!Q887)</f>
        <v/>
      </c>
      <c r="O849" s="3" t="str">
        <f>IF(生产方式演算表!AU887="","",ROUND(生产方式演算表!AU887,-1))</f>
        <v/>
      </c>
      <c r="P849" s="3" t="str">
        <f>IF(生产方式演算表!S887="","",生产方式演算表!S887)</f>
        <v/>
      </c>
      <c r="Q849" s="3" t="str">
        <f>IF(生产方式演算表!AV887="","",ROUND(生产方式演算表!AV887,-1))</f>
        <v/>
      </c>
      <c r="R849" s="3" t="str">
        <f>IF(生产方式演算表!V887="","",生产方式演算表!V887)</f>
        <v/>
      </c>
      <c r="S849" s="3" t="str">
        <f>IF(生产方式演算表!AW887="","",ROUND(生产方式演算表!AW887,-LEN(生产方式演算表!AW887)+2))</f>
        <v/>
      </c>
      <c r="T849" s="3" t="str">
        <f>IF(生产方式演算表!X887="","",生产方式演算表!X887)</f>
        <v/>
      </c>
      <c r="U849" s="3" t="str">
        <f>IF(生产方式演算表!AX887="","",ROUND(生产方式演算表!AX887,-LEN(生产方式演算表!AX887)+2))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hidden="1" customHeight="1" spans="1:34">
      <c r="A850" s="23" t="str">
        <f>生产方式演算表!A888</f>
        <v>pmg_鸦片_科学自动化</v>
      </c>
      <c r="B850" s="20" t="str">
        <f>IF(生产方式演算表!B888="","",生产方式演算表!B888)</f>
        <v/>
      </c>
      <c r="C850" s="23">
        <v>1</v>
      </c>
      <c r="D850" s="24" t="str">
        <f>IF(生产方式演算表!F888="","",生产方式演算表!F888)</f>
        <v/>
      </c>
      <c r="E850" s="24" t="str">
        <f>IF(生产方式演算表!AO888="","",生产方式演算表!AO888)</f>
        <v/>
      </c>
      <c r="F850" s="24" t="str">
        <f>IF(生产方式演算表!H888="","",生产方式演算表!H888)</f>
        <v/>
      </c>
      <c r="G850" s="24" t="str">
        <f>IF(生产方式演算表!AP888="","",生产方式演算表!AP888)</f>
        <v/>
      </c>
      <c r="H850" s="24" t="str">
        <f>IF(生产方式演算表!J888="","",生产方式演算表!J888)</f>
        <v/>
      </c>
      <c r="I850" s="24" t="str">
        <f>IF(生产方式演算表!AQ888="","",生产方式演算表!AQ888)</f>
        <v/>
      </c>
      <c r="J850" s="26" t="str">
        <f>IF(生产方式演算表!AR888=0,"","运力")</f>
        <v/>
      </c>
      <c r="K850" s="26" t="str">
        <f>IF(J850="运力",生产方式演算表!AR888,"")</f>
        <v/>
      </c>
      <c r="L850" s="3" t="str">
        <f>IF(生产方式演算表!O888="","",生产方式演算表!O888)</f>
        <v/>
      </c>
      <c r="M850" s="3" t="str">
        <f>IF(生产方式演算表!AT888="","",ROUND(生产方式演算表!AT888,-1))</f>
        <v/>
      </c>
      <c r="N850" s="3" t="str">
        <f>IF(生产方式演算表!Q888="","",生产方式演算表!Q888)</f>
        <v/>
      </c>
      <c r="O850" s="3" t="str">
        <f>IF(生产方式演算表!AU888="","",ROUND(生产方式演算表!AU888,-1))</f>
        <v/>
      </c>
      <c r="P850" s="3" t="str">
        <f>IF(生产方式演算表!S888="","",生产方式演算表!S888)</f>
        <v/>
      </c>
      <c r="Q850" s="3" t="str">
        <f>IF(生产方式演算表!AV888="","",ROUND(生产方式演算表!AV888,-1))</f>
        <v/>
      </c>
      <c r="R850" s="3" t="str">
        <f>IF(生产方式演算表!V888="","",生产方式演算表!V888)</f>
        <v/>
      </c>
      <c r="S850" s="3" t="str">
        <f>IF(生产方式演算表!AW888="","",ROUND(生产方式演算表!AW888,-LEN(生产方式演算表!AW888)+2))</f>
        <v/>
      </c>
      <c r="T850" s="3" t="str">
        <f>IF(生产方式演算表!X888="","",生产方式演算表!X888)</f>
        <v/>
      </c>
      <c r="U850" s="3" t="str">
        <f>IF(生产方式演算表!AX888="","",ROUND(生产方式演算表!AX888,-LEN(生产方式演算表!AX888)+2))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hidden="1" customHeight="1" spans="1:34">
      <c r="A851" s="23" t="str">
        <f>生产方式演算表!A889</f>
        <v>pmg_鸦片_科学自动化</v>
      </c>
      <c r="B851" s="20" t="str">
        <f>IF(生产方式演算表!B889="","",生产方式演算表!B889)</f>
        <v/>
      </c>
      <c r="C851" s="23">
        <v>2</v>
      </c>
      <c r="D851" s="24" t="str">
        <f>IF(生产方式演算表!F889="","",生产方式演算表!F889)</f>
        <v/>
      </c>
      <c r="E851" s="24" t="str">
        <f>IF(生产方式演算表!AO889="","",生产方式演算表!AO889)</f>
        <v/>
      </c>
      <c r="F851" s="24" t="str">
        <f>IF(生产方式演算表!H889="","",生产方式演算表!H889)</f>
        <v/>
      </c>
      <c r="G851" s="24" t="str">
        <f>IF(生产方式演算表!AP889="","",生产方式演算表!AP889)</f>
        <v/>
      </c>
      <c r="H851" s="24" t="str">
        <f>IF(生产方式演算表!J889="","",生产方式演算表!J889)</f>
        <v/>
      </c>
      <c r="I851" s="24" t="str">
        <f>IF(生产方式演算表!AQ889="","",生产方式演算表!AQ889)</f>
        <v/>
      </c>
      <c r="J851" s="26" t="str">
        <f>IF(生产方式演算表!AR889=0,"","运力")</f>
        <v/>
      </c>
      <c r="K851" s="26" t="str">
        <f>IF(J851="运力",生产方式演算表!AR889,"")</f>
        <v/>
      </c>
      <c r="L851" s="3" t="str">
        <f>IF(生产方式演算表!O889="","",生产方式演算表!O889)</f>
        <v/>
      </c>
      <c r="M851" s="3" t="str">
        <f>IF(生产方式演算表!AT889="","",ROUND(生产方式演算表!AT889,-1))</f>
        <v/>
      </c>
      <c r="N851" s="3" t="str">
        <f>IF(生产方式演算表!Q889="","",生产方式演算表!Q889)</f>
        <v/>
      </c>
      <c r="O851" s="3" t="str">
        <f>IF(生产方式演算表!AU889="","",ROUND(生产方式演算表!AU889,-1))</f>
        <v/>
      </c>
      <c r="P851" s="3" t="str">
        <f>IF(生产方式演算表!S889="","",生产方式演算表!S889)</f>
        <v/>
      </c>
      <c r="Q851" s="3" t="str">
        <f>IF(生产方式演算表!AV889="","",ROUND(生产方式演算表!AV889,-1))</f>
        <v/>
      </c>
      <c r="R851" s="3" t="str">
        <f>IF(生产方式演算表!V889="","",生产方式演算表!V889)</f>
        <v/>
      </c>
      <c r="S851" s="3" t="str">
        <f>IF(生产方式演算表!AW889="","",ROUND(生产方式演算表!AW889,-LEN(生产方式演算表!AW889)+2))</f>
        <v/>
      </c>
      <c r="T851" s="3" t="str">
        <f>IF(生产方式演算表!X889="","",生产方式演算表!X889)</f>
        <v/>
      </c>
      <c r="U851" s="3" t="str">
        <f>IF(生产方式演算表!AX889="","",ROUND(生产方式演算表!AX889,-LEN(生产方式演算表!AX889)+2))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hidden="1" customHeight="1" spans="1:34">
      <c r="A852" s="23" t="str">
        <f>生产方式演算表!A890</f>
        <v>pmg_鸦片_科学自动化</v>
      </c>
      <c r="B852" s="20" t="str">
        <f>IF(生产方式演算表!B890="","",生产方式演算表!B890)</f>
        <v/>
      </c>
      <c r="C852" s="23">
        <v>3</v>
      </c>
      <c r="D852" s="24" t="str">
        <f>IF(生产方式演算表!F890="","",生产方式演算表!F890)</f>
        <v/>
      </c>
      <c r="E852" s="24" t="str">
        <f>IF(生产方式演算表!AO890="","",生产方式演算表!AO890)</f>
        <v/>
      </c>
      <c r="F852" s="24" t="str">
        <f>IF(生产方式演算表!H890="","",生产方式演算表!H890)</f>
        <v/>
      </c>
      <c r="G852" s="24" t="str">
        <f>IF(生产方式演算表!AP890="","",生产方式演算表!AP890)</f>
        <v/>
      </c>
      <c r="H852" s="24" t="str">
        <f>IF(生产方式演算表!J890="","",生产方式演算表!J890)</f>
        <v/>
      </c>
      <c r="I852" s="24" t="str">
        <f>IF(生产方式演算表!AQ890="","",生产方式演算表!AQ890)</f>
        <v/>
      </c>
      <c r="J852" s="26" t="str">
        <f>IF(生产方式演算表!AR890=0,"","运力")</f>
        <v/>
      </c>
      <c r="K852" s="26" t="str">
        <f>IF(J852="运力",生产方式演算表!AR890,"")</f>
        <v/>
      </c>
      <c r="L852" s="3" t="str">
        <f>IF(生产方式演算表!O890="","",生产方式演算表!O890)</f>
        <v/>
      </c>
      <c r="M852" s="3" t="str">
        <f>IF(生产方式演算表!AT890="","",ROUND(生产方式演算表!AT890,-1))</f>
        <v/>
      </c>
      <c r="N852" s="3" t="str">
        <f>IF(生产方式演算表!Q890="","",生产方式演算表!Q890)</f>
        <v/>
      </c>
      <c r="O852" s="3" t="str">
        <f>IF(生产方式演算表!AU890="","",ROUND(生产方式演算表!AU890,-1))</f>
        <v/>
      </c>
      <c r="P852" s="3" t="str">
        <f>IF(生产方式演算表!S890="","",生产方式演算表!S890)</f>
        <v/>
      </c>
      <c r="Q852" s="3" t="str">
        <f>IF(生产方式演算表!AV890="","",ROUND(生产方式演算表!AV890,-1))</f>
        <v/>
      </c>
      <c r="R852" s="3" t="str">
        <f>IF(生产方式演算表!V890="","",生产方式演算表!V890)</f>
        <v/>
      </c>
      <c r="S852" s="3" t="str">
        <f>IF(生产方式演算表!AW890="","",ROUND(生产方式演算表!AW890,-LEN(生产方式演算表!AW890)+2))</f>
        <v/>
      </c>
      <c r="T852" s="3" t="str">
        <f>IF(生产方式演算表!X890="","",生产方式演算表!X890)</f>
        <v/>
      </c>
      <c r="U852" s="3" t="str">
        <f>IF(生产方式演算表!AX890="","",ROUND(生产方式演算表!AX890,-LEN(生产方式演算表!AX890)+2))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hidden="1" customHeight="1" spans="1:34">
      <c r="A853" s="23" t="str">
        <f>生产方式演算表!A891</f>
        <v>pmg_鸦片_科学自动化</v>
      </c>
      <c r="B853" s="20" t="str">
        <f>IF(生产方式演算表!B891="","",生产方式演算表!B891)</f>
        <v/>
      </c>
      <c r="C853" s="23">
        <v>4</v>
      </c>
      <c r="D853" s="24" t="str">
        <f>IF(生产方式演算表!F891="","",生产方式演算表!F891)</f>
        <v/>
      </c>
      <c r="E853" s="24" t="str">
        <f>IF(生产方式演算表!AO891="","",生产方式演算表!AO891)</f>
        <v/>
      </c>
      <c r="F853" s="24" t="str">
        <f>IF(生产方式演算表!H891="","",生产方式演算表!H891)</f>
        <v/>
      </c>
      <c r="G853" s="24" t="str">
        <f>IF(生产方式演算表!AP891="","",生产方式演算表!AP891)</f>
        <v/>
      </c>
      <c r="H853" s="24" t="str">
        <f>IF(生产方式演算表!J891="","",生产方式演算表!J891)</f>
        <v/>
      </c>
      <c r="I853" s="24" t="str">
        <f>IF(生产方式演算表!AQ891="","",生产方式演算表!AQ891)</f>
        <v/>
      </c>
      <c r="J853" s="26" t="str">
        <f>IF(生产方式演算表!AR891=0,"","运力")</f>
        <v/>
      </c>
      <c r="K853" s="26" t="str">
        <f>IF(J853="运力",生产方式演算表!AR891,"")</f>
        <v/>
      </c>
      <c r="L853" s="3" t="str">
        <f>IF(生产方式演算表!O891="","",生产方式演算表!O891)</f>
        <v/>
      </c>
      <c r="M853" s="3" t="str">
        <f>IF(生产方式演算表!AT891="","",ROUND(生产方式演算表!AT891,-1))</f>
        <v/>
      </c>
      <c r="N853" s="3" t="str">
        <f>IF(生产方式演算表!Q891="","",生产方式演算表!Q891)</f>
        <v/>
      </c>
      <c r="O853" s="3" t="str">
        <f>IF(生产方式演算表!AU891="","",ROUND(生产方式演算表!AU891,-1))</f>
        <v/>
      </c>
      <c r="P853" s="3" t="str">
        <f>IF(生产方式演算表!S891="","",生产方式演算表!S891)</f>
        <v/>
      </c>
      <c r="Q853" s="3" t="str">
        <f>IF(生产方式演算表!AV891="","",ROUND(生产方式演算表!AV891,-1))</f>
        <v/>
      </c>
      <c r="R853" s="3" t="str">
        <f>IF(生产方式演算表!V891="","",生产方式演算表!V891)</f>
        <v/>
      </c>
      <c r="S853" s="3" t="str">
        <f>IF(生产方式演算表!AW891="","",ROUND(生产方式演算表!AW891,-LEN(生产方式演算表!AW891)+2))</f>
        <v/>
      </c>
      <c r="T853" s="3" t="str">
        <f>IF(生产方式演算表!X891="","",生产方式演算表!X891)</f>
        <v/>
      </c>
      <c r="U853" s="3" t="str">
        <f>IF(生产方式演算表!AX891="","",ROUND(生产方式演算表!AX891,-LEN(生产方式演算表!AX891)+2))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hidden="1" customHeight="1" spans="1:34">
      <c r="A854" s="23" t="str">
        <f>生产方式演算表!A892</f>
        <v>pmg_鸦片_魔法自动化</v>
      </c>
      <c r="B854" s="20" t="str">
        <f>IF(生产方式演算表!B892="","",生产方式演算表!B892)</f>
        <v/>
      </c>
      <c r="C854" s="23">
        <v>5</v>
      </c>
      <c r="D854" s="24" t="str">
        <f>IF(生产方式演算表!F892="","",生产方式演算表!F892)</f>
        <v/>
      </c>
      <c r="E854" s="24" t="str">
        <f>IF(生产方式演算表!AO892="","",生产方式演算表!AO892)</f>
        <v/>
      </c>
      <c r="F854" s="24" t="str">
        <f>IF(生产方式演算表!H892="","",生产方式演算表!H892)</f>
        <v/>
      </c>
      <c r="G854" s="24" t="str">
        <f>IF(生产方式演算表!AP892="","",生产方式演算表!AP892)</f>
        <v/>
      </c>
      <c r="H854" s="24" t="str">
        <f>IF(生产方式演算表!J892="","",生产方式演算表!J892)</f>
        <v/>
      </c>
      <c r="I854" s="24" t="str">
        <f>IF(生产方式演算表!AQ892="","",生产方式演算表!AQ892)</f>
        <v/>
      </c>
      <c r="J854" s="26" t="str">
        <f>IF(生产方式演算表!AR892=0,"","运力")</f>
        <v/>
      </c>
      <c r="K854" s="26" t="str">
        <f>IF(J854="运力",生产方式演算表!AR892,"")</f>
        <v/>
      </c>
      <c r="L854" s="3" t="str">
        <f>IF(生产方式演算表!O892="","",生产方式演算表!O892)</f>
        <v/>
      </c>
      <c r="M854" s="3" t="str">
        <f>IF(生产方式演算表!AT892="","",ROUND(生产方式演算表!AT892,-1))</f>
        <v/>
      </c>
      <c r="N854" s="3" t="str">
        <f>IF(生产方式演算表!Q892="","",生产方式演算表!Q892)</f>
        <v/>
      </c>
      <c r="O854" s="3" t="str">
        <f>IF(生产方式演算表!AU892="","",ROUND(生产方式演算表!AU892,-1))</f>
        <v/>
      </c>
      <c r="P854" s="3" t="str">
        <f>IF(生产方式演算表!S892="","",生产方式演算表!S892)</f>
        <v/>
      </c>
      <c r="Q854" s="3" t="str">
        <f>IF(生产方式演算表!AV892="","",ROUND(生产方式演算表!AV892,-1))</f>
        <v/>
      </c>
      <c r="R854" s="3" t="str">
        <f>IF(生产方式演算表!V892="","",生产方式演算表!V892)</f>
        <v/>
      </c>
      <c r="S854" s="3" t="str">
        <f>IF(生产方式演算表!AW892="","",ROUND(生产方式演算表!AW892,-LEN(生产方式演算表!AW892)+2))</f>
        <v/>
      </c>
      <c r="T854" s="3" t="str">
        <f>IF(生产方式演算表!X892="","",生产方式演算表!X892)</f>
        <v/>
      </c>
      <c r="U854" s="3" t="str">
        <f>IF(生产方式演算表!AX892="","",ROUND(生产方式演算表!AX892,-LEN(生产方式演算表!AX892)+2))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hidden="1" customHeight="1" spans="1:34">
      <c r="A855" s="23" t="str">
        <f>生产方式演算表!A893</f>
        <v>pmg_鸦片_魔法自动化</v>
      </c>
      <c r="B855" s="20" t="str">
        <f>IF(生产方式演算表!B893="","",生产方式演算表!B893)</f>
        <v/>
      </c>
      <c r="C855" s="25">
        <v>1</v>
      </c>
      <c r="D855" s="24" t="str">
        <f>IF(生产方式演算表!F893="","",生产方式演算表!F893)</f>
        <v/>
      </c>
      <c r="E855" s="24" t="str">
        <f>IF(生产方式演算表!AO893="","",生产方式演算表!AO893)</f>
        <v/>
      </c>
      <c r="F855" s="24" t="str">
        <f>IF(生产方式演算表!H893="","",生产方式演算表!H893)</f>
        <v/>
      </c>
      <c r="G855" s="24" t="str">
        <f>IF(生产方式演算表!AP893="","",生产方式演算表!AP893)</f>
        <v/>
      </c>
      <c r="H855" s="24" t="str">
        <f>IF(生产方式演算表!J893="","",生产方式演算表!J893)</f>
        <v/>
      </c>
      <c r="I855" s="24" t="str">
        <f>IF(生产方式演算表!AQ893="","",生产方式演算表!AQ893)</f>
        <v/>
      </c>
      <c r="J855" s="26" t="str">
        <f>IF(生产方式演算表!AR893=0,"","运力")</f>
        <v/>
      </c>
      <c r="K855" s="26" t="str">
        <f>IF(J855="运力",生产方式演算表!AR893,"")</f>
        <v/>
      </c>
      <c r="L855" s="3" t="str">
        <f>IF(生产方式演算表!O893="","",生产方式演算表!O893)</f>
        <v/>
      </c>
      <c r="M855" s="3" t="str">
        <f>IF(生产方式演算表!AT893="","",ROUND(生产方式演算表!AT893,-1))</f>
        <v/>
      </c>
      <c r="N855" s="3" t="str">
        <f>IF(生产方式演算表!Q893="","",生产方式演算表!Q893)</f>
        <v/>
      </c>
      <c r="O855" s="3" t="str">
        <f>IF(生产方式演算表!AU893="","",ROUND(生产方式演算表!AU893,-1))</f>
        <v/>
      </c>
      <c r="P855" s="3" t="str">
        <f>IF(生产方式演算表!S893="","",生产方式演算表!S893)</f>
        <v/>
      </c>
      <c r="Q855" s="3" t="str">
        <f>IF(生产方式演算表!AV893="","",ROUND(生产方式演算表!AV893,-1))</f>
        <v/>
      </c>
      <c r="R855" s="3" t="str">
        <f>IF(生产方式演算表!V893="","",生产方式演算表!V893)</f>
        <v/>
      </c>
      <c r="S855" s="3" t="str">
        <f>IF(生产方式演算表!AW893="","",ROUND(生产方式演算表!AW893,-LEN(生产方式演算表!AW893)+2))</f>
        <v/>
      </c>
      <c r="T855" s="3" t="str">
        <f>IF(生产方式演算表!X893="","",生产方式演算表!X893)</f>
        <v/>
      </c>
      <c r="U855" s="3" t="str">
        <f>IF(生产方式演算表!AX893="","",ROUND(生产方式演算表!AX893,-LEN(生产方式演算表!AX893)+2))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hidden="1" customHeight="1" spans="1:34">
      <c r="A856" s="23" t="str">
        <f>生产方式演算表!A894</f>
        <v>pmg_鸦片_魔法自动化</v>
      </c>
      <c r="B856" s="20" t="str">
        <f>IF(生产方式演算表!B894="","",生产方式演算表!B894)</f>
        <v/>
      </c>
      <c r="C856" s="25">
        <v>2</v>
      </c>
      <c r="D856" s="24" t="str">
        <f>IF(生产方式演算表!F894="","",生产方式演算表!F894)</f>
        <v/>
      </c>
      <c r="E856" s="24" t="str">
        <f>IF(生产方式演算表!AO894="","",生产方式演算表!AO894)</f>
        <v/>
      </c>
      <c r="F856" s="24" t="str">
        <f>IF(生产方式演算表!H894="","",生产方式演算表!H894)</f>
        <v/>
      </c>
      <c r="G856" s="24" t="str">
        <f>IF(生产方式演算表!AP894="","",生产方式演算表!AP894)</f>
        <v/>
      </c>
      <c r="H856" s="24" t="str">
        <f>IF(生产方式演算表!J894="","",生产方式演算表!J894)</f>
        <v/>
      </c>
      <c r="I856" s="24" t="str">
        <f>IF(生产方式演算表!AQ894="","",生产方式演算表!AQ894)</f>
        <v/>
      </c>
      <c r="J856" s="26" t="str">
        <f>IF(生产方式演算表!AR894=0,"","运力")</f>
        <v/>
      </c>
      <c r="K856" s="26" t="str">
        <f>IF(J856="运力",生产方式演算表!AR894,"")</f>
        <v/>
      </c>
      <c r="L856" s="3" t="str">
        <f>IF(生产方式演算表!O894="","",生产方式演算表!O894)</f>
        <v/>
      </c>
      <c r="M856" s="3" t="str">
        <f>IF(生产方式演算表!AT894="","",ROUND(生产方式演算表!AT894,-1))</f>
        <v/>
      </c>
      <c r="N856" s="3" t="str">
        <f>IF(生产方式演算表!Q894="","",生产方式演算表!Q894)</f>
        <v/>
      </c>
      <c r="O856" s="3" t="str">
        <f>IF(生产方式演算表!AU894="","",ROUND(生产方式演算表!AU894,-1))</f>
        <v/>
      </c>
      <c r="P856" s="3" t="str">
        <f>IF(生产方式演算表!S894="","",生产方式演算表!S894)</f>
        <v/>
      </c>
      <c r="Q856" s="3" t="str">
        <f>IF(生产方式演算表!AV894="","",ROUND(生产方式演算表!AV894,-1))</f>
        <v/>
      </c>
      <c r="R856" s="3" t="str">
        <f>IF(生产方式演算表!V894="","",生产方式演算表!V894)</f>
        <v/>
      </c>
      <c r="S856" s="3" t="str">
        <f>IF(生产方式演算表!AW894="","",ROUND(生产方式演算表!AW894,-LEN(生产方式演算表!AW894)+2))</f>
        <v/>
      </c>
      <c r="T856" s="3" t="str">
        <f>IF(生产方式演算表!X894="","",生产方式演算表!X894)</f>
        <v/>
      </c>
      <c r="U856" s="3" t="str">
        <f>IF(生产方式演算表!AX894="","",ROUND(生产方式演算表!AX894,-LEN(生产方式演算表!AX894)+2))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hidden="1" customHeight="1" spans="1:34">
      <c r="A857" s="23" t="str">
        <f>生产方式演算表!A895</f>
        <v>pmg_鸦片_魔法自动化</v>
      </c>
      <c r="B857" s="20" t="str">
        <f>IF(生产方式演算表!B895="","",生产方式演算表!B895)</f>
        <v/>
      </c>
      <c r="C857" s="25">
        <v>3</v>
      </c>
      <c r="D857" s="24" t="str">
        <f>IF(生产方式演算表!F895="","",生产方式演算表!F895)</f>
        <v/>
      </c>
      <c r="E857" s="24" t="str">
        <f>IF(生产方式演算表!AO895="","",生产方式演算表!AO895)</f>
        <v/>
      </c>
      <c r="F857" s="24" t="str">
        <f>IF(生产方式演算表!H895="","",生产方式演算表!H895)</f>
        <v/>
      </c>
      <c r="G857" s="24" t="str">
        <f>IF(生产方式演算表!AP895="","",生产方式演算表!AP895)</f>
        <v/>
      </c>
      <c r="H857" s="24" t="str">
        <f>IF(生产方式演算表!J895="","",生产方式演算表!J895)</f>
        <v/>
      </c>
      <c r="I857" s="24" t="str">
        <f>IF(生产方式演算表!AQ895="","",生产方式演算表!AQ895)</f>
        <v/>
      </c>
      <c r="J857" s="26" t="str">
        <f>IF(生产方式演算表!AR895=0,"","运力")</f>
        <v/>
      </c>
      <c r="K857" s="26" t="str">
        <f>IF(J857="运力",生产方式演算表!AR895,"")</f>
        <v/>
      </c>
      <c r="L857" s="3" t="str">
        <f>IF(生产方式演算表!O895="","",生产方式演算表!O895)</f>
        <v/>
      </c>
      <c r="M857" s="3" t="str">
        <f>IF(生产方式演算表!AT895="","",ROUND(生产方式演算表!AT895,-1))</f>
        <v/>
      </c>
      <c r="N857" s="3" t="str">
        <f>IF(生产方式演算表!Q895="","",生产方式演算表!Q895)</f>
        <v/>
      </c>
      <c r="O857" s="3" t="str">
        <f>IF(生产方式演算表!AU895="","",ROUND(生产方式演算表!AU895,-1))</f>
        <v/>
      </c>
      <c r="P857" s="3" t="str">
        <f>IF(生产方式演算表!S895="","",生产方式演算表!S895)</f>
        <v/>
      </c>
      <c r="Q857" s="3" t="str">
        <f>IF(生产方式演算表!AV895="","",ROUND(生产方式演算表!AV895,-1))</f>
        <v/>
      </c>
      <c r="R857" s="3" t="str">
        <f>IF(生产方式演算表!V895="","",生产方式演算表!V895)</f>
        <v/>
      </c>
      <c r="S857" s="3" t="str">
        <f>IF(生产方式演算表!AW895="","",ROUND(生产方式演算表!AW895,-LEN(生产方式演算表!AW895)+2))</f>
        <v/>
      </c>
      <c r="T857" s="3" t="str">
        <f>IF(生产方式演算表!X895="","",生产方式演算表!X895)</f>
        <v/>
      </c>
      <c r="U857" s="3" t="str">
        <f>IF(生产方式演算表!AX895="","",ROUND(生产方式演算表!AX895,-LEN(生产方式演算表!AX895)+2))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hidden="1" customHeight="1" spans="1:34">
      <c r="A858" s="23" t="str">
        <f>生产方式演算表!A896</f>
        <v>pmg_鸦片_魔法自动化</v>
      </c>
      <c r="B858" s="20" t="str">
        <f>IF(生产方式演算表!B896="","",生产方式演算表!B896)</f>
        <v/>
      </c>
      <c r="C858" s="25">
        <v>4</v>
      </c>
      <c r="D858" s="24" t="str">
        <f>IF(生产方式演算表!F896="","",生产方式演算表!F896)</f>
        <v/>
      </c>
      <c r="E858" s="24" t="str">
        <f>IF(生产方式演算表!AO896="","",生产方式演算表!AO896)</f>
        <v/>
      </c>
      <c r="F858" s="24" t="str">
        <f>IF(生产方式演算表!H896="","",生产方式演算表!H896)</f>
        <v/>
      </c>
      <c r="G858" s="24" t="str">
        <f>IF(生产方式演算表!AP896="","",生产方式演算表!AP896)</f>
        <v/>
      </c>
      <c r="H858" s="24" t="str">
        <f>IF(生产方式演算表!J896="","",生产方式演算表!J896)</f>
        <v/>
      </c>
      <c r="I858" s="24" t="str">
        <f>IF(生产方式演算表!AQ896="","",生产方式演算表!AQ896)</f>
        <v/>
      </c>
      <c r="J858" s="26" t="str">
        <f>IF(生产方式演算表!AR896=0,"","运力")</f>
        <v/>
      </c>
      <c r="K858" s="26" t="str">
        <f>IF(J858="运力",生产方式演算表!AR896,"")</f>
        <v/>
      </c>
      <c r="L858" s="3" t="str">
        <f>IF(生产方式演算表!O896="","",生产方式演算表!O896)</f>
        <v/>
      </c>
      <c r="M858" s="3" t="str">
        <f>IF(生产方式演算表!AT896="","",ROUND(生产方式演算表!AT896,-1))</f>
        <v/>
      </c>
      <c r="N858" s="3" t="str">
        <f>IF(生产方式演算表!Q896="","",生产方式演算表!Q896)</f>
        <v/>
      </c>
      <c r="O858" s="3" t="str">
        <f>IF(生产方式演算表!AU896="","",ROUND(生产方式演算表!AU896,-1))</f>
        <v/>
      </c>
      <c r="P858" s="3" t="str">
        <f>IF(生产方式演算表!S896="","",生产方式演算表!S896)</f>
        <v/>
      </c>
      <c r="Q858" s="3" t="str">
        <f>IF(生产方式演算表!AV896="","",ROUND(生产方式演算表!AV896,-1))</f>
        <v/>
      </c>
      <c r="R858" s="3" t="str">
        <f>IF(生产方式演算表!V896="","",生产方式演算表!V896)</f>
        <v/>
      </c>
      <c r="S858" s="3" t="str">
        <f>IF(生产方式演算表!AW896="","",ROUND(生产方式演算表!AW896,-LEN(生产方式演算表!AW896)+2))</f>
        <v/>
      </c>
      <c r="T858" s="3" t="str">
        <f>IF(生产方式演算表!X896="","",生产方式演算表!X896)</f>
        <v/>
      </c>
      <c r="U858" s="3" t="str">
        <f>IF(生产方式演算表!AX896="","",ROUND(生产方式演算表!AX896,-LEN(生产方式演算表!AX896)+2))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3" t="str">
        <f>生产方式演算表!A897</f>
        <v>pmg_鸦片_所有制</v>
      </c>
      <c r="B859" s="20" t="str">
        <f>IF(生产方式演算表!B897="","",生产方式演算表!B897)</f>
        <v>pm_农_商人行会</v>
      </c>
      <c r="C859" s="25">
        <v>5</v>
      </c>
      <c r="D859" s="24" t="str">
        <f>IF(生产方式演算表!F897="","",生产方式演算表!F897)</f>
        <v/>
      </c>
      <c r="E859" s="24">
        <f>IF(生产方式演算表!AO905="","",IF(LEN(生产方式演算表!AO905)=1,生产方式演算表!AO905,ROUND(生产方式演算表!AO905,-1)))</f>
        <v>6</v>
      </c>
      <c r="F859" s="24" t="str">
        <f>IF(生产方式演算表!H905="","",生产方式演算表!H905)</f>
        <v/>
      </c>
      <c r="G859" s="24" t="str">
        <f>IF(生产方式演算表!AP905="","",IF(LEN(生产方式演算表!AP905)=1,生产方式演算表!AP905,ROUND(生产方式演算表!AP905,-1)))</f>
        <v/>
      </c>
      <c r="H859" s="24" t="str">
        <f>IF(生产方式演算表!J897="","",生产方式演算表!J897)</f>
        <v/>
      </c>
      <c r="I859" s="24" t="str">
        <f>IF(生产方式演算表!AQ905="","",IF(LEN(生产方式演算表!AQ905)=1,生产方式演算表!AQ905,ROUND(生产方式演算表!AQ905,-1)))</f>
        <v/>
      </c>
      <c r="J859" s="26" t="str">
        <f>IF(生产方式演算表!AR897=0,"","运力")</f>
        <v/>
      </c>
      <c r="K859" s="26" t="str">
        <f>IF(J859="","",IF(LEN(生产方式演算表!AR905)=1,生产方式演算表!AR905,ROUND(生产方式演算表!AR905,-1)))</f>
        <v/>
      </c>
      <c r="L859" s="3" t="str">
        <f>IF(生产方式演算表!O897="","",生产方式演算表!O897)</f>
        <v/>
      </c>
      <c r="M859" s="3" t="str">
        <f>IF(生产方式演算表!AT897="","",ROUND(生产方式演算表!AT897,-1))</f>
        <v/>
      </c>
      <c r="N859" s="3" t="str">
        <f>IF(生产方式演算表!Q897="","",生产方式演算表!Q897)</f>
        <v/>
      </c>
      <c r="O859" s="3" t="str">
        <f>IF(生产方式演算表!AU897="","",ROUND(生产方式演算表!AU897,-1))</f>
        <v/>
      </c>
      <c r="P859" s="3" t="str">
        <f>IF(生产方式演算表!S897="","",生产方式演算表!S897)</f>
        <v/>
      </c>
      <c r="Q859" s="3" t="str">
        <f>IF(生产方式演算表!AV897="","",ROUND(生产方式演算表!AV897,-1))</f>
        <v/>
      </c>
      <c r="R859" s="3" t="str">
        <f>IF(生产方式演算表!V897="","",生产方式演算表!V897)</f>
        <v/>
      </c>
      <c r="S859" s="3" t="str">
        <f>IF(生产方式演算表!AW905="","",IF(LEN(生产方式演算表!AW905)=1,生产方式演算表!AW905,ROUND(生产方式演算表!AW905,-1)))</f>
        <v/>
      </c>
      <c r="T859" s="3" t="str">
        <f>IF(生产方式演算表!X897="","",生产方式演算表!X897)</f>
        <v/>
      </c>
      <c r="U859" s="3" t="str">
        <f>IF(生产方式演算表!AX905="","",IF(LEN(生产方式演算表!AX905)=1,生产方式演算表!AX905,ROUND(生产方式演算表!AX905,-1)))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3" t="str">
        <f>生产方式演算表!A898</f>
        <v>pmg_鸦片_所有制</v>
      </c>
      <c r="B860" s="20" t="str">
        <f>IF(生产方式演算表!B898="","",生产方式演算表!B898)</f>
        <v>pm_农_教会所有</v>
      </c>
      <c r="C860" s="25">
        <v>6</v>
      </c>
      <c r="D860" s="24" t="str">
        <f>IF(生产方式演算表!F898="","",生产方式演算表!F898)</f>
        <v/>
      </c>
      <c r="E860" s="24">
        <f>IF(生产方式演算表!AO906="","",IF(LEN(生产方式演算表!AO906)=1,生产方式演算表!AO906,ROUND(生产方式演算表!AO906,-1)))</f>
        <v>9</v>
      </c>
      <c r="F860" s="24" t="str">
        <f>IF(生产方式演算表!H906="","",生产方式演算表!H906)</f>
        <v>肥料</v>
      </c>
      <c r="G860" s="24">
        <f>IF(生产方式演算表!AP906="","",IF(LEN(生产方式演算表!AP906)=1,生产方式演算表!AP906,ROUND(生产方式演算表!AP906,-1)))</f>
        <v>20</v>
      </c>
      <c r="H860" s="24" t="str">
        <f>IF(生产方式演算表!J898="","",生产方式演算表!J898)</f>
        <v/>
      </c>
      <c r="I860" s="24" t="str">
        <f>IF(生产方式演算表!AQ906="","",IF(LEN(生产方式演算表!AQ906)=1,生产方式演算表!AQ906,ROUND(生产方式演算表!AQ906,-1)))</f>
        <v/>
      </c>
      <c r="J860" s="26" t="str">
        <f>IF(生产方式演算表!AR898=0,"","运力")</f>
        <v/>
      </c>
      <c r="K860" s="26" t="str">
        <f>IF(J860="","",IF(LEN(生产方式演算表!AR906)=1,生产方式演算表!AR906,ROUND(生产方式演算表!AR906,-1)))</f>
        <v/>
      </c>
      <c r="L860" s="3" t="str">
        <f>IF(生产方式演算表!O898="","",生产方式演算表!O898)</f>
        <v/>
      </c>
      <c r="M860" s="3" t="str">
        <f>IF(生产方式演算表!AT898="","",ROUND(生产方式演算表!AT898,-1))</f>
        <v/>
      </c>
      <c r="N860" s="3" t="str">
        <f>IF(生产方式演算表!Q898="","",生产方式演算表!Q898)</f>
        <v/>
      </c>
      <c r="O860" s="3" t="str">
        <f>IF(生产方式演算表!AU898="","",ROUND(生产方式演算表!AU898,-1))</f>
        <v/>
      </c>
      <c r="P860" s="3" t="str">
        <f>IF(生产方式演算表!S898="","",生产方式演算表!S898)</f>
        <v/>
      </c>
      <c r="Q860" s="3" t="str">
        <f>IF(生产方式演算表!AV898="","",ROUND(生产方式演算表!AV898,-1))</f>
        <v/>
      </c>
      <c r="R860" s="3" t="str">
        <f>IF(生产方式演算表!V898="","",生产方式演算表!V898)</f>
        <v/>
      </c>
      <c r="S860" s="3" t="str">
        <f>IF(生产方式演算表!AW906="","",IF(LEN(生产方式演算表!AW906)=1,生产方式演算表!AW906,ROUND(生产方式演算表!AW906,-1)))</f>
        <v/>
      </c>
      <c r="T860" s="3" t="str">
        <f>IF(生产方式演算表!X898="","",生产方式演算表!X898)</f>
        <v/>
      </c>
      <c r="U860" s="3" t="str">
        <f>IF(生产方式演算表!AX906="","",IF(LEN(生产方式演算表!AX906)=1,生产方式演算表!AX906,ROUND(生产方式演算表!AX906,-1)))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3" t="str">
        <f>生产方式演算表!A899</f>
        <v>pmg_鸦片_所有制</v>
      </c>
      <c r="B861" s="20" t="str">
        <f>IF(生产方式演算表!B899="","",生产方式演算表!B899)</f>
        <v>pm_农_私人运营</v>
      </c>
      <c r="C861" s="25">
        <v>7</v>
      </c>
      <c r="D861" s="24" t="str">
        <f>IF(生产方式演算表!F899="","",生产方式演算表!F899)</f>
        <v/>
      </c>
      <c r="E861" s="24">
        <f>IF(生产方式演算表!AO907="","",IF(LEN(生产方式演算表!AO907)=1,生产方式演算表!AO907,ROUND(生产方式演算表!AO907,-1)))</f>
        <v>10</v>
      </c>
      <c r="F861" s="24" t="str">
        <f>IF(生产方式演算表!H907="","",生产方式演算表!H907)</f>
        <v>肥料</v>
      </c>
      <c r="G861" s="24">
        <f>IF(生产方式演算表!AP907="","",IF(LEN(生产方式演算表!AP907)=1,生产方式演算表!AP907,ROUND(生产方式演算表!AP907,-1)))</f>
        <v>30</v>
      </c>
      <c r="H861" s="24" t="str">
        <f>IF(生产方式演算表!J899="","",生产方式演算表!J899)</f>
        <v/>
      </c>
      <c r="I861" s="24" t="str">
        <f>IF(生产方式演算表!AQ907="","",IF(LEN(生产方式演算表!AQ907)=1,生产方式演算表!AQ907,ROUND(生产方式演算表!AQ907,-1)))</f>
        <v/>
      </c>
      <c r="J861" s="26" t="str">
        <f>IF(生产方式演算表!AR899=0,"","运力")</f>
        <v/>
      </c>
      <c r="K861" s="26" t="str">
        <f>IF(J861="","",IF(LEN(生产方式演算表!AR907)=1,生产方式演算表!AR907,ROUND(生产方式演算表!AR907,-1)))</f>
        <v/>
      </c>
      <c r="L861" s="3" t="str">
        <f>IF(生产方式演算表!O899="","",生产方式演算表!O899)</f>
        <v/>
      </c>
      <c r="M861" s="3" t="str">
        <f>IF(生产方式演算表!AT899="","",ROUND(生产方式演算表!AT899,-1))</f>
        <v/>
      </c>
      <c r="N861" s="3" t="str">
        <f>IF(生产方式演算表!Q899="","",生产方式演算表!Q899)</f>
        <v/>
      </c>
      <c r="O861" s="3" t="str">
        <f>IF(生产方式演算表!AU899="","",ROUND(生产方式演算表!AU899,-1))</f>
        <v/>
      </c>
      <c r="P861" s="3" t="str">
        <f>IF(生产方式演算表!S899="","",生产方式演算表!S899)</f>
        <v/>
      </c>
      <c r="Q861" s="3" t="str">
        <f>IF(生产方式演算表!AV899="","",ROUND(生产方式演算表!AV899,-1))</f>
        <v/>
      </c>
      <c r="R861" s="3" t="str">
        <f>IF(生产方式演算表!V899="","",生产方式演算表!V899)</f>
        <v/>
      </c>
      <c r="S861" s="3" t="str">
        <f>IF(生产方式演算表!AW907="","",IF(LEN(生产方式演算表!AW907)=1,生产方式演算表!AW907,ROUND(生产方式演算表!AW907,-1)))</f>
        <v/>
      </c>
      <c r="T861" s="3" t="str">
        <f>IF(生产方式演算表!X899="","",生产方式演算表!X899)</f>
        <v/>
      </c>
      <c r="U861" s="3" t="str">
        <f>IF(生产方式演算表!AX907="","",IF(LEN(生产方式演算表!AX907)=1,生产方式演算表!AX907,ROUND(生产方式演算表!AX907,-1)))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3" t="str">
        <f>生产方式演算表!A900</f>
        <v>pmg_鸦片_所有制</v>
      </c>
      <c r="B862" s="20" t="str">
        <f>IF(生产方式演算表!B900="","",生产方式演算表!B900)</f>
        <v>pm_农_公开交易</v>
      </c>
      <c r="C862" s="25">
        <v>8</v>
      </c>
      <c r="D862" s="24" t="str">
        <f>IF(生产方式演算表!F900="","",生产方式演算表!F900)</f>
        <v/>
      </c>
      <c r="E862" s="24">
        <f>IF(生产方式演算表!AO908="","",IF(LEN(生产方式演算表!AO908)=1,生产方式演算表!AO908,ROUND(生产方式演算表!AO908,-1)))</f>
        <v>20</v>
      </c>
      <c r="F862" s="24" t="str">
        <f>IF(生产方式演算表!H908="","",生产方式演算表!H908)</f>
        <v>肥料</v>
      </c>
      <c r="G862" s="24">
        <f>IF(生产方式演算表!AP908="","",IF(LEN(生产方式演算表!AP908)=1,生产方式演算表!AP908,ROUND(生产方式演算表!AP908,-1)))</f>
        <v>30</v>
      </c>
      <c r="H862" s="24" t="str">
        <f>IF(生产方式演算表!J900="","",生产方式演算表!J900)</f>
        <v/>
      </c>
      <c r="I862" s="24" t="str">
        <f>IF(生产方式演算表!AQ908="","",IF(LEN(生产方式演算表!AQ908)=1,生产方式演算表!AQ908,ROUND(生产方式演算表!AQ908,-1)))</f>
        <v/>
      </c>
      <c r="J862" s="26" t="str">
        <f>IF(生产方式演算表!AR900=0,"","运力")</f>
        <v/>
      </c>
      <c r="K862" s="26" t="str">
        <f>IF(J862="","",IF(LEN(生产方式演算表!AR908)=1,生产方式演算表!AR908,ROUND(生产方式演算表!AR908,-1)))</f>
        <v/>
      </c>
      <c r="L862" s="3" t="str">
        <f>IF(生产方式演算表!O900="","",生产方式演算表!O900)</f>
        <v/>
      </c>
      <c r="M862" s="3" t="str">
        <f>IF(生产方式演算表!AT900="","",ROUND(生产方式演算表!AT900,-1))</f>
        <v/>
      </c>
      <c r="N862" s="3" t="str">
        <f>IF(生产方式演算表!Q900="","",生产方式演算表!Q900)</f>
        <v/>
      </c>
      <c r="O862" s="3" t="str">
        <f>IF(生产方式演算表!AU900="","",ROUND(生产方式演算表!AU900,-1))</f>
        <v/>
      </c>
      <c r="P862" s="3" t="str">
        <f>IF(生产方式演算表!S900="","",生产方式演算表!S900)</f>
        <v/>
      </c>
      <c r="Q862" s="3" t="str">
        <f>IF(生产方式演算表!AV900="","",ROUND(生产方式演算表!AV900,-1))</f>
        <v/>
      </c>
      <c r="R862" s="3" t="str">
        <f>IF(生产方式演算表!V900="","",生产方式演算表!V900)</f>
        <v/>
      </c>
      <c r="S862" s="3" t="str">
        <f>IF(生产方式演算表!AW908="","",IF(LEN(生产方式演算表!AW908)=1,生产方式演算表!AW908,ROUND(生产方式演算表!AW908,-1)))</f>
        <v/>
      </c>
      <c r="T862" s="3" t="str">
        <f>IF(生产方式演算表!X900="","",生产方式演算表!X900)</f>
        <v/>
      </c>
      <c r="U862" s="3" t="str">
        <f>IF(生产方式演算表!AX908="","",IF(LEN(生产方式演算表!AX908)=1,生产方式演算表!AX908,ROUND(生产方式演算表!AX908,-1)))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3" t="str">
        <f>生产方式演算表!A901</f>
        <v>pmg_鸦片_所有制</v>
      </c>
      <c r="B863" s="20" t="str">
        <f>IF(生产方式演算表!B901="","",生产方式演算表!B901)</f>
        <v>pm_农_政府运营</v>
      </c>
      <c r="C863" s="23">
        <v>1</v>
      </c>
      <c r="D863" s="24" t="str">
        <f>IF(生产方式演算表!F901="","",生产方式演算表!F901)</f>
        <v/>
      </c>
      <c r="E863" s="24">
        <f>IF(生产方式演算表!AO909="","",IF(LEN(生产方式演算表!AO909)=1,生产方式演算表!AO909,ROUND(生产方式演算表!AO909,-1)))</f>
        <v>20</v>
      </c>
      <c r="F863" s="24" t="str">
        <f>IF(生产方式演算表!H909="","",生产方式演算表!H909)</f>
        <v>肥料</v>
      </c>
      <c r="G863" s="24">
        <f>IF(生产方式演算表!AP909="","",IF(LEN(生产方式演算表!AP909)=1,生产方式演算表!AP909,ROUND(生产方式演算表!AP909,-1)))</f>
        <v>40</v>
      </c>
      <c r="H863" s="24" t="str">
        <f>IF(生产方式演算表!J901="","",生产方式演算表!J901)</f>
        <v/>
      </c>
      <c r="I863" s="24" t="str">
        <f>IF(生产方式演算表!AQ909="","",IF(LEN(生产方式演算表!AQ909)=1,生产方式演算表!AQ909,ROUND(生产方式演算表!AQ909,-1)))</f>
        <v/>
      </c>
      <c r="J863" s="26" t="str">
        <f>IF(生产方式演算表!AR901=0,"","运力")</f>
        <v/>
      </c>
      <c r="K863" s="26" t="str">
        <f>IF(J863="","",IF(LEN(生产方式演算表!AR909)=1,生产方式演算表!AR909,ROUND(生产方式演算表!AR909,-1)))</f>
        <v/>
      </c>
      <c r="L863" s="3" t="str">
        <f>IF(生产方式演算表!O901="","",生产方式演算表!O901)</f>
        <v/>
      </c>
      <c r="M863" s="3" t="str">
        <f>IF(生产方式演算表!AT901="","",ROUND(生产方式演算表!AT901,-1))</f>
        <v/>
      </c>
      <c r="N863" s="3" t="str">
        <f>IF(生产方式演算表!Q901="","",生产方式演算表!Q901)</f>
        <v/>
      </c>
      <c r="O863" s="3" t="str">
        <f>IF(生产方式演算表!AU901="","",ROUND(生产方式演算表!AU901,-1))</f>
        <v/>
      </c>
      <c r="P863" s="3" t="str">
        <f>IF(生产方式演算表!S901="","",生产方式演算表!S901)</f>
        <v/>
      </c>
      <c r="Q863" s="3" t="str">
        <f>IF(生产方式演算表!AV901="","",ROUND(生产方式演算表!AV901,-1))</f>
        <v/>
      </c>
      <c r="R863" s="3" t="str">
        <f>IF(生产方式演算表!V901="","",生产方式演算表!V901)</f>
        <v/>
      </c>
      <c r="S863" s="3" t="str">
        <f>IF(生产方式演算表!AW909="","",IF(LEN(生产方式演算表!AW909)=1,生产方式演算表!AW909,ROUND(生产方式演算表!AW909,-1)))</f>
        <v/>
      </c>
      <c r="T863" s="3" t="str">
        <f>IF(生产方式演算表!X901="","",生产方式演算表!X901)</f>
        <v/>
      </c>
      <c r="U863" s="3" t="str">
        <f>IF(生产方式演算表!AX909="","",IF(LEN(生产方式演算表!AX909)=1,生产方式演算表!AX909,ROUND(生产方式演算表!AX909,-1)))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3" t="str">
        <f>生产方式演算表!A902</f>
        <v>pmg_鸦片_所有制</v>
      </c>
      <c r="B864" s="20" t="str">
        <f>IF(生产方式演算表!B902="","",生产方式演算表!B902)</f>
        <v>pm_农_初级工人合作社</v>
      </c>
      <c r="C864" s="23">
        <v>2</v>
      </c>
      <c r="D864" s="24" t="str">
        <f>IF(生产方式演算表!F902="","",生产方式演算表!F902)</f>
        <v/>
      </c>
      <c r="E864" s="24" t="str">
        <f>IF(生产方式演算表!AO910="","",IF(LEN(生产方式演算表!AO910)=1,生产方式演算表!AO910,ROUND(生产方式演算表!AO910,-1)))</f>
        <v/>
      </c>
      <c r="F864" s="24" t="str">
        <f>IF(生产方式演算表!H910="","",生产方式演算表!H910)</f>
        <v/>
      </c>
      <c r="G864" s="24" t="str">
        <f>IF(生产方式演算表!AP910="","",IF(LEN(生产方式演算表!AP910)=1,生产方式演算表!AP910,ROUND(生产方式演算表!AP910,-1)))</f>
        <v/>
      </c>
      <c r="H864" s="24" t="str">
        <f>IF(生产方式演算表!J902="","",生产方式演算表!J902)</f>
        <v/>
      </c>
      <c r="I864" s="24" t="str">
        <f>IF(生产方式演算表!AQ910="","",IF(LEN(生产方式演算表!AQ910)=1,生产方式演算表!AQ910,ROUND(生产方式演算表!AQ910,-1)))</f>
        <v/>
      </c>
      <c r="J864" s="26" t="str">
        <f>IF(生产方式演算表!AR902=0,"","运力")</f>
        <v/>
      </c>
      <c r="K864" s="26" t="str">
        <f>IF(J864="","",IF(LEN(生产方式演算表!AR910)=1,生产方式演算表!AR910,ROUND(生产方式演算表!AR910,-1)))</f>
        <v/>
      </c>
      <c r="L864" s="3" t="str">
        <f>IF(生产方式演算表!O902="","",生产方式演算表!O902)</f>
        <v/>
      </c>
      <c r="M864" s="3" t="str">
        <f>IF(生产方式演算表!AT902="","",ROUND(生产方式演算表!AT902,-1))</f>
        <v/>
      </c>
      <c r="N864" s="3" t="str">
        <f>IF(生产方式演算表!Q902="","",生产方式演算表!Q902)</f>
        <v/>
      </c>
      <c r="O864" s="3" t="str">
        <f>IF(生产方式演算表!AU902="","",ROUND(生产方式演算表!AU902,-1))</f>
        <v/>
      </c>
      <c r="P864" s="3" t="str">
        <f>IF(生产方式演算表!S902="","",生产方式演算表!S902)</f>
        <v/>
      </c>
      <c r="Q864" s="3" t="str">
        <f>IF(生产方式演算表!AV902="","",ROUND(生产方式演算表!AV902,-1))</f>
        <v/>
      </c>
      <c r="R864" s="3" t="str">
        <f>IF(生产方式演算表!V902="","",生产方式演算表!V902)</f>
        <v/>
      </c>
      <c r="S864" s="3" t="str">
        <f>IF(生产方式演算表!AW910="","",IF(LEN(生产方式演算表!AW910)=1,生产方式演算表!AW910,ROUND(生产方式演算表!AW910,-1)))</f>
        <v/>
      </c>
      <c r="T864" s="3" t="str">
        <f>IF(生产方式演算表!X902="","",生产方式演算表!X902)</f>
        <v/>
      </c>
      <c r="U864" s="3" t="str">
        <f>IF(生产方式演算表!AX910="","",IF(LEN(生产方式演算表!AX910)=1,生产方式演算表!AX910,ROUND(生产方式演算表!AX910,-1)))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3" t="str">
        <f>生产方式演算表!A903</f>
        <v>pmg_鸦片_所有制</v>
      </c>
      <c r="B865" s="20" t="str">
        <f>IF(生产方式演算表!B903="","",生产方式演算表!B903)</f>
        <v>pm_农_高级工人合作社</v>
      </c>
      <c r="C865" s="23">
        <v>3</v>
      </c>
      <c r="D865" s="24" t="str">
        <f>IF(生产方式演算表!F903="","",生产方式演算表!F903)</f>
        <v/>
      </c>
      <c r="E865" s="24">
        <f>IF(生产方式演算表!AO911="","",IF(LEN(生产方式演算表!AO911)=1,生产方式演算表!AO911,ROUND(生产方式演算表!AO911,-1)))</f>
        <v>6</v>
      </c>
      <c r="F865" s="24" t="str">
        <f>IF(生产方式演算表!H911="","",生产方式演算表!H911)</f>
        <v/>
      </c>
      <c r="G865" s="24" t="str">
        <f>IF(生产方式演算表!AP911="","",IF(LEN(生产方式演算表!AP911)=1,生产方式演算表!AP911,ROUND(生产方式演算表!AP911,-1)))</f>
        <v/>
      </c>
      <c r="H865" s="24" t="str">
        <f>IF(生产方式演算表!J903="","",生产方式演算表!J903)</f>
        <v/>
      </c>
      <c r="I865" s="24" t="str">
        <f>IF(生产方式演算表!AQ911="","",IF(LEN(生产方式演算表!AQ911)=1,生产方式演算表!AQ911,ROUND(生产方式演算表!AQ911,-1)))</f>
        <v/>
      </c>
      <c r="J865" s="26" t="str">
        <f>IF(生产方式演算表!AR903=0,"","运力")</f>
        <v/>
      </c>
      <c r="K865" s="26" t="str">
        <f>IF(J865="","",IF(LEN(生产方式演算表!AR911)=1,生产方式演算表!AR911,ROUND(生产方式演算表!AR911,-1)))</f>
        <v/>
      </c>
      <c r="L865" s="3" t="str">
        <f>IF(生产方式演算表!O903="","",生产方式演算表!O903)</f>
        <v/>
      </c>
      <c r="M865" s="3" t="str">
        <f>IF(生产方式演算表!AT903="","",ROUND(生产方式演算表!AT903,-1))</f>
        <v/>
      </c>
      <c r="N865" s="3" t="str">
        <f>IF(生产方式演算表!Q903="","",生产方式演算表!Q903)</f>
        <v/>
      </c>
      <c r="O865" s="3" t="str">
        <f>IF(生产方式演算表!AU903="","",ROUND(生产方式演算表!AU903,-1))</f>
        <v/>
      </c>
      <c r="P865" s="3" t="str">
        <f>IF(生产方式演算表!S903="","",生产方式演算表!S903)</f>
        <v/>
      </c>
      <c r="Q865" s="3" t="str">
        <f>IF(生产方式演算表!AV903="","",ROUND(生产方式演算表!AV903,-1))</f>
        <v/>
      </c>
      <c r="R865" s="3" t="str">
        <f>IF(生产方式演算表!V903="","",生产方式演算表!V903)</f>
        <v/>
      </c>
      <c r="S865" s="3" t="str">
        <f>IF(生产方式演算表!AW911="","",IF(LEN(生产方式演算表!AW911)=1,生产方式演算表!AW911,ROUND(生产方式演算表!AW911,-1)))</f>
        <v/>
      </c>
      <c r="T865" s="3" t="str">
        <f>IF(生产方式演算表!X903="","",生产方式演算表!X903)</f>
        <v/>
      </c>
      <c r="U865" s="3" t="str">
        <f>IF(生产方式演算表!AX911="","",IF(LEN(生产方式演算表!AX911)=1,生产方式演算表!AX911,ROUND(生产方式演算表!AX911,-1)))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3" t="str">
        <f>生产方式演算表!A904</f>
        <v>pmg_鸦片_所有制</v>
      </c>
      <c r="B866" s="20" t="str">
        <f>IF(生产方式演算表!B904="","",生产方式演算表!B904)</f>
        <v>pm_农_法师所有</v>
      </c>
      <c r="C866" s="23">
        <v>4</v>
      </c>
      <c r="D866" s="24" t="str">
        <f>IF(生产方式演算表!F904="","",生产方式演算表!F904)</f>
        <v/>
      </c>
      <c r="E866" s="24">
        <f>IF(生产方式演算表!AO912="","",IF(LEN(生产方式演算表!AO912)=1,生产方式演算表!AO912,ROUND(生产方式演算表!AO912,-1)))</f>
        <v>8</v>
      </c>
      <c r="F866" s="24" t="str">
        <f>IF(生产方式演算表!H912="","",生产方式演算表!H912)</f>
        <v/>
      </c>
      <c r="G866" s="24" t="str">
        <f>IF(生产方式演算表!AP912="","",IF(LEN(生产方式演算表!AP912)=1,生产方式演算表!AP912,ROUND(生产方式演算表!AP912,-1)))</f>
        <v/>
      </c>
      <c r="H866" s="24" t="str">
        <f>IF(生产方式演算表!J904="","",生产方式演算表!J904)</f>
        <v/>
      </c>
      <c r="I866" s="24" t="str">
        <f>IF(生产方式演算表!AQ912="","",IF(LEN(生产方式演算表!AQ912)=1,生产方式演算表!AQ912,ROUND(生产方式演算表!AQ912,-1)))</f>
        <v/>
      </c>
      <c r="J866" s="26" t="str">
        <f>IF(生产方式演算表!AR904=0,"","运力")</f>
        <v/>
      </c>
      <c r="K866" s="26" t="str">
        <f>IF(J866="","",IF(LEN(生产方式演算表!AR912)=1,生产方式演算表!AR912,ROUND(生产方式演算表!AR912,-1)))</f>
        <v/>
      </c>
      <c r="L866" s="3" t="str">
        <f>IF(生产方式演算表!O904="","",生产方式演算表!O904)</f>
        <v/>
      </c>
      <c r="M866" s="3" t="str">
        <f>IF(生产方式演算表!AT904="","",ROUND(生产方式演算表!AT904,-1))</f>
        <v/>
      </c>
      <c r="N866" s="3" t="str">
        <f>IF(生产方式演算表!Q904="","",生产方式演算表!Q904)</f>
        <v/>
      </c>
      <c r="O866" s="3" t="str">
        <f>IF(生产方式演算表!AU904="","",ROUND(生产方式演算表!AU904,-1))</f>
        <v/>
      </c>
      <c r="P866" s="3" t="str">
        <f>IF(生产方式演算表!S904="","",生产方式演算表!S904)</f>
        <v/>
      </c>
      <c r="Q866" s="3" t="str">
        <f>IF(生产方式演算表!AV904="","",ROUND(生产方式演算表!AV904,-1))</f>
        <v/>
      </c>
      <c r="R866" s="3" t="str">
        <f>IF(生产方式演算表!V904="","",生产方式演算表!V904)</f>
        <v/>
      </c>
      <c r="S866" s="3" t="str">
        <f>IF(生产方式演算表!AW912="","",IF(LEN(生产方式演算表!AW912)=1,生产方式演算表!AW912,ROUND(生产方式演算表!AW912,-1)))</f>
        <v/>
      </c>
      <c r="T866" s="3" t="str">
        <f>IF(生产方式演算表!X904="","",生产方式演算表!X904)</f>
        <v/>
      </c>
      <c r="U866" s="3" t="str">
        <f>IF(生产方式演算表!AX912="","",IF(LEN(生产方式演算表!AX912)=1,生产方式演算表!AX912,ROUND(生产方式演算表!AX912,-1)))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hidden="1" customHeight="1" spans="1:34">
      <c r="A867" s="23" t="str">
        <f>生产方式演算表!A905</f>
        <v>pmg_茶叶_基础生产</v>
      </c>
      <c r="B867" s="20" t="str">
        <f>IF(生产方式演算表!B905="","",生产方式演算表!B905)</f>
        <v/>
      </c>
      <c r="C867" s="23">
        <v>5</v>
      </c>
      <c r="D867" s="24" t="str">
        <f>IF(生产方式演算表!F905="","",生产方式演算表!F905)</f>
        <v>工具</v>
      </c>
      <c r="E867" s="24">
        <f>IF(生产方式演算表!AO905="","",生产方式演算表!AO905)</f>
        <v>6</v>
      </c>
      <c r="F867" s="24" t="str">
        <f>IF(生产方式演算表!H905="","",生产方式演算表!H905)</f>
        <v/>
      </c>
      <c r="G867" s="24" t="str">
        <f>IF(生产方式演算表!AP905="","",生产方式演算表!AP905)</f>
        <v/>
      </c>
      <c r="H867" s="24" t="str">
        <f>IF(生产方式演算表!J905="","",生产方式演算表!J905)</f>
        <v/>
      </c>
      <c r="I867" s="24" t="str">
        <f>IF(生产方式演算表!AQ905="","",生产方式演算表!AQ905)</f>
        <v/>
      </c>
      <c r="J867" s="26" t="str">
        <f>IF(生产方式演算表!AR905=0,"","运力")</f>
        <v>运力</v>
      </c>
      <c r="K867" s="26">
        <f>IF(J867="运力",生产方式演算表!AR905,"")</f>
        <v>2</v>
      </c>
      <c r="L867" s="3" t="str">
        <f>IF(生产方式演算表!O905="","",生产方式演算表!O905)</f>
        <v>劳工</v>
      </c>
      <c r="M867" s="3">
        <f>IF(生产方式演算表!AT905="","",ROUND(生产方式演算表!AT905,-1))</f>
        <v>4530</v>
      </c>
      <c r="N867" s="3" t="str">
        <f>IF(生产方式演算表!Q905="","",生产方式演算表!Q905)</f>
        <v/>
      </c>
      <c r="O867" s="3" t="str">
        <f>IF(生产方式演算表!AU905="","",ROUND(生产方式演算表!AU905,-1))</f>
        <v/>
      </c>
      <c r="P867" s="3" t="str">
        <f>IF(生产方式演算表!S905="","",生产方式演算表!S905)</f>
        <v/>
      </c>
      <c r="Q867" s="3" t="str">
        <f>IF(生产方式演算表!AV905="","",ROUND(生产方式演算表!AV905,-1))</f>
        <v/>
      </c>
      <c r="R867" s="3" t="str">
        <f>IF(生产方式演算表!V905="","",生产方式演算表!V905)</f>
        <v/>
      </c>
      <c r="S867" s="3" t="str">
        <f>IF(生产方式演算表!AW905="","",ROUND(生产方式演算表!AW905,-LEN(生产方式演算表!AW905)+2))</f>
        <v/>
      </c>
      <c r="T867" s="3" t="str">
        <f>IF(生产方式演算表!X905="","",生产方式演算表!X905)</f>
        <v/>
      </c>
      <c r="U867" s="3" t="str">
        <f>IF(生产方式演算表!AX905="","",ROUND(生产方式演算表!AX905,-LEN(生产方式演算表!AX905)+2))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hidden="1" customHeight="1" spans="1:34">
      <c r="A868" s="23" t="str">
        <f>生产方式演算表!A906</f>
        <v>pmg_茶叶_基础生产</v>
      </c>
      <c r="B868" s="20" t="str">
        <f>IF(生产方式演算表!B906="","",生产方式演算表!B906)</f>
        <v/>
      </c>
      <c r="C868" s="25">
        <v>1</v>
      </c>
      <c r="D868" s="24" t="str">
        <f>IF(生产方式演算表!F906="","",生产方式演算表!F906)</f>
        <v>工具</v>
      </c>
      <c r="E868" s="24">
        <f>IF(生产方式演算表!AO906="","",生产方式演算表!AO906)</f>
        <v>9</v>
      </c>
      <c r="F868" s="24" t="str">
        <f>IF(生产方式演算表!H906="","",生产方式演算表!H906)</f>
        <v>肥料</v>
      </c>
      <c r="G868" s="24">
        <f>IF(生产方式演算表!AP906="","",生产方式演算表!AP906)</f>
        <v>18</v>
      </c>
      <c r="H868" s="24" t="str">
        <f>IF(生产方式演算表!J906="","",生产方式演算表!J906)</f>
        <v/>
      </c>
      <c r="I868" s="24" t="str">
        <f>IF(生产方式演算表!AQ906="","",生产方式演算表!AQ906)</f>
        <v/>
      </c>
      <c r="J868" s="26" t="str">
        <f>IF(生产方式演算表!AR906=0,"","运力")</f>
        <v>运力</v>
      </c>
      <c r="K868" s="26">
        <f>IF(J868="运力",生产方式演算表!AR906,"")</f>
        <v>6</v>
      </c>
      <c r="L868" s="3" t="str">
        <f>IF(生产方式演算表!O906="","",生产方式演算表!O906)</f>
        <v>劳工</v>
      </c>
      <c r="M868" s="3">
        <f>IF(生产方式演算表!AT906="","",ROUND(生产方式演算表!AT906,-1))</f>
        <v>4350</v>
      </c>
      <c r="N868" s="3" t="str">
        <f>IF(生产方式演算表!Q906="","",生产方式演算表!Q906)</f>
        <v>工程师</v>
      </c>
      <c r="O868" s="3">
        <f>IF(生产方式演算表!AU906="","",ROUND(生产方式演算表!AU906,-1))</f>
        <v>60</v>
      </c>
      <c r="P868" s="3" t="str">
        <f>IF(生产方式演算表!S906="","",生产方式演算表!S906)</f>
        <v/>
      </c>
      <c r="Q868" s="3" t="str">
        <f>IF(生产方式演算表!AV906="","",ROUND(生产方式演算表!AV906,-1))</f>
        <v/>
      </c>
      <c r="R868" s="3" t="str">
        <f>IF(生产方式演算表!V906="","",生产方式演算表!V906)</f>
        <v/>
      </c>
      <c r="S868" s="3" t="str">
        <f>IF(生产方式演算表!AW906="","",ROUND(生产方式演算表!AW906,-LEN(生产方式演算表!AW906)+2))</f>
        <v/>
      </c>
      <c r="T868" s="3" t="str">
        <f>IF(生产方式演算表!X906="","",生产方式演算表!X906)</f>
        <v/>
      </c>
      <c r="U868" s="3" t="str">
        <f>IF(生产方式演算表!AX906="","",ROUND(生产方式演算表!AX906,-LEN(生产方式演算表!AX906)+2))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hidden="1" customHeight="1" spans="1:34">
      <c r="A869" s="23" t="str">
        <f>生产方式演算表!A907</f>
        <v>pmg_茶叶_基础生产</v>
      </c>
      <c r="B869" s="20" t="str">
        <f>IF(生产方式演算表!B907="","",生产方式演算表!B907)</f>
        <v/>
      </c>
      <c r="C869" s="25">
        <v>2</v>
      </c>
      <c r="D869" s="24" t="str">
        <f>IF(生产方式演算表!F907="","",生产方式演算表!F907)</f>
        <v>工具</v>
      </c>
      <c r="E869" s="24">
        <f>IF(生产方式演算表!AO907="","",生产方式演算表!AO907)</f>
        <v>13</v>
      </c>
      <c r="F869" s="24" t="str">
        <f>IF(生产方式演算表!H907="","",生产方式演算表!H907)</f>
        <v>肥料</v>
      </c>
      <c r="G869" s="24">
        <f>IF(生产方式演算表!AP907="","",生产方式演算表!AP907)</f>
        <v>25</v>
      </c>
      <c r="H869" s="24" t="str">
        <f>IF(生产方式演算表!J907="","",生产方式演算表!J907)</f>
        <v/>
      </c>
      <c r="I869" s="24" t="str">
        <f>IF(生产方式演算表!AQ907="","",生产方式演算表!AQ907)</f>
        <v/>
      </c>
      <c r="J869" s="26" t="str">
        <f>IF(生产方式演算表!AR907=0,"","运力")</f>
        <v>运力</v>
      </c>
      <c r="K869" s="26">
        <f>IF(J869="运力",生产方式演算表!AR907,"")</f>
        <v>8</v>
      </c>
      <c r="L869" s="3" t="str">
        <f>IF(生产方式演算表!O907="","",生产方式演算表!O907)</f>
        <v>劳工</v>
      </c>
      <c r="M869" s="3">
        <f>IF(生产方式演算表!AT907="","",ROUND(生产方式演算表!AT907,-1))</f>
        <v>4230</v>
      </c>
      <c r="N869" s="3" t="str">
        <f>IF(生产方式演算表!Q907="","",生产方式演算表!Q907)</f>
        <v>工程师</v>
      </c>
      <c r="O869" s="3">
        <f>IF(生产方式演算表!AU907="","",ROUND(生产方式演算表!AU907,-1))</f>
        <v>100</v>
      </c>
      <c r="P869" s="3" t="str">
        <f>IF(生产方式演算表!S907="","",生产方式演算表!S907)</f>
        <v/>
      </c>
      <c r="Q869" s="3" t="str">
        <f>IF(生产方式演算表!AV907="","",ROUND(生产方式演算表!AV907,-1))</f>
        <v/>
      </c>
      <c r="R869" s="3" t="str">
        <f>IF(生产方式演算表!V907="","",生产方式演算表!V907)</f>
        <v/>
      </c>
      <c r="S869" s="3" t="str">
        <f>IF(生产方式演算表!AW907="","",ROUND(生产方式演算表!AW907,-LEN(生产方式演算表!AW907)+2))</f>
        <v/>
      </c>
      <c r="T869" s="3" t="str">
        <f>IF(生产方式演算表!X907="","",生产方式演算表!X907)</f>
        <v/>
      </c>
      <c r="U869" s="3" t="str">
        <f>IF(生产方式演算表!AX907="","",ROUND(生产方式演算表!AX907,-LEN(生产方式演算表!AX907)+2))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hidden="1" customHeight="1" spans="1:34">
      <c r="A870" s="23" t="str">
        <f>生产方式演算表!A908</f>
        <v>pmg_茶叶_基础生产</v>
      </c>
      <c r="B870" s="20" t="str">
        <f>IF(生产方式演算表!B908="","",生产方式演算表!B908)</f>
        <v/>
      </c>
      <c r="C870" s="25">
        <v>3</v>
      </c>
      <c r="D870" s="24" t="str">
        <f>IF(生产方式演算表!F908="","",生产方式演算表!F908)</f>
        <v>工具</v>
      </c>
      <c r="E870" s="24">
        <f>IF(生产方式演算表!AO908="","",生产方式演算表!AO908)</f>
        <v>16</v>
      </c>
      <c r="F870" s="24" t="str">
        <f>IF(生产方式演算表!H908="","",生产方式演算表!H908)</f>
        <v>肥料</v>
      </c>
      <c r="G870" s="24">
        <f>IF(生产方式演算表!AP908="","",生产方式演算表!AP908)</f>
        <v>33</v>
      </c>
      <c r="H870" s="24" t="str">
        <f>IF(生产方式演算表!J908="","",生产方式演算表!J908)</f>
        <v/>
      </c>
      <c r="I870" s="24" t="str">
        <f>IF(生产方式演算表!AQ908="","",生产方式演算表!AQ908)</f>
        <v/>
      </c>
      <c r="J870" s="26" t="str">
        <f>IF(生产方式演算表!AR908=0,"","运力")</f>
        <v>运力</v>
      </c>
      <c r="K870" s="26">
        <f>IF(J870="运力",生产方式演算表!AR908,"")</f>
        <v>11</v>
      </c>
      <c r="L870" s="3" t="str">
        <f>IF(生产方式演算表!O908="","",生产方式演算表!O908)</f>
        <v>劳工</v>
      </c>
      <c r="M870" s="3">
        <f>IF(生产方式演算表!AT908="","",ROUND(生产方式演算表!AT908,-1))</f>
        <v>4040</v>
      </c>
      <c r="N870" s="3" t="str">
        <f>IF(生产方式演算表!Q908="","",生产方式演算表!Q908)</f>
        <v>工程师</v>
      </c>
      <c r="O870" s="3">
        <f>IF(生产方式演算表!AU908="","",ROUND(生产方式演算表!AU908,-1))</f>
        <v>160</v>
      </c>
      <c r="P870" s="3" t="str">
        <f>IF(生产方式演算表!S908="","",生产方式演算表!S908)</f>
        <v/>
      </c>
      <c r="Q870" s="3" t="str">
        <f>IF(生产方式演算表!AV908="","",ROUND(生产方式演算表!AV908,-1))</f>
        <v/>
      </c>
      <c r="R870" s="3" t="str">
        <f>IF(生产方式演算表!V908="","",生产方式演算表!V908)</f>
        <v/>
      </c>
      <c r="S870" s="3" t="str">
        <f>IF(生产方式演算表!AW908="","",ROUND(生产方式演算表!AW908,-LEN(生产方式演算表!AW908)+2))</f>
        <v/>
      </c>
      <c r="T870" s="3" t="str">
        <f>IF(生产方式演算表!X908="","",生产方式演算表!X908)</f>
        <v/>
      </c>
      <c r="U870" s="3" t="str">
        <f>IF(生产方式演算表!AX908="","",ROUND(生产方式演算表!AX908,-LEN(生产方式演算表!AX908)+2))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hidden="1" customHeight="1" spans="1:34">
      <c r="A871" s="23" t="str">
        <f>生产方式演算表!A909</f>
        <v>pmg_茶叶_基础生产</v>
      </c>
      <c r="B871" s="20" t="str">
        <f>IF(生产方式演算表!B909="","",生产方式演算表!B909)</f>
        <v/>
      </c>
      <c r="C871" s="25">
        <v>4</v>
      </c>
      <c r="D871" s="24" t="str">
        <f>IF(生产方式演算表!F909="","",生产方式演算表!F909)</f>
        <v>工具</v>
      </c>
      <c r="E871" s="24">
        <f>IF(生产方式演算表!AO909="","",生产方式演算表!AO909)</f>
        <v>20</v>
      </c>
      <c r="F871" s="24" t="str">
        <f>IF(生产方式演算表!H909="","",生产方式演算表!H909)</f>
        <v>肥料</v>
      </c>
      <c r="G871" s="24">
        <f>IF(生产方式演算表!AP909="","",生产方式演算表!AP909)</f>
        <v>40</v>
      </c>
      <c r="H871" s="24" t="str">
        <f>IF(生产方式演算表!J909="","",生产方式演算表!J909)</f>
        <v/>
      </c>
      <c r="I871" s="24" t="str">
        <f>IF(生产方式演算表!AQ909="","",生产方式演算表!AQ909)</f>
        <v/>
      </c>
      <c r="J871" s="26" t="str">
        <f>IF(生产方式演算表!AR909=0,"","运力")</f>
        <v>运力</v>
      </c>
      <c r="K871" s="26">
        <f>IF(J871="运力",生产方式演算表!AR909,"")</f>
        <v>13</v>
      </c>
      <c r="L871" s="3" t="str">
        <f>IF(生产方式演算表!O909="","",生产方式演算表!O909)</f>
        <v>劳工</v>
      </c>
      <c r="M871" s="3">
        <f>IF(生产方式演算表!AT909="","",ROUND(生产方式演算表!AT909,-1))</f>
        <v>3940</v>
      </c>
      <c r="N871" s="3" t="str">
        <f>IF(生产方式演算表!Q909="","",生产方式演算表!Q909)</f>
        <v>工程师</v>
      </c>
      <c r="O871" s="3">
        <f>IF(生产方式演算表!AU909="","",ROUND(生产方式演算表!AU909,-1))</f>
        <v>200</v>
      </c>
      <c r="P871" s="3" t="str">
        <f>IF(生产方式演算表!S909="","",生产方式演算表!S909)</f>
        <v/>
      </c>
      <c r="Q871" s="3" t="str">
        <f>IF(生产方式演算表!AV909="","",ROUND(生产方式演算表!AV909,-1))</f>
        <v/>
      </c>
      <c r="R871" s="3" t="str">
        <f>IF(生产方式演算表!V909="","",生产方式演算表!V909)</f>
        <v/>
      </c>
      <c r="S871" s="3" t="str">
        <f>IF(生产方式演算表!AW909="","",ROUND(生产方式演算表!AW909,-LEN(生产方式演算表!AW909)+2))</f>
        <v/>
      </c>
      <c r="T871" s="3" t="str">
        <f>IF(生产方式演算表!X909="","",生产方式演算表!X909)</f>
        <v/>
      </c>
      <c r="U871" s="3" t="str">
        <f>IF(生产方式演算表!AX909="","",ROUND(生产方式演算表!AX909,-LEN(生产方式演算表!AX909)+2))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hidden="1" customHeight="1" spans="1:34">
      <c r="A872" s="23" t="str">
        <f>生产方式演算表!A910</f>
        <v>pmg_茶叶_科学自动化</v>
      </c>
      <c r="B872" s="20" t="str">
        <f>IF(生产方式演算表!B910="","",生产方式演算表!B910)</f>
        <v/>
      </c>
      <c r="C872" s="25">
        <v>5</v>
      </c>
      <c r="D872" s="24" t="str">
        <f>IF(生产方式演算表!F910="","",生产方式演算表!F910)</f>
        <v/>
      </c>
      <c r="E872" s="24" t="str">
        <f>IF(生产方式演算表!AO910="","",生产方式演算表!AO910)</f>
        <v/>
      </c>
      <c r="F872" s="24" t="str">
        <f>IF(生产方式演算表!H910="","",生产方式演算表!H910)</f>
        <v/>
      </c>
      <c r="G872" s="24" t="str">
        <f>IF(生产方式演算表!AP910="","",生产方式演算表!AP910)</f>
        <v/>
      </c>
      <c r="H872" s="24" t="str">
        <f>IF(生产方式演算表!J910="","",生产方式演算表!J910)</f>
        <v/>
      </c>
      <c r="I872" s="24" t="str">
        <f>IF(生产方式演算表!AQ910="","",生产方式演算表!AQ910)</f>
        <v/>
      </c>
      <c r="J872" s="26" t="str">
        <f>IF(生产方式演算表!AR910=0,"","运力")</f>
        <v/>
      </c>
      <c r="K872" s="26" t="str">
        <f>IF(J872="运力",生产方式演算表!AR910,"")</f>
        <v/>
      </c>
      <c r="L872" s="3" t="str">
        <f>IF(生产方式演算表!O910="","",生产方式演算表!O910)</f>
        <v/>
      </c>
      <c r="M872" s="3" t="str">
        <f>IF(生产方式演算表!AT910="","",ROUND(生产方式演算表!AT910,-1))</f>
        <v/>
      </c>
      <c r="N872" s="3" t="str">
        <f>IF(生产方式演算表!Q910="","",生产方式演算表!Q910)</f>
        <v/>
      </c>
      <c r="O872" s="3" t="str">
        <f>IF(生产方式演算表!AU910="","",ROUND(生产方式演算表!AU910,-1))</f>
        <v/>
      </c>
      <c r="P872" s="3" t="str">
        <f>IF(生产方式演算表!S910="","",生产方式演算表!S910)</f>
        <v/>
      </c>
      <c r="Q872" s="3" t="str">
        <f>IF(生产方式演算表!AV910="","",ROUND(生产方式演算表!AV910,-1))</f>
        <v/>
      </c>
      <c r="R872" s="3" t="str">
        <f>IF(生产方式演算表!V910="","",生产方式演算表!V910)</f>
        <v/>
      </c>
      <c r="S872" s="3" t="str">
        <f>IF(生产方式演算表!AW910="","",ROUND(生产方式演算表!AW910,-LEN(生产方式演算表!AW910)+2))</f>
        <v/>
      </c>
      <c r="T872" s="3" t="str">
        <f>IF(生产方式演算表!X910="","",生产方式演算表!X910)</f>
        <v/>
      </c>
      <c r="U872" s="3" t="str">
        <f>IF(生产方式演算表!AX910="","",ROUND(生产方式演算表!AX910,-LEN(生产方式演算表!AX910)+2))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hidden="1" customHeight="1" spans="1:34">
      <c r="A873" s="23" t="str">
        <f>生产方式演算表!A911</f>
        <v>pmg_茶叶_科学自动化</v>
      </c>
      <c r="B873" s="20" t="str">
        <f>IF(生产方式演算表!B911="","",生产方式演算表!B911)</f>
        <v/>
      </c>
      <c r="C873" s="23">
        <v>1</v>
      </c>
      <c r="D873" s="24" t="str">
        <f>IF(生产方式演算表!F911="","",生产方式演算表!F911)</f>
        <v>工具</v>
      </c>
      <c r="E873" s="24">
        <f>IF(生产方式演算表!AO911="","",生产方式演算表!AO911)</f>
        <v>6</v>
      </c>
      <c r="F873" s="24" t="str">
        <f>IF(生产方式演算表!H911="","",生产方式演算表!H911)</f>
        <v/>
      </c>
      <c r="G873" s="24" t="str">
        <f>IF(生产方式演算表!AP911="","",生产方式演算表!AP911)</f>
        <v/>
      </c>
      <c r="H873" s="24" t="str">
        <f>IF(生产方式演算表!J911="","",生产方式演算表!J911)</f>
        <v/>
      </c>
      <c r="I873" s="24" t="str">
        <f>IF(生产方式演算表!AQ911="","",生产方式演算表!AQ911)</f>
        <v/>
      </c>
      <c r="J873" s="26" t="str">
        <f>IF(生产方式演算表!AR911=0,"","运力")</f>
        <v/>
      </c>
      <c r="K873" s="26" t="str">
        <f>IF(J873="运力",生产方式演算表!AR911,"")</f>
        <v/>
      </c>
      <c r="L873" s="3" t="str">
        <f>IF(生产方式演算表!O911="","",生产方式演算表!O911)</f>
        <v/>
      </c>
      <c r="M873" s="3" t="str">
        <f>IF(生产方式演算表!AT911="","",ROUND(生产方式演算表!AT911,-1))</f>
        <v/>
      </c>
      <c r="N873" s="3" t="str">
        <f>IF(生产方式演算表!Q911="","",生产方式演算表!Q911)</f>
        <v/>
      </c>
      <c r="O873" s="3" t="str">
        <f>IF(生产方式演算表!AU911="","",ROUND(生产方式演算表!AU911,-1))</f>
        <v/>
      </c>
      <c r="P873" s="3" t="str">
        <f>IF(生产方式演算表!S911="","",生产方式演算表!S911)</f>
        <v/>
      </c>
      <c r="Q873" s="3" t="str">
        <f>IF(生产方式演算表!AV911="","",ROUND(生产方式演算表!AV911,-1))</f>
        <v/>
      </c>
      <c r="R873" s="3" t="str">
        <f>IF(生产方式演算表!V911="","",生产方式演算表!V911)</f>
        <v/>
      </c>
      <c r="S873" s="3" t="str">
        <f>IF(生产方式演算表!AW911="","",ROUND(生产方式演算表!AW911,-LEN(生产方式演算表!AW911)+2))</f>
        <v/>
      </c>
      <c r="T873" s="3" t="str">
        <f>IF(生产方式演算表!X911="","",生产方式演算表!X911)</f>
        <v/>
      </c>
      <c r="U873" s="3" t="str">
        <f>IF(生产方式演算表!AX911="","",ROUND(生产方式演算表!AX911,-LEN(生产方式演算表!AX911)+2))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hidden="1" customHeight="1" spans="1:34">
      <c r="A874" s="23" t="str">
        <f>生产方式演算表!A912</f>
        <v>pmg_茶叶_科学自动化</v>
      </c>
      <c r="B874" s="20" t="str">
        <f>IF(生产方式演算表!B912="","",生产方式演算表!B912)</f>
        <v/>
      </c>
      <c r="C874" s="23">
        <v>2</v>
      </c>
      <c r="D874" s="24" t="str">
        <f>IF(生产方式演算表!F912="","",生产方式演算表!F912)</f>
        <v>工具</v>
      </c>
      <c r="E874" s="24">
        <f>IF(生产方式演算表!AO912="","",生产方式演算表!AO912)</f>
        <v>8</v>
      </c>
      <c r="F874" s="24" t="str">
        <f>IF(生产方式演算表!H912="","",生产方式演算表!H912)</f>
        <v/>
      </c>
      <c r="G874" s="24" t="str">
        <f>IF(生产方式演算表!AP912="","",生产方式演算表!AP912)</f>
        <v/>
      </c>
      <c r="H874" s="24" t="str">
        <f>IF(生产方式演算表!J912="","",生产方式演算表!J912)</f>
        <v/>
      </c>
      <c r="I874" s="24" t="str">
        <f>IF(生产方式演算表!AQ912="","",生产方式演算表!AQ912)</f>
        <v/>
      </c>
      <c r="J874" s="26" t="str">
        <f>IF(生产方式演算表!AR912=0,"","运力")</f>
        <v/>
      </c>
      <c r="K874" s="26" t="str">
        <f>IF(J874="运力",生产方式演算表!AR912,"")</f>
        <v/>
      </c>
      <c r="L874" s="3" t="str">
        <f>IF(生产方式演算表!O912="","",生产方式演算表!O912)</f>
        <v/>
      </c>
      <c r="M874" s="3" t="str">
        <f>IF(生产方式演算表!AT912="","",ROUND(生产方式演算表!AT912,-1))</f>
        <v/>
      </c>
      <c r="N874" s="3" t="str">
        <f>IF(生产方式演算表!Q912="","",生产方式演算表!Q912)</f>
        <v/>
      </c>
      <c r="O874" s="3" t="str">
        <f>IF(生产方式演算表!AU912="","",ROUND(生产方式演算表!AU912,-1))</f>
        <v/>
      </c>
      <c r="P874" s="3" t="str">
        <f>IF(生产方式演算表!S912="","",生产方式演算表!S912)</f>
        <v/>
      </c>
      <c r="Q874" s="3" t="str">
        <f>IF(生产方式演算表!AV912="","",ROUND(生产方式演算表!AV912,-1))</f>
        <v/>
      </c>
      <c r="R874" s="3" t="str">
        <f>IF(生产方式演算表!V912="","",生产方式演算表!V912)</f>
        <v/>
      </c>
      <c r="S874" s="3" t="str">
        <f>IF(生产方式演算表!AW912="","",ROUND(生产方式演算表!AW912,-LEN(生产方式演算表!AW912)+2))</f>
        <v/>
      </c>
      <c r="T874" s="3" t="str">
        <f>IF(生产方式演算表!X912="","",生产方式演算表!X912)</f>
        <v/>
      </c>
      <c r="U874" s="3" t="str">
        <f>IF(生产方式演算表!AX912="","",ROUND(生产方式演算表!AX912,-LEN(生产方式演算表!AX912)+2))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hidden="1" customHeight="1" spans="1:34">
      <c r="A875" s="23" t="str">
        <f>生产方式演算表!A913</f>
        <v>pmg_茶叶_科学自动化</v>
      </c>
      <c r="B875" s="20" t="str">
        <f>IF(生产方式演算表!B913="","",生产方式演算表!B913)</f>
        <v/>
      </c>
      <c r="C875" s="23">
        <v>3</v>
      </c>
      <c r="D875" s="24" t="str">
        <f>IF(生产方式演算表!F913="","",生产方式演算表!F913)</f>
        <v>科学引擎</v>
      </c>
      <c r="E875" s="24">
        <f>IF(生产方式演算表!AO913="","",生产方式演算表!AO913)</f>
        <v>2</v>
      </c>
      <c r="F875" s="24" t="str">
        <f>IF(生产方式演算表!H913="","",生产方式演算表!H913)</f>
        <v>煤</v>
      </c>
      <c r="G875" s="24">
        <f>IF(生产方式演算表!AP913="","",生产方式演算表!AP913)</f>
        <v>8</v>
      </c>
      <c r="H875" s="24" t="str">
        <f>IF(生产方式演算表!J913="","",生产方式演算表!J913)</f>
        <v/>
      </c>
      <c r="I875" s="24" t="str">
        <f>IF(生产方式演算表!AQ913="","",生产方式演算表!AQ913)</f>
        <v/>
      </c>
      <c r="J875" s="26" t="str">
        <f>IF(生产方式演算表!AR913=0,"","运力")</f>
        <v/>
      </c>
      <c r="K875" s="26" t="str">
        <f>IF(J875="运力",生产方式演算表!AR913,"")</f>
        <v/>
      </c>
      <c r="L875" s="3" t="str">
        <f>IF(生产方式演算表!O913="","",生产方式演算表!O913)</f>
        <v/>
      </c>
      <c r="M875" s="3" t="str">
        <f>IF(生产方式演算表!AT913="","",ROUND(生产方式演算表!AT913,-1))</f>
        <v/>
      </c>
      <c r="N875" s="3" t="str">
        <f>IF(生产方式演算表!Q913="","",生产方式演算表!Q913)</f>
        <v/>
      </c>
      <c r="O875" s="3" t="str">
        <f>IF(生产方式演算表!AU913="","",ROUND(生产方式演算表!AU913,-1))</f>
        <v/>
      </c>
      <c r="P875" s="3" t="str">
        <f>IF(生产方式演算表!S913="","",生产方式演算表!S913)</f>
        <v/>
      </c>
      <c r="Q875" s="3" t="str">
        <f>IF(生产方式演算表!AV913="","",ROUND(生产方式演算表!AV913,-1))</f>
        <v/>
      </c>
      <c r="R875" s="3" t="str">
        <f>IF(生产方式演算表!V913="","",生产方式演算表!V913)</f>
        <v/>
      </c>
      <c r="S875" s="3" t="str">
        <f>IF(生产方式演算表!AW913="","",ROUND(生产方式演算表!AW913,-LEN(生产方式演算表!AW913)+2))</f>
        <v/>
      </c>
      <c r="T875" s="3" t="str">
        <f>IF(生产方式演算表!X913="","",生产方式演算表!X913)</f>
        <v/>
      </c>
      <c r="U875" s="3" t="str">
        <f>IF(生产方式演算表!AX913="","",ROUND(生产方式演算表!AX913,-LEN(生产方式演算表!AX913)+2))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hidden="1" customHeight="1" spans="1:34">
      <c r="A876" s="23" t="str">
        <f>生产方式演算表!A914</f>
        <v>pmg_茶叶_科学自动化</v>
      </c>
      <c r="B876" s="20" t="str">
        <f>IF(生产方式演算表!B914="","",生产方式演算表!B914)</f>
        <v/>
      </c>
      <c r="C876" s="23">
        <v>4</v>
      </c>
      <c r="D876" s="24" t="str">
        <f>IF(生产方式演算表!F914="","",生产方式演算表!F914)</f>
        <v>魔导引擎</v>
      </c>
      <c r="E876" s="24">
        <f>IF(生产方式演算表!AO914="","",生产方式演算表!AO914)</f>
        <v>2</v>
      </c>
      <c r="F876" s="24" t="str">
        <f>IF(生产方式演算表!H914="","",生产方式演算表!H914)</f>
        <v>煤</v>
      </c>
      <c r="G876" s="24">
        <f>IF(生产方式演算表!AP914="","",生产方式演算表!AP914)</f>
        <v>10</v>
      </c>
      <c r="H876" s="24" t="str">
        <f>IF(生产方式演算表!J914="","",生产方式演算表!J914)</f>
        <v/>
      </c>
      <c r="I876" s="24" t="str">
        <f>IF(生产方式演算表!AQ914="","",生产方式演算表!AQ914)</f>
        <v/>
      </c>
      <c r="J876" s="26" t="str">
        <f>IF(生产方式演算表!AR914=0,"","运力")</f>
        <v/>
      </c>
      <c r="K876" s="26" t="str">
        <f>IF(J876="运力",生产方式演算表!AR914,"")</f>
        <v/>
      </c>
      <c r="L876" s="3" t="str">
        <f>IF(生产方式演算表!O914="","",生产方式演算表!O914)</f>
        <v/>
      </c>
      <c r="M876" s="3" t="str">
        <f>IF(生产方式演算表!AT914="","",ROUND(生产方式演算表!AT914,-1))</f>
        <v/>
      </c>
      <c r="N876" s="3" t="str">
        <f>IF(生产方式演算表!Q914="","",生产方式演算表!Q914)</f>
        <v/>
      </c>
      <c r="O876" s="3" t="str">
        <f>IF(生产方式演算表!AU914="","",ROUND(生产方式演算表!AU914,-1))</f>
        <v/>
      </c>
      <c r="P876" s="3" t="str">
        <f>IF(生产方式演算表!S914="","",生产方式演算表!S914)</f>
        <v/>
      </c>
      <c r="Q876" s="3" t="str">
        <f>IF(生产方式演算表!AV914="","",ROUND(生产方式演算表!AV914,-1))</f>
        <v/>
      </c>
      <c r="R876" s="3" t="str">
        <f>IF(生产方式演算表!V914="","",生产方式演算表!V914)</f>
        <v/>
      </c>
      <c r="S876" s="3" t="str">
        <f>IF(生产方式演算表!AW914="","",ROUND(生产方式演算表!AW914,-LEN(生产方式演算表!AW914)+2))</f>
        <v/>
      </c>
      <c r="T876" s="3" t="str">
        <f>IF(生产方式演算表!X914="","",生产方式演算表!X914)</f>
        <v/>
      </c>
      <c r="U876" s="3" t="str">
        <f>IF(生产方式演算表!AX914="","",ROUND(生产方式演算表!AX914,-LEN(生产方式演算表!AX914)+2))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hidden="1" customHeight="1" spans="1:34">
      <c r="A877" s="23" t="str">
        <f>生产方式演算表!A915</f>
        <v>pmg_茶叶_魔法自动化</v>
      </c>
      <c r="B877" s="20" t="str">
        <f>IF(生产方式演算表!B915="","",生产方式演算表!B915)</f>
        <v/>
      </c>
      <c r="C877" s="23">
        <v>5</v>
      </c>
      <c r="D877" s="24" t="str">
        <f>IF(生产方式演算表!F915="","",生产方式演算表!F915)</f>
        <v/>
      </c>
      <c r="E877" s="24" t="str">
        <f>IF(生产方式演算表!AO915="","",生产方式演算表!AO915)</f>
        <v/>
      </c>
      <c r="F877" s="24" t="str">
        <f>IF(生产方式演算表!H915="","",生产方式演算表!H915)</f>
        <v/>
      </c>
      <c r="G877" s="24" t="str">
        <f>IF(生产方式演算表!AP915="","",生产方式演算表!AP915)</f>
        <v/>
      </c>
      <c r="H877" s="24" t="str">
        <f>IF(生产方式演算表!J915="","",生产方式演算表!J915)</f>
        <v/>
      </c>
      <c r="I877" s="24" t="str">
        <f>IF(生产方式演算表!AQ915="","",生产方式演算表!AQ915)</f>
        <v/>
      </c>
      <c r="J877" s="26" t="str">
        <f>IF(生产方式演算表!AR915=0,"","运力")</f>
        <v/>
      </c>
      <c r="K877" s="26" t="str">
        <f>IF(J877="运力",生产方式演算表!AR915,"")</f>
        <v/>
      </c>
      <c r="L877" s="3" t="str">
        <f>IF(生产方式演算表!O915="","",生产方式演算表!O915)</f>
        <v/>
      </c>
      <c r="M877" s="3" t="str">
        <f>IF(生产方式演算表!AT915="","",ROUND(生产方式演算表!AT915,-1))</f>
        <v/>
      </c>
      <c r="N877" s="3" t="str">
        <f>IF(生产方式演算表!Q915="","",生产方式演算表!Q915)</f>
        <v/>
      </c>
      <c r="O877" s="3" t="str">
        <f>IF(生产方式演算表!AU915="","",ROUND(生产方式演算表!AU915,-1))</f>
        <v/>
      </c>
      <c r="P877" s="3" t="str">
        <f>IF(生产方式演算表!S915="","",生产方式演算表!S915)</f>
        <v/>
      </c>
      <c r="Q877" s="3" t="str">
        <f>IF(生产方式演算表!AV915="","",ROUND(生产方式演算表!AV915,-1))</f>
        <v/>
      </c>
      <c r="R877" s="3" t="str">
        <f>IF(生产方式演算表!V915="","",生产方式演算表!V915)</f>
        <v/>
      </c>
      <c r="S877" s="3" t="str">
        <f>IF(生产方式演算表!AW915="","",ROUND(生产方式演算表!AW915,-LEN(生产方式演算表!AW915)+2))</f>
        <v/>
      </c>
      <c r="T877" s="3" t="str">
        <f>IF(生产方式演算表!X915="","",生产方式演算表!X915)</f>
        <v/>
      </c>
      <c r="U877" s="3" t="str">
        <f>IF(生产方式演算表!AX915="","",ROUND(生产方式演算表!AX915,-LEN(生产方式演算表!AX915)+2))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hidden="1" customHeight="1" spans="1:34">
      <c r="A878" s="23" t="str">
        <f>生产方式演算表!A916</f>
        <v>pmg_茶叶_魔法自动化</v>
      </c>
      <c r="B878" s="20" t="str">
        <f>IF(生产方式演算表!B916="","",生产方式演算表!B916)</f>
        <v/>
      </c>
      <c r="C878" s="25">
        <v>1</v>
      </c>
      <c r="D878" s="24" t="str">
        <f>IF(生产方式演算表!F916="","",生产方式演算表!F916)</f>
        <v>魔偶</v>
      </c>
      <c r="E878" s="24">
        <f>IF(生产方式演算表!AO916="","",生产方式演算表!AO916)</f>
        <v>6</v>
      </c>
      <c r="F878" s="24" t="str">
        <f>IF(生产方式演算表!H916="","",生产方式演算表!H916)</f>
        <v>灵能水晶</v>
      </c>
      <c r="G878" s="24">
        <f>IF(生产方式演算表!AP916="","",生产方式演算表!AP916)</f>
        <v>10</v>
      </c>
      <c r="H878" s="24" t="str">
        <f>IF(生产方式演算表!J916="","",生产方式演算表!J916)</f>
        <v/>
      </c>
      <c r="I878" s="24" t="str">
        <f>IF(生产方式演算表!AQ916="","",生产方式演算表!AQ916)</f>
        <v/>
      </c>
      <c r="J878" s="26" t="str">
        <f>IF(生产方式演算表!AR916=0,"","运力")</f>
        <v/>
      </c>
      <c r="K878" s="26" t="str">
        <f>IF(J878="运力",生产方式演算表!AR916,"")</f>
        <v/>
      </c>
      <c r="L878" s="3" t="str">
        <f>IF(生产方式演算表!O916="","",生产方式演算表!O916)</f>
        <v/>
      </c>
      <c r="M878" s="3" t="str">
        <f>IF(生产方式演算表!AT916="","",ROUND(生产方式演算表!AT916,-1))</f>
        <v/>
      </c>
      <c r="N878" s="3" t="str">
        <f>IF(生产方式演算表!Q916="","",生产方式演算表!Q916)</f>
        <v/>
      </c>
      <c r="O878" s="3" t="str">
        <f>IF(生产方式演算表!AU916="","",ROUND(生产方式演算表!AU916,-1))</f>
        <v/>
      </c>
      <c r="P878" s="3" t="str">
        <f>IF(生产方式演算表!S916="","",生产方式演算表!S916)</f>
        <v/>
      </c>
      <c r="Q878" s="3" t="str">
        <f>IF(生产方式演算表!AV916="","",ROUND(生产方式演算表!AV916,-1))</f>
        <v/>
      </c>
      <c r="R878" s="3" t="str">
        <f>IF(生产方式演算表!V916="","",生产方式演算表!V916)</f>
        <v/>
      </c>
      <c r="S878" s="3" t="str">
        <f>IF(生产方式演算表!AW916="","",ROUND(生产方式演算表!AW916,-LEN(生产方式演算表!AW916)+2))</f>
        <v/>
      </c>
      <c r="T878" s="3" t="str">
        <f>IF(生产方式演算表!X916="","",生产方式演算表!X916)</f>
        <v/>
      </c>
      <c r="U878" s="3" t="str">
        <f>IF(生产方式演算表!AX916="","",ROUND(生产方式演算表!AX916,-LEN(生产方式演算表!AX916)+2))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hidden="1" customHeight="1" spans="1:34">
      <c r="A879" s="23" t="str">
        <f>生产方式演算表!A917</f>
        <v>pmg_茶叶_魔法自动化</v>
      </c>
      <c r="B879" s="20" t="str">
        <f>IF(生产方式演算表!B917="","",生产方式演算表!B917)</f>
        <v/>
      </c>
      <c r="C879" s="25">
        <v>2</v>
      </c>
      <c r="D879" s="24" t="str">
        <f>IF(生产方式演算表!F917="","",生产方式演算表!F917)</f>
        <v>魔偶</v>
      </c>
      <c r="E879" s="24">
        <f>IF(生产方式演算表!AO917="","",生产方式演算表!AO917)</f>
        <v>9</v>
      </c>
      <c r="F879" s="24" t="str">
        <f>IF(生产方式演算表!H917="","",生产方式演算表!H917)</f>
        <v>灵能水晶</v>
      </c>
      <c r="G879" s="24">
        <f>IF(生产方式演算表!AP917="","",生产方式演算表!AP917)</f>
        <v>15</v>
      </c>
      <c r="H879" s="24" t="str">
        <f>IF(生产方式演算表!J917="","",生产方式演算表!J917)</f>
        <v/>
      </c>
      <c r="I879" s="24" t="str">
        <f>IF(生产方式演算表!AQ917="","",生产方式演算表!AQ917)</f>
        <v/>
      </c>
      <c r="J879" s="26" t="str">
        <f>IF(生产方式演算表!AR917=0,"","运力")</f>
        <v/>
      </c>
      <c r="K879" s="26" t="str">
        <f>IF(J879="运力",生产方式演算表!AR917,"")</f>
        <v/>
      </c>
      <c r="L879" s="3" t="str">
        <f>IF(生产方式演算表!O917="","",生产方式演算表!O917)</f>
        <v/>
      </c>
      <c r="M879" s="3" t="str">
        <f>IF(生产方式演算表!AT917="","",ROUND(生产方式演算表!AT917,-1))</f>
        <v/>
      </c>
      <c r="N879" s="3" t="str">
        <f>IF(生产方式演算表!Q917="","",生产方式演算表!Q917)</f>
        <v/>
      </c>
      <c r="O879" s="3" t="str">
        <f>IF(生产方式演算表!AU917="","",ROUND(生产方式演算表!AU917,-1))</f>
        <v/>
      </c>
      <c r="P879" s="3" t="str">
        <f>IF(生产方式演算表!S917="","",生产方式演算表!S917)</f>
        <v/>
      </c>
      <c r="Q879" s="3" t="str">
        <f>IF(生产方式演算表!AV917="","",ROUND(生产方式演算表!AV917,-1))</f>
        <v/>
      </c>
      <c r="R879" s="3" t="str">
        <f>IF(生产方式演算表!V917="","",生产方式演算表!V917)</f>
        <v/>
      </c>
      <c r="S879" s="3" t="str">
        <f>IF(生产方式演算表!AW917="","",ROUND(生产方式演算表!AW917,-LEN(生产方式演算表!AW917)+2))</f>
        <v/>
      </c>
      <c r="T879" s="3" t="str">
        <f>IF(生产方式演算表!X917="","",生产方式演算表!X917)</f>
        <v/>
      </c>
      <c r="U879" s="3" t="str">
        <f>IF(生产方式演算表!AX917="","",ROUND(生产方式演算表!AX917,-LEN(生产方式演算表!AX917)+2))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hidden="1" customHeight="1" spans="1:34">
      <c r="A880" s="23" t="str">
        <f>生产方式演算表!A918</f>
        <v>pmg_茶叶_魔法自动化</v>
      </c>
      <c r="B880" s="20" t="str">
        <f>IF(生产方式演算表!B918="","",生产方式演算表!B918)</f>
        <v/>
      </c>
      <c r="C880" s="25">
        <v>3</v>
      </c>
      <c r="D880" s="24" t="str">
        <f>IF(生产方式演算表!F918="","",生产方式演算表!F918)</f>
        <v>魔偶</v>
      </c>
      <c r="E880" s="24">
        <f>IF(生产方式演算表!AO918="","",生产方式演算表!AO918)</f>
        <v>12</v>
      </c>
      <c r="F880" s="24" t="str">
        <f>IF(生产方式演算表!H918="","",生产方式演算表!H918)</f>
        <v>灵能水晶</v>
      </c>
      <c r="G880" s="24">
        <f>IF(生产方式演算表!AP918="","",生产方式演算表!AP918)</f>
        <v>19</v>
      </c>
      <c r="H880" s="24" t="str">
        <f>IF(生产方式演算表!J918="","",生产方式演算表!J918)</f>
        <v/>
      </c>
      <c r="I880" s="24" t="str">
        <f>IF(生产方式演算表!AQ918="","",生产方式演算表!AQ918)</f>
        <v/>
      </c>
      <c r="J880" s="26" t="str">
        <f>IF(生产方式演算表!AR918=0,"","运力")</f>
        <v/>
      </c>
      <c r="K880" s="26" t="str">
        <f>IF(J880="运力",生产方式演算表!AR918,"")</f>
        <v/>
      </c>
      <c r="L880" s="3" t="str">
        <f>IF(生产方式演算表!O918="","",生产方式演算表!O918)</f>
        <v/>
      </c>
      <c r="M880" s="3" t="str">
        <f>IF(生产方式演算表!AT918="","",ROUND(生产方式演算表!AT918,-1))</f>
        <v/>
      </c>
      <c r="N880" s="3" t="str">
        <f>IF(生产方式演算表!Q918="","",生产方式演算表!Q918)</f>
        <v/>
      </c>
      <c r="O880" s="3" t="str">
        <f>IF(生产方式演算表!AU918="","",ROUND(生产方式演算表!AU918,-1))</f>
        <v/>
      </c>
      <c r="P880" s="3" t="str">
        <f>IF(生产方式演算表!S918="","",生产方式演算表!S918)</f>
        <v/>
      </c>
      <c r="Q880" s="3" t="str">
        <f>IF(生产方式演算表!AV918="","",ROUND(生产方式演算表!AV918,-1))</f>
        <v/>
      </c>
      <c r="R880" s="3" t="str">
        <f>IF(生产方式演算表!V918="","",生产方式演算表!V918)</f>
        <v/>
      </c>
      <c r="S880" s="3" t="str">
        <f>IF(生产方式演算表!AW918="","",ROUND(生产方式演算表!AW918,-LEN(生产方式演算表!AW918)+2))</f>
        <v/>
      </c>
      <c r="T880" s="3" t="str">
        <f>IF(生产方式演算表!X918="","",生产方式演算表!X918)</f>
        <v/>
      </c>
      <c r="U880" s="3" t="str">
        <f>IF(生产方式演算表!AX918="","",ROUND(生产方式演算表!AX918,-LEN(生产方式演算表!AX918)+2))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hidden="1" customHeight="1" spans="1:34">
      <c r="A881" s="23" t="str">
        <f>生产方式演算表!A919</f>
        <v>pmg_茶叶_魔法自动化</v>
      </c>
      <c r="B881" s="20" t="str">
        <f>IF(生产方式演算表!B919="","",生产方式演算表!B919)</f>
        <v/>
      </c>
      <c r="C881" s="25">
        <v>4</v>
      </c>
      <c r="D881" s="24" t="str">
        <f>IF(生产方式演算表!F919="","",生产方式演算表!F919)</f>
        <v>魔偶</v>
      </c>
      <c r="E881" s="24">
        <f>IF(生产方式演算表!AO919="","",生产方式演算表!AO919)</f>
        <v>14</v>
      </c>
      <c r="F881" s="24" t="str">
        <f>IF(生产方式演算表!H919="","",生产方式演算表!H919)</f>
        <v>灵能水晶</v>
      </c>
      <c r="G881" s="24">
        <f>IF(生产方式演算表!AP919="","",生产方式演算表!AP919)</f>
        <v>24</v>
      </c>
      <c r="H881" s="24" t="str">
        <f>IF(生产方式演算表!J919="","",生产方式演算表!J919)</f>
        <v/>
      </c>
      <c r="I881" s="24" t="str">
        <f>IF(生产方式演算表!AQ919="","",生产方式演算表!AQ919)</f>
        <v/>
      </c>
      <c r="J881" s="26" t="str">
        <f>IF(生产方式演算表!AR919=0,"","运力")</f>
        <v/>
      </c>
      <c r="K881" s="26" t="str">
        <f>IF(J881="运力",生产方式演算表!AR919,"")</f>
        <v/>
      </c>
      <c r="L881" s="3" t="str">
        <f>IF(生产方式演算表!O919="","",生产方式演算表!O919)</f>
        <v/>
      </c>
      <c r="M881" s="3" t="str">
        <f>IF(生产方式演算表!AT919="","",ROUND(生产方式演算表!AT919,-1))</f>
        <v/>
      </c>
      <c r="N881" s="3" t="str">
        <f>IF(生产方式演算表!Q919="","",生产方式演算表!Q919)</f>
        <v/>
      </c>
      <c r="O881" s="3" t="str">
        <f>IF(生产方式演算表!AU919="","",ROUND(生产方式演算表!AU919,-1))</f>
        <v/>
      </c>
      <c r="P881" s="3" t="str">
        <f>IF(生产方式演算表!S919="","",生产方式演算表!S919)</f>
        <v/>
      </c>
      <c r="Q881" s="3" t="str">
        <f>IF(生产方式演算表!AV919="","",ROUND(生产方式演算表!AV919,-1))</f>
        <v/>
      </c>
      <c r="R881" s="3" t="str">
        <f>IF(生产方式演算表!V919="","",生产方式演算表!V919)</f>
        <v/>
      </c>
      <c r="S881" s="3" t="str">
        <f>IF(生产方式演算表!AW919="","",ROUND(生产方式演算表!AW919,-LEN(生产方式演算表!AW919)+2))</f>
        <v/>
      </c>
      <c r="T881" s="3" t="str">
        <f>IF(生产方式演算表!X919="","",生产方式演算表!X919)</f>
        <v/>
      </c>
      <c r="U881" s="3" t="str">
        <f>IF(生产方式演算表!AX919="","",ROUND(生产方式演算表!AX919,-LEN(生产方式演算表!AX919)+2))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3" t="str">
        <f>生产方式演算表!A920</f>
        <v>pmg_茶叶_所有制</v>
      </c>
      <c r="B882" s="20" t="str">
        <f>IF(生产方式演算表!B920="","",生产方式演算表!B920)</f>
        <v>pm_农_商人行会</v>
      </c>
      <c r="C882" s="25">
        <v>5</v>
      </c>
      <c r="D882" s="24" t="str">
        <f>IF(生产方式演算表!F920="","",生产方式演算表!F920)</f>
        <v/>
      </c>
      <c r="E882" s="24">
        <f>IF(生产方式演算表!AO928="","",IF(LEN(生产方式演算表!AO928)=1,生产方式演算表!AO928,ROUND(生产方式演算表!AO928,-1)))</f>
        <v>6</v>
      </c>
      <c r="F882" s="24" t="str">
        <f>IF(生产方式演算表!H928="","",生产方式演算表!H928)</f>
        <v/>
      </c>
      <c r="G882" s="24" t="str">
        <f>IF(生产方式演算表!AP928="","",IF(LEN(生产方式演算表!AP928)=1,生产方式演算表!AP928,ROUND(生产方式演算表!AP928,-1)))</f>
        <v/>
      </c>
      <c r="H882" s="24" t="str">
        <f>IF(生产方式演算表!J920="","",生产方式演算表!J920)</f>
        <v/>
      </c>
      <c r="I882" s="24" t="str">
        <f>IF(生产方式演算表!AQ928="","",IF(LEN(生产方式演算表!AQ928)=1,生产方式演算表!AQ928,ROUND(生产方式演算表!AQ928,-1)))</f>
        <v/>
      </c>
      <c r="J882" s="26" t="str">
        <f>IF(生产方式演算表!AR920=0,"","运力")</f>
        <v/>
      </c>
      <c r="K882" s="26" t="str">
        <f>IF(J882="","",IF(LEN(生产方式演算表!AR928)=1,生产方式演算表!AR928,ROUND(生产方式演算表!AR928,-1)))</f>
        <v/>
      </c>
      <c r="L882" s="3" t="str">
        <f>IF(生产方式演算表!O920="","",生产方式演算表!O920)</f>
        <v/>
      </c>
      <c r="M882" s="3" t="str">
        <f>IF(生产方式演算表!AT920="","",ROUND(生产方式演算表!AT920,-1))</f>
        <v/>
      </c>
      <c r="N882" s="3" t="str">
        <f>IF(生产方式演算表!Q920="","",生产方式演算表!Q920)</f>
        <v/>
      </c>
      <c r="O882" s="3" t="str">
        <f>IF(生产方式演算表!AU920="","",ROUND(生产方式演算表!AU920,-1))</f>
        <v/>
      </c>
      <c r="P882" s="3" t="str">
        <f>IF(生产方式演算表!S920="","",生产方式演算表!S920)</f>
        <v/>
      </c>
      <c r="Q882" s="3" t="str">
        <f>IF(生产方式演算表!AV920="","",ROUND(生产方式演算表!AV920,-1))</f>
        <v/>
      </c>
      <c r="R882" s="3" t="str">
        <f>IF(生产方式演算表!V920="","",生产方式演算表!V920)</f>
        <v/>
      </c>
      <c r="S882" s="3" t="str">
        <f>IF(生产方式演算表!AW928="","",IF(LEN(生产方式演算表!AW928)=1,生产方式演算表!AW928,ROUND(生产方式演算表!AW928,-1)))</f>
        <v/>
      </c>
      <c r="T882" s="3" t="str">
        <f>IF(生产方式演算表!X920="","",生产方式演算表!X920)</f>
        <v/>
      </c>
      <c r="U882" s="3" t="str">
        <f>IF(生产方式演算表!AX928="","",IF(LEN(生产方式演算表!AX928)=1,生产方式演算表!AX928,ROUND(生产方式演算表!AX928,-1)))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3" t="str">
        <f>生产方式演算表!A921</f>
        <v>pmg_茶叶_所有制</v>
      </c>
      <c r="B883" s="20" t="str">
        <f>IF(生产方式演算表!B921="","",生产方式演算表!B921)</f>
        <v>pm_农_教会所有</v>
      </c>
      <c r="C883" s="25">
        <v>6</v>
      </c>
      <c r="D883" s="24" t="str">
        <f>IF(生产方式演算表!F921="","",生产方式演算表!F921)</f>
        <v/>
      </c>
      <c r="E883" s="24">
        <f>IF(生产方式演算表!AO929="","",IF(LEN(生产方式演算表!AO929)=1,生产方式演算表!AO929,ROUND(生产方式演算表!AO929,-1)))</f>
        <v>9</v>
      </c>
      <c r="F883" s="24" t="str">
        <f>IF(生产方式演算表!H929="","",生产方式演算表!H929)</f>
        <v>肥料</v>
      </c>
      <c r="G883" s="24">
        <f>IF(生产方式演算表!AP929="","",IF(LEN(生产方式演算表!AP929)=1,生产方式演算表!AP929,ROUND(生产方式演算表!AP929,-1)))</f>
        <v>20</v>
      </c>
      <c r="H883" s="24" t="str">
        <f>IF(生产方式演算表!J921="","",生产方式演算表!J921)</f>
        <v/>
      </c>
      <c r="I883" s="24" t="str">
        <f>IF(生产方式演算表!AQ929="","",IF(LEN(生产方式演算表!AQ929)=1,生产方式演算表!AQ929,ROUND(生产方式演算表!AQ929,-1)))</f>
        <v/>
      </c>
      <c r="J883" s="26" t="str">
        <f>IF(生产方式演算表!AR921=0,"","运力")</f>
        <v/>
      </c>
      <c r="K883" s="26" t="str">
        <f>IF(J883="","",IF(LEN(生产方式演算表!AR929)=1,生产方式演算表!AR929,ROUND(生产方式演算表!AR929,-1)))</f>
        <v/>
      </c>
      <c r="L883" s="3" t="str">
        <f>IF(生产方式演算表!O921="","",生产方式演算表!O921)</f>
        <v/>
      </c>
      <c r="M883" s="3" t="str">
        <f>IF(生产方式演算表!AT921="","",ROUND(生产方式演算表!AT921,-1))</f>
        <v/>
      </c>
      <c r="N883" s="3" t="str">
        <f>IF(生产方式演算表!Q921="","",生产方式演算表!Q921)</f>
        <v/>
      </c>
      <c r="O883" s="3" t="str">
        <f>IF(生产方式演算表!AU921="","",ROUND(生产方式演算表!AU921,-1))</f>
        <v/>
      </c>
      <c r="P883" s="3" t="str">
        <f>IF(生产方式演算表!S921="","",生产方式演算表!S921)</f>
        <v/>
      </c>
      <c r="Q883" s="3" t="str">
        <f>IF(生产方式演算表!AV921="","",ROUND(生产方式演算表!AV921,-1))</f>
        <v/>
      </c>
      <c r="R883" s="3" t="str">
        <f>IF(生产方式演算表!V921="","",生产方式演算表!V921)</f>
        <v/>
      </c>
      <c r="S883" s="3" t="str">
        <f>IF(生产方式演算表!AW929="","",IF(LEN(生产方式演算表!AW929)=1,生产方式演算表!AW929,ROUND(生产方式演算表!AW929,-1)))</f>
        <v/>
      </c>
      <c r="T883" s="3" t="str">
        <f>IF(生产方式演算表!X921="","",生产方式演算表!X921)</f>
        <v/>
      </c>
      <c r="U883" s="3" t="str">
        <f>IF(生产方式演算表!AX929="","",IF(LEN(生产方式演算表!AX929)=1,生产方式演算表!AX929,ROUND(生产方式演算表!AX929,-1)))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3" t="str">
        <f>生产方式演算表!A922</f>
        <v>pmg_茶叶_所有制</v>
      </c>
      <c r="B884" s="20" t="str">
        <f>IF(生产方式演算表!B922="","",生产方式演算表!B922)</f>
        <v>pm_农_私人运营</v>
      </c>
      <c r="C884" s="25">
        <v>7</v>
      </c>
      <c r="D884" s="24" t="str">
        <f>IF(生产方式演算表!F922="","",生产方式演算表!F922)</f>
        <v/>
      </c>
      <c r="E884" s="24">
        <f>IF(生产方式演算表!AO930="","",IF(LEN(生产方式演算表!AO930)=1,生产方式演算表!AO930,ROUND(生产方式演算表!AO930,-1)))</f>
        <v>10</v>
      </c>
      <c r="F884" s="24" t="str">
        <f>IF(生产方式演算表!H930="","",生产方式演算表!H930)</f>
        <v>肥料</v>
      </c>
      <c r="G884" s="24">
        <f>IF(生产方式演算表!AP930="","",IF(LEN(生产方式演算表!AP930)=1,生产方式演算表!AP930,ROUND(生产方式演算表!AP930,-1)))</f>
        <v>30</v>
      </c>
      <c r="H884" s="24" t="str">
        <f>IF(生产方式演算表!J922="","",生产方式演算表!J922)</f>
        <v/>
      </c>
      <c r="I884" s="24" t="str">
        <f>IF(生产方式演算表!AQ930="","",IF(LEN(生产方式演算表!AQ930)=1,生产方式演算表!AQ930,ROUND(生产方式演算表!AQ930,-1)))</f>
        <v/>
      </c>
      <c r="J884" s="26" t="str">
        <f>IF(生产方式演算表!AR922=0,"","运力")</f>
        <v/>
      </c>
      <c r="K884" s="26" t="str">
        <f>IF(J884="","",IF(LEN(生产方式演算表!AR930)=1,生产方式演算表!AR930,ROUND(生产方式演算表!AR930,-1)))</f>
        <v/>
      </c>
      <c r="L884" s="3" t="str">
        <f>IF(生产方式演算表!O922="","",生产方式演算表!O922)</f>
        <v/>
      </c>
      <c r="M884" s="3" t="str">
        <f>IF(生产方式演算表!AT922="","",ROUND(生产方式演算表!AT922,-1))</f>
        <v/>
      </c>
      <c r="N884" s="3" t="str">
        <f>IF(生产方式演算表!Q922="","",生产方式演算表!Q922)</f>
        <v/>
      </c>
      <c r="O884" s="3" t="str">
        <f>IF(生产方式演算表!AU922="","",ROUND(生产方式演算表!AU922,-1))</f>
        <v/>
      </c>
      <c r="P884" s="3" t="str">
        <f>IF(生产方式演算表!S922="","",生产方式演算表!S922)</f>
        <v/>
      </c>
      <c r="Q884" s="3" t="str">
        <f>IF(生产方式演算表!AV922="","",ROUND(生产方式演算表!AV922,-1))</f>
        <v/>
      </c>
      <c r="R884" s="3" t="str">
        <f>IF(生产方式演算表!V922="","",生产方式演算表!V922)</f>
        <v/>
      </c>
      <c r="S884" s="3" t="str">
        <f>IF(生产方式演算表!AW930="","",IF(LEN(生产方式演算表!AW930)=1,生产方式演算表!AW930,ROUND(生产方式演算表!AW930,-1)))</f>
        <v/>
      </c>
      <c r="T884" s="3" t="str">
        <f>IF(生产方式演算表!X922="","",生产方式演算表!X922)</f>
        <v/>
      </c>
      <c r="U884" s="3" t="str">
        <f>IF(生产方式演算表!AX930="","",IF(LEN(生产方式演算表!AX930)=1,生产方式演算表!AX930,ROUND(生产方式演算表!AX930,-1)))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3" t="str">
        <f>生产方式演算表!A923</f>
        <v>pmg_茶叶_所有制</v>
      </c>
      <c r="B885" s="20" t="str">
        <f>IF(生产方式演算表!B923="","",生产方式演算表!B923)</f>
        <v>pm_农_公开交易</v>
      </c>
      <c r="C885" s="25">
        <v>8</v>
      </c>
      <c r="D885" s="24" t="str">
        <f>IF(生产方式演算表!F923="","",生产方式演算表!F923)</f>
        <v/>
      </c>
      <c r="E885" s="24">
        <f>IF(生产方式演算表!AO931="","",IF(LEN(生产方式演算表!AO931)=1,生产方式演算表!AO931,ROUND(生产方式演算表!AO931,-1)))</f>
        <v>20</v>
      </c>
      <c r="F885" s="24" t="str">
        <f>IF(生产方式演算表!H931="","",生产方式演算表!H931)</f>
        <v>肥料</v>
      </c>
      <c r="G885" s="24">
        <f>IF(生产方式演算表!AP931="","",IF(LEN(生产方式演算表!AP931)=1,生产方式演算表!AP931,ROUND(生产方式演算表!AP931,-1)))</f>
        <v>30</v>
      </c>
      <c r="H885" s="24" t="str">
        <f>IF(生产方式演算表!J923="","",生产方式演算表!J923)</f>
        <v/>
      </c>
      <c r="I885" s="24" t="str">
        <f>IF(生产方式演算表!AQ931="","",IF(LEN(生产方式演算表!AQ931)=1,生产方式演算表!AQ931,ROUND(生产方式演算表!AQ931,-1)))</f>
        <v/>
      </c>
      <c r="J885" s="26" t="str">
        <f>IF(生产方式演算表!AR923=0,"","运力")</f>
        <v/>
      </c>
      <c r="K885" s="26" t="str">
        <f>IF(J885="","",IF(LEN(生产方式演算表!AR931)=1,生产方式演算表!AR931,ROUND(生产方式演算表!AR931,-1)))</f>
        <v/>
      </c>
      <c r="L885" s="3" t="str">
        <f>IF(生产方式演算表!O923="","",生产方式演算表!O923)</f>
        <v/>
      </c>
      <c r="M885" s="3" t="str">
        <f>IF(生产方式演算表!AT923="","",ROUND(生产方式演算表!AT923,-1))</f>
        <v/>
      </c>
      <c r="N885" s="3" t="str">
        <f>IF(生产方式演算表!Q923="","",生产方式演算表!Q923)</f>
        <v/>
      </c>
      <c r="O885" s="3" t="str">
        <f>IF(生产方式演算表!AU923="","",ROUND(生产方式演算表!AU923,-1))</f>
        <v/>
      </c>
      <c r="P885" s="3" t="str">
        <f>IF(生产方式演算表!S923="","",生产方式演算表!S923)</f>
        <v/>
      </c>
      <c r="Q885" s="3" t="str">
        <f>IF(生产方式演算表!AV923="","",ROUND(生产方式演算表!AV923,-1))</f>
        <v/>
      </c>
      <c r="R885" s="3" t="str">
        <f>IF(生产方式演算表!V923="","",生产方式演算表!V923)</f>
        <v/>
      </c>
      <c r="S885" s="3" t="str">
        <f>IF(生产方式演算表!AW931="","",IF(LEN(生产方式演算表!AW931)=1,生产方式演算表!AW931,ROUND(生产方式演算表!AW931,-1)))</f>
        <v/>
      </c>
      <c r="T885" s="3" t="str">
        <f>IF(生产方式演算表!X923="","",生产方式演算表!X923)</f>
        <v/>
      </c>
      <c r="U885" s="3" t="str">
        <f>IF(生产方式演算表!AX931="","",IF(LEN(生产方式演算表!AX931)=1,生产方式演算表!AX931,ROUND(生产方式演算表!AX931,-1)))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3" t="str">
        <f>生产方式演算表!A924</f>
        <v>pmg_茶叶_所有制</v>
      </c>
      <c r="B886" s="20" t="str">
        <f>IF(生产方式演算表!B924="","",生产方式演算表!B924)</f>
        <v>pm_农_政府运营</v>
      </c>
      <c r="C886" s="23">
        <v>1</v>
      </c>
      <c r="D886" s="24" t="str">
        <f>IF(生产方式演算表!F924="","",生产方式演算表!F924)</f>
        <v/>
      </c>
      <c r="E886" s="24">
        <f>IF(生产方式演算表!AO932="","",IF(LEN(生产方式演算表!AO932)=1,生产方式演算表!AO932,ROUND(生产方式演算表!AO932,-1)))</f>
        <v>20</v>
      </c>
      <c r="F886" s="24" t="str">
        <f>IF(生产方式演算表!H932="","",生产方式演算表!H932)</f>
        <v>肥料</v>
      </c>
      <c r="G886" s="24">
        <f>IF(生产方式演算表!AP932="","",IF(LEN(生产方式演算表!AP932)=1,生产方式演算表!AP932,ROUND(生产方式演算表!AP932,-1)))</f>
        <v>40</v>
      </c>
      <c r="H886" s="24" t="str">
        <f>IF(生产方式演算表!J924="","",生产方式演算表!J924)</f>
        <v/>
      </c>
      <c r="I886" s="24" t="str">
        <f>IF(生产方式演算表!AQ932="","",IF(LEN(生产方式演算表!AQ932)=1,生产方式演算表!AQ932,ROUND(生产方式演算表!AQ932,-1)))</f>
        <v/>
      </c>
      <c r="J886" s="26" t="str">
        <f>IF(生产方式演算表!AR924=0,"","运力")</f>
        <v/>
      </c>
      <c r="K886" s="26" t="str">
        <f>IF(J886="","",IF(LEN(生产方式演算表!AR932)=1,生产方式演算表!AR932,ROUND(生产方式演算表!AR932,-1)))</f>
        <v/>
      </c>
      <c r="L886" s="3" t="str">
        <f>IF(生产方式演算表!O924="","",生产方式演算表!O924)</f>
        <v/>
      </c>
      <c r="M886" s="3" t="str">
        <f>IF(生产方式演算表!AT924="","",ROUND(生产方式演算表!AT924,-1))</f>
        <v/>
      </c>
      <c r="N886" s="3" t="str">
        <f>IF(生产方式演算表!Q924="","",生产方式演算表!Q924)</f>
        <v/>
      </c>
      <c r="O886" s="3" t="str">
        <f>IF(生产方式演算表!AU924="","",ROUND(生产方式演算表!AU924,-1))</f>
        <v/>
      </c>
      <c r="P886" s="3" t="str">
        <f>IF(生产方式演算表!S924="","",生产方式演算表!S924)</f>
        <v/>
      </c>
      <c r="Q886" s="3" t="str">
        <f>IF(生产方式演算表!AV924="","",ROUND(生产方式演算表!AV924,-1))</f>
        <v/>
      </c>
      <c r="R886" s="3" t="str">
        <f>IF(生产方式演算表!V924="","",生产方式演算表!V924)</f>
        <v/>
      </c>
      <c r="S886" s="3" t="str">
        <f>IF(生产方式演算表!AW932="","",IF(LEN(生产方式演算表!AW932)=1,生产方式演算表!AW932,ROUND(生产方式演算表!AW932,-1)))</f>
        <v/>
      </c>
      <c r="T886" s="3" t="str">
        <f>IF(生产方式演算表!X924="","",生产方式演算表!X924)</f>
        <v/>
      </c>
      <c r="U886" s="3" t="str">
        <f>IF(生产方式演算表!AX932="","",IF(LEN(生产方式演算表!AX932)=1,生产方式演算表!AX932,ROUND(生产方式演算表!AX932,-1)))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3" t="str">
        <f>生产方式演算表!A925</f>
        <v>pmg_茶叶_所有制</v>
      </c>
      <c r="B887" s="20" t="str">
        <f>IF(生产方式演算表!B925="","",生产方式演算表!B925)</f>
        <v>pm_农_初级工人合作社</v>
      </c>
      <c r="C887" s="23">
        <v>2</v>
      </c>
      <c r="D887" s="24" t="str">
        <f>IF(生产方式演算表!F925="","",生产方式演算表!F925)</f>
        <v/>
      </c>
      <c r="E887" s="24" t="str">
        <f>IF(生产方式演算表!AO933="","",IF(LEN(生产方式演算表!AO933)=1,生产方式演算表!AO933,ROUND(生产方式演算表!AO933,-1)))</f>
        <v/>
      </c>
      <c r="F887" s="24" t="str">
        <f>IF(生产方式演算表!H933="","",生产方式演算表!H933)</f>
        <v/>
      </c>
      <c r="G887" s="24" t="str">
        <f>IF(生产方式演算表!AP933="","",IF(LEN(生产方式演算表!AP933)=1,生产方式演算表!AP933,ROUND(生产方式演算表!AP933,-1)))</f>
        <v/>
      </c>
      <c r="H887" s="24" t="str">
        <f>IF(生产方式演算表!J925="","",生产方式演算表!J925)</f>
        <v/>
      </c>
      <c r="I887" s="24" t="str">
        <f>IF(生产方式演算表!AQ933="","",IF(LEN(生产方式演算表!AQ933)=1,生产方式演算表!AQ933,ROUND(生产方式演算表!AQ933,-1)))</f>
        <v/>
      </c>
      <c r="J887" s="26" t="str">
        <f>IF(生产方式演算表!AR925=0,"","运力")</f>
        <v/>
      </c>
      <c r="K887" s="26" t="str">
        <f>IF(J887="","",IF(LEN(生产方式演算表!AR933)=1,生产方式演算表!AR933,ROUND(生产方式演算表!AR933,-1)))</f>
        <v/>
      </c>
      <c r="L887" s="3" t="str">
        <f>IF(生产方式演算表!O925="","",生产方式演算表!O925)</f>
        <v/>
      </c>
      <c r="M887" s="3" t="str">
        <f>IF(生产方式演算表!AT925="","",ROUND(生产方式演算表!AT925,-1))</f>
        <v/>
      </c>
      <c r="N887" s="3" t="str">
        <f>IF(生产方式演算表!Q925="","",生产方式演算表!Q925)</f>
        <v/>
      </c>
      <c r="O887" s="3" t="str">
        <f>IF(生产方式演算表!AU925="","",ROUND(生产方式演算表!AU925,-1))</f>
        <v/>
      </c>
      <c r="P887" s="3" t="str">
        <f>IF(生产方式演算表!S925="","",生产方式演算表!S925)</f>
        <v/>
      </c>
      <c r="Q887" s="3" t="str">
        <f>IF(生产方式演算表!AV925="","",ROUND(生产方式演算表!AV925,-1))</f>
        <v/>
      </c>
      <c r="R887" s="3" t="str">
        <f>IF(生产方式演算表!V925="","",生产方式演算表!V925)</f>
        <v/>
      </c>
      <c r="S887" s="3" t="str">
        <f>IF(生产方式演算表!AW933="","",IF(LEN(生产方式演算表!AW933)=1,生产方式演算表!AW933,ROUND(生产方式演算表!AW933,-1)))</f>
        <v/>
      </c>
      <c r="T887" s="3" t="str">
        <f>IF(生产方式演算表!X925="","",生产方式演算表!X925)</f>
        <v/>
      </c>
      <c r="U887" s="3" t="str">
        <f>IF(生产方式演算表!AX933="","",IF(LEN(生产方式演算表!AX933)=1,生产方式演算表!AX933,ROUND(生产方式演算表!AX933,-1)))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3" t="str">
        <f>生产方式演算表!A926</f>
        <v>pmg_茶叶_所有制</v>
      </c>
      <c r="B888" s="20" t="str">
        <f>IF(生产方式演算表!B926="","",生产方式演算表!B926)</f>
        <v>pm_农_高级工人合作社</v>
      </c>
      <c r="C888" s="23">
        <v>3</v>
      </c>
      <c r="D888" s="24" t="str">
        <f>IF(生产方式演算表!F926="","",生产方式演算表!F926)</f>
        <v/>
      </c>
      <c r="E888" s="24">
        <f>IF(生产方式演算表!AO934="","",IF(LEN(生产方式演算表!AO934)=1,生产方式演算表!AO934,ROUND(生产方式演算表!AO934,-1)))</f>
        <v>6</v>
      </c>
      <c r="F888" s="24" t="str">
        <f>IF(生产方式演算表!H934="","",生产方式演算表!H934)</f>
        <v/>
      </c>
      <c r="G888" s="24" t="str">
        <f>IF(生产方式演算表!AP934="","",IF(LEN(生产方式演算表!AP934)=1,生产方式演算表!AP934,ROUND(生产方式演算表!AP934,-1)))</f>
        <v/>
      </c>
      <c r="H888" s="24" t="str">
        <f>IF(生产方式演算表!J926="","",生产方式演算表!J926)</f>
        <v/>
      </c>
      <c r="I888" s="24" t="str">
        <f>IF(生产方式演算表!AQ934="","",IF(LEN(生产方式演算表!AQ934)=1,生产方式演算表!AQ934,ROUND(生产方式演算表!AQ934,-1)))</f>
        <v/>
      </c>
      <c r="J888" s="26" t="str">
        <f>IF(生产方式演算表!AR926=0,"","运力")</f>
        <v/>
      </c>
      <c r="K888" s="26" t="str">
        <f>IF(J888="","",IF(LEN(生产方式演算表!AR934)=1,生产方式演算表!AR934,ROUND(生产方式演算表!AR934,-1)))</f>
        <v/>
      </c>
      <c r="L888" s="3" t="str">
        <f>IF(生产方式演算表!O926="","",生产方式演算表!O926)</f>
        <v/>
      </c>
      <c r="M888" s="3" t="str">
        <f>IF(生产方式演算表!AT926="","",ROUND(生产方式演算表!AT926,-1))</f>
        <v/>
      </c>
      <c r="N888" s="3" t="str">
        <f>IF(生产方式演算表!Q926="","",生产方式演算表!Q926)</f>
        <v/>
      </c>
      <c r="O888" s="3" t="str">
        <f>IF(生产方式演算表!AU926="","",ROUND(生产方式演算表!AU926,-1))</f>
        <v/>
      </c>
      <c r="P888" s="3" t="str">
        <f>IF(生产方式演算表!S926="","",生产方式演算表!S926)</f>
        <v/>
      </c>
      <c r="Q888" s="3" t="str">
        <f>IF(生产方式演算表!AV926="","",ROUND(生产方式演算表!AV926,-1))</f>
        <v/>
      </c>
      <c r="R888" s="3" t="str">
        <f>IF(生产方式演算表!V926="","",生产方式演算表!V926)</f>
        <v/>
      </c>
      <c r="S888" s="3" t="str">
        <f>IF(生产方式演算表!AW934="","",IF(LEN(生产方式演算表!AW934)=1,生产方式演算表!AW934,ROUND(生产方式演算表!AW934,-1)))</f>
        <v/>
      </c>
      <c r="T888" s="3" t="str">
        <f>IF(生产方式演算表!X926="","",生产方式演算表!X926)</f>
        <v/>
      </c>
      <c r="U888" s="3" t="str">
        <f>IF(生产方式演算表!AX934="","",IF(LEN(生产方式演算表!AX934)=1,生产方式演算表!AX934,ROUND(生产方式演算表!AX934,-1)))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3" t="str">
        <f>生产方式演算表!A927</f>
        <v>pmg_茶叶_所有制</v>
      </c>
      <c r="B889" s="20" t="str">
        <f>IF(生产方式演算表!B927="","",生产方式演算表!B927)</f>
        <v>pm_农_法师所有</v>
      </c>
      <c r="C889" s="23">
        <v>4</v>
      </c>
      <c r="D889" s="24" t="str">
        <f>IF(生产方式演算表!F927="","",生产方式演算表!F927)</f>
        <v/>
      </c>
      <c r="E889" s="24">
        <f>IF(生产方式演算表!AO935="","",IF(LEN(生产方式演算表!AO935)=1,生产方式演算表!AO935,ROUND(生产方式演算表!AO935,-1)))</f>
        <v>8</v>
      </c>
      <c r="F889" s="24" t="str">
        <f>IF(生产方式演算表!H935="","",生产方式演算表!H935)</f>
        <v/>
      </c>
      <c r="G889" s="24" t="str">
        <f>IF(生产方式演算表!AP935="","",IF(LEN(生产方式演算表!AP935)=1,生产方式演算表!AP935,ROUND(生产方式演算表!AP935,-1)))</f>
        <v/>
      </c>
      <c r="H889" s="24" t="str">
        <f>IF(生产方式演算表!J927="","",生产方式演算表!J927)</f>
        <v/>
      </c>
      <c r="I889" s="24" t="str">
        <f>IF(生产方式演算表!AQ935="","",IF(LEN(生产方式演算表!AQ935)=1,生产方式演算表!AQ935,ROUND(生产方式演算表!AQ935,-1)))</f>
        <v/>
      </c>
      <c r="J889" s="26" t="str">
        <f>IF(生产方式演算表!AR927=0,"","运力")</f>
        <v/>
      </c>
      <c r="K889" s="26" t="str">
        <f>IF(J889="","",IF(LEN(生产方式演算表!AR935)=1,生产方式演算表!AR935,ROUND(生产方式演算表!AR935,-1)))</f>
        <v/>
      </c>
      <c r="L889" s="3" t="str">
        <f>IF(生产方式演算表!O927="","",生产方式演算表!O927)</f>
        <v/>
      </c>
      <c r="M889" s="3" t="str">
        <f>IF(生产方式演算表!AT927="","",ROUND(生产方式演算表!AT927,-1))</f>
        <v/>
      </c>
      <c r="N889" s="3" t="str">
        <f>IF(生产方式演算表!Q927="","",生产方式演算表!Q927)</f>
        <v/>
      </c>
      <c r="O889" s="3" t="str">
        <f>IF(生产方式演算表!AU927="","",ROUND(生产方式演算表!AU927,-1))</f>
        <v/>
      </c>
      <c r="P889" s="3" t="str">
        <f>IF(生产方式演算表!S927="","",生产方式演算表!S927)</f>
        <v/>
      </c>
      <c r="Q889" s="3" t="str">
        <f>IF(生产方式演算表!AV927="","",ROUND(生产方式演算表!AV927,-1))</f>
        <v/>
      </c>
      <c r="R889" s="3" t="str">
        <f>IF(生产方式演算表!V927="","",生产方式演算表!V927)</f>
        <v/>
      </c>
      <c r="S889" s="3" t="str">
        <f>IF(生产方式演算表!AW935="","",IF(LEN(生产方式演算表!AW935)=1,生产方式演算表!AW935,ROUND(生产方式演算表!AW935,-1)))</f>
        <v/>
      </c>
      <c r="T889" s="3" t="str">
        <f>IF(生产方式演算表!X927="","",生产方式演算表!X927)</f>
        <v/>
      </c>
      <c r="U889" s="3" t="str">
        <f>IF(生产方式演算表!AX935="","",IF(LEN(生产方式演算表!AX935)=1,生产方式演算表!AX935,ROUND(生产方式演算表!AX935,-1)))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hidden="1" customHeight="1" spans="1:34">
      <c r="A890" s="23" t="str">
        <f>生产方式演算表!A928</f>
        <v>pmg_烟草_基础生产</v>
      </c>
      <c r="B890" s="20" t="str">
        <f>IF(生产方式演算表!B928="","",生产方式演算表!B928)</f>
        <v/>
      </c>
      <c r="C890" s="23">
        <v>5</v>
      </c>
      <c r="D890" s="24" t="str">
        <f>IF(生产方式演算表!F928="","",生产方式演算表!F928)</f>
        <v>工具</v>
      </c>
      <c r="E890" s="24">
        <f>IF(生产方式演算表!AO928="","",生产方式演算表!AO928)</f>
        <v>6</v>
      </c>
      <c r="F890" s="24" t="str">
        <f>IF(生产方式演算表!H928="","",生产方式演算表!H928)</f>
        <v/>
      </c>
      <c r="G890" s="24" t="str">
        <f>IF(生产方式演算表!AP928="","",生产方式演算表!AP928)</f>
        <v/>
      </c>
      <c r="H890" s="24" t="str">
        <f>IF(生产方式演算表!J928="","",生产方式演算表!J928)</f>
        <v/>
      </c>
      <c r="I890" s="24" t="str">
        <f>IF(生产方式演算表!AQ928="","",生产方式演算表!AQ928)</f>
        <v/>
      </c>
      <c r="J890" s="26" t="str">
        <f>IF(生产方式演算表!AR928=0,"","运力")</f>
        <v>运力</v>
      </c>
      <c r="K890" s="26">
        <f>IF(J890="运力",生产方式演算表!AR928,"")</f>
        <v>2</v>
      </c>
      <c r="L890" s="3" t="str">
        <f>IF(生产方式演算表!O928="","",生产方式演算表!O928)</f>
        <v/>
      </c>
      <c r="M890" s="3" t="str">
        <f>IF(生产方式演算表!AT928="","",ROUND(生产方式演算表!AT928,-1))</f>
        <v/>
      </c>
      <c r="N890" s="3" t="str">
        <f>IF(生产方式演算表!Q928="","",生产方式演算表!Q928)</f>
        <v/>
      </c>
      <c r="O890" s="3" t="str">
        <f>IF(生产方式演算表!AU928="","",ROUND(生产方式演算表!AU928,-1))</f>
        <v/>
      </c>
      <c r="P890" s="3" t="str">
        <f>IF(生产方式演算表!S928="","",生产方式演算表!S928)</f>
        <v/>
      </c>
      <c r="Q890" s="3" t="str">
        <f>IF(生产方式演算表!AV928="","",ROUND(生产方式演算表!AV928,-1))</f>
        <v/>
      </c>
      <c r="R890" s="3" t="str">
        <f>IF(生产方式演算表!V928="","",生产方式演算表!V928)</f>
        <v/>
      </c>
      <c r="S890" s="3" t="str">
        <f>IF(生产方式演算表!AW928="","",ROUND(生产方式演算表!AW928,-LEN(生产方式演算表!AW928)+2))</f>
        <v/>
      </c>
      <c r="T890" s="3" t="str">
        <f>IF(生产方式演算表!X928="","",生产方式演算表!X928)</f>
        <v/>
      </c>
      <c r="U890" s="3" t="str">
        <f>IF(生产方式演算表!AX928="","",ROUND(生产方式演算表!AX928,-LEN(生产方式演算表!AX928)+2))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hidden="1" customHeight="1" spans="1:34">
      <c r="A891" s="23" t="str">
        <f>生产方式演算表!A929</f>
        <v>pmg_烟草_基础生产</v>
      </c>
      <c r="B891" s="20" t="str">
        <f>IF(生产方式演算表!B929="","",生产方式演算表!B929)</f>
        <v/>
      </c>
      <c r="C891" s="25">
        <v>1</v>
      </c>
      <c r="D891" s="24" t="str">
        <f>IF(生产方式演算表!F929="","",生产方式演算表!F929)</f>
        <v>工具</v>
      </c>
      <c r="E891" s="24">
        <f>IF(生产方式演算表!AO929="","",生产方式演算表!AO929)</f>
        <v>9</v>
      </c>
      <c r="F891" s="24" t="str">
        <f>IF(生产方式演算表!H929="","",生产方式演算表!H929)</f>
        <v>肥料</v>
      </c>
      <c r="G891" s="24">
        <f>IF(生产方式演算表!AP929="","",生产方式演算表!AP929)</f>
        <v>18</v>
      </c>
      <c r="H891" s="24" t="str">
        <f>IF(生产方式演算表!J929="","",生产方式演算表!J929)</f>
        <v/>
      </c>
      <c r="I891" s="24" t="str">
        <f>IF(生产方式演算表!AQ929="","",生产方式演算表!AQ929)</f>
        <v/>
      </c>
      <c r="J891" s="26" t="str">
        <f>IF(生产方式演算表!AR929=0,"","运力")</f>
        <v>运力</v>
      </c>
      <c r="K891" s="26">
        <f>IF(J891="运力",生产方式演算表!AR929,"")</f>
        <v>6</v>
      </c>
      <c r="L891" s="3" t="str">
        <f>IF(生产方式演算表!O929="","",生产方式演算表!O929)</f>
        <v/>
      </c>
      <c r="M891" s="3" t="str">
        <f>IF(生产方式演算表!AT929="","",ROUND(生产方式演算表!AT929,-1))</f>
        <v/>
      </c>
      <c r="N891" s="3" t="str">
        <f>IF(生产方式演算表!Q929="","",生产方式演算表!Q929)</f>
        <v/>
      </c>
      <c r="O891" s="3" t="str">
        <f>IF(生产方式演算表!AU929="","",ROUND(生产方式演算表!AU929,-1))</f>
        <v/>
      </c>
      <c r="P891" s="3" t="str">
        <f>IF(生产方式演算表!S929="","",生产方式演算表!S929)</f>
        <v/>
      </c>
      <c r="Q891" s="3" t="str">
        <f>IF(生产方式演算表!AV929="","",ROUND(生产方式演算表!AV929,-1))</f>
        <v/>
      </c>
      <c r="R891" s="3" t="str">
        <f>IF(生产方式演算表!V929="","",生产方式演算表!V929)</f>
        <v/>
      </c>
      <c r="S891" s="3" t="str">
        <f>IF(生产方式演算表!AW929="","",ROUND(生产方式演算表!AW929,-LEN(生产方式演算表!AW929)+2))</f>
        <v/>
      </c>
      <c r="T891" s="3" t="str">
        <f>IF(生产方式演算表!X929="","",生产方式演算表!X929)</f>
        <v/>
      </c>
      <c r="U891" s="3" t="str">
        <f>IF(生产方式演算表!AX929="","",ROUND(生产方式演算表!AX929,-LEN(生产方式演算表!AX929)+2))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hidden="1" customHeight="1" spans="1:34">
      <c r="A892" s="23" t="str">
        <f>生产方式演算表!A930</f>
        <v>pmg_烟草_基础生产</v>
      </c>
      <c r="B892" s="20" t="str">
        <f>IF(生产方式演算表!B930="","",生产方式演算表!B930)</f>
        <v/>
      </c>
      <c r="C892" s="25">
        <v>2</v>
      </c>
      <c r="D892" s="24" t="str">
        <f>IF(生产方式演算表!F930="","",生产方式演算表!F930)</f>
        <v>工具</v>
      </c>
      <c r="E892" s="24">
        <f>IF(生产方式演算表!AO930="","",生产方式演算表!AO930)</f>
        <v>13</v>
      </c>
      <c r="F892" s="24" t="str">
        <f>IF(生产方式演算表!H930="","",生产方式演算表!H930)</f>
        <v>肥料</v>
      </c>
      <c r="G892" s="24">
        <f>IF(生产方式演算表!AP930="","",生产方式演算表!AP930)</f>
        <v>25</v>
      </c>
      <c r="H892" s="24" t="str">
        <f>IF(生产方式演算表!J930="","",生产方式演算表!J930)</f>
        <v/>
      </c>
      <c r="I892" s="24" t="str">
        <f>IF(生产方式演算表!AQ930="","",生产方式演算表!AQ930)</f>
        <v/>
      </c>
      <c r="J892" s="26" t="str">
        <f>IF(生产方式演算表!AR930=0,"","运力")</f>
        <v>运力</v>
      </c>
      <c r="K892" s="26">
        <f>IF(J892="运力",生产方式演算表!AR930,"")</f>
        <v>8</v>
      </c>
      <c r="L892" s="3" t="str">
        <f>IF(生产方式演算表!O930="","",生产方式演算表!O930)</f>
        <v/>
      </c>
      <c r="M892" s="3" t="str">
        <f>IF(生产方式演算表!AT930="","",ROUND(生产方式演算表!AT930,-1))</f>
        <v/>
      </c>
      <c r="N892" s="3" t="str">
        <f>IF(生产方式演算表!Q930="","",生产方式演算表!Q930)</f>
        <v/>
      </c>
      <c r="O892" s="3" t="str">
        <f>IF(生产方式演算表!AU930="","",ROUND(生产方式演算表!AU930,-1))</f>
        <v/>
      </c>
      <c r="P892" s="3" t="str">
        <f>IF(生产方式演算表!S930="","",生产方式演算表!S930)</f>
        <v/>
      </c>
      <c r="Q892" s="3" t="str">
        <f>IF(生产方式演算表!AV930="","",ROUND(生产方式演算表!AV930,-1))</f>
        <v/>
      </c>
      <c r="R892" s="3" t="str">
        <f>IF(生产方式演算表!V930="","",生产方式演算表!V930)</f>
        <v/>
      </c>
      <c r="S892" s="3" t="str">
        <f>IF(生产方式演算表!AW930="","",ROUND(生产方式演算表!AW930,-LEN(生产方式演算表!AW930)+2))</f>
        <v/>
      </c>
      <c r="T892" s="3" t="str">
        <f>IF(生产方式演算表!X930="","",生产方式演算表!X930)</f>
        <v/>
      </c>
      <c r="U892" s="3" t="str">
        <f>IF(生产方式演算表!AX930="","",ROUND(生产方式演算表!AX930,-LEN(生产方式演算表!AX930)+2))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hidden="1" customHeight="1" spans="1:34">
      <c r="A893" s="23" t="str">
        <f>生产方式演算表!A931</f>
        <v>pmg_烟草_基础生产</v>
      </c>
      <c r="B893" s="20" t="str">
        <f>IF(生产方式演算表!B931="","",生产方式演算表!B931)</f>
        <v/>
      </c>
      <c r="C893" s="25">
        <v>3</v>
      </c>
      <c r="D893" s="24" t="str">
        <f>IF(生产方式演算表!F931="","",生产方式演算表!F931)</f>
        <v>工具</v>
      </c>
      <c r="E893" s="24">
        <f>IF(生产方式演算表!AO931="","",生产方式演算表!AO931)</f>
        <v>16</v>
      </c>
      <c r="F893" s="24" t="str">
        <f>IF(生产方式演算表!H931="","",生产方式演算表!H931)</f>
        <v>肥料</v>
      </c>
      <c r="G893" s="24">
        <f>IF(生产方式演算表!AP931="","",生产方式演算表!AP931)</f>
        <v>33</v>
      </c>
      <c r="H893" s="24" t="str">
        <f>IF(生产方式演算表!J931="","",生产方式演算表!J931)</f>
        <v/>
      </c>
      <c r="I893" s="24" t="str">
        <f>IF(生产方式演算表!AQ931="","",生产方式演算表!AQ931)</f>
        <v/>
      </c>
      <c r="J893" s="26" t="str">
        <f>IF(生产方式演算表!AR931=0,"","运力")</f>
        <v>运力</v>
      </c>
      <c r="K893" s="26">
        <f>IF(J893="运力",生产方式演算表!AR931,"")</f>
        <v>11</v>
      </c>
      <c r="L893" s="3" t="str">
        <f>IF(生产方式演算表!O931="","",生产方式演算表!O931)</f>
        <v/>
      </c>
      <c r="M893" s="3" t="str">
        <f>IF(生产方式演算表!AT931="","",ROUND(生产方式演算表!AT931,-1))</f>
        <v/>
      </c>
      <c r="N893" s="3" t="str">
        <f>IF(生产方式演算表!Q931="","",生产方式演算表!Q931)</f>
        <v/>
      </c>
      <c r="O893" s="3" t="str">
        <f>IF(生产方式演算表!AU931="","",ROUND(生产方式演算表!AU931,-1))</f>
        <v/>
      </c>
      <c r="P893" s="3" t="str">
        <f>IF(生产方式演算表!S931="","",生产方式演算表!S931)</f>
        <v/>
      </c>
      <c r="Q893" s="3" t="str">
        <f>IF(生产方式演算表!AV931="","",ROUND(生产方式演算表!AV931,-1))</f>
        <v/>
      </c>
      <c r="R893" s="3" t="str">
        <f>IF(生产方式演算表!V931="","",生产方式演算表!V931)</f>
        <v/>
      </c>
      <c r="S893" s="3" t="str">
        <f>IF(生产方式演算表!AW931="","",ROUND(生产方式演算表!AW931,-LEN(生产方式演算表!AW931)+2))</f>
        <v/>
      </c>
      <c r="T893" s="3" t="str">
        <f>IF(生产方式演算表!X931="","",生产方式演算表!X931)</f>
        <v/>
      </c>
      <c r="U893" s="3" t="str">
        <f>IF(生产方式演算表!AX931="","",ROUND(生产方式演算表!AX931,-LEN(生产方式演算表!AX931)+2))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hidden="1" customHeight="1" spans="1:34">
      <c r="A894" s="23" t="str">
        <f>生产方式演算表!A932</f>
        <v>pmg_烟草_基础生产</v>
      </c>
      <c r="B894" s="20" t="str">
        <f>IF(生产方式演算表!B932="","",生产方式演算表!B932)</f>
        <v/>
      </c>
      <c r="C894" s="25">
        <v>4</v>
      </c>
      <c r="D894" s="24" t="str">
        <f>IF(生产方式演算表!F932="","",生产方式演算表!F932)</f>
        <v>工具</v>
      </c>
      <c r="E894" s="24">
        <f>IF(生产方式演算表!AO932="","",生产方式演算表!AO932)</f>
        <v>20</v>
      </c>
      <c r="F894" s="24" t="str">
        <f>IF(生产方式演算表!H932="","",生产方式演算表!H932)</f>
        <v>肥料</v>
      </c>
      <c r="G894" s="24">
        <f>IF(生产方式演算表!AP932="","",生产方式演算表!AP932)</f>
        <v>40</v>
      </c>
      <c r="H894" s="24" t="str">
        <f>IF(生产方式演算表!J932="","",生产方式演算表!J932)</f>
        <v/>
      </c>
      <c r="I894" s="24" t="str">
        <f>IF(生产方式演算表!AQ932="","",生产方式演算表!AQ932)</f>
        <v/>
      </c>
      <c r="J894" s="26" t="str">
        <f>IF(生产方式演算表!AR932=0,"","运力")</f>
        <v>运力</v>
      </c>
      <c r="K894" s="26">
        <f>IF(J894="运力",生产方式演算表!AR932,"")</f>
        <v>13</v>
      </c>
      <c r="L894" s="3" t="str">
        <f>IF(生产方式演算表!O932="","",生产方式演算表!O932)</f>
        <v/>
      </c>
      <c r="M894" s="3" t="str">
        <f>IF(生产方式演算表!AT932="","",ROUND(生产方式演算表!AT932,-1))</f>
        <v/>
      </c>
      <c r="N894" s="3" t="str">
        <f>IF(生产方式演算表!Q932="","",生产方式演算表!Q932)</f>
        <v/>
      </c>
      <c r="O894" s="3" t="str">
        <f>IF(生产方式演算表!AU932="","",ROUND(生产方式演算表!AU932,-1))</f>
        <v/>
      </c>
      <c r="P894" s="3" t="str">
        <f>IF(生产方式演算表!S932="","",生产方式演算表!S932)</f>
        <v/>
      </c>
      <c r="Q894" s="3" t="str">
        <f>IF(生产方式演算表!AV932="","",ROUND(生产方式演算表!AV932,-1))</f>
        <v/>
      </c>
      <c r="R894" s="3" t="str">
        <f>IF(生产方式演算表!V932="","",生产方式演算表!V932)</f>
        <v/>
      </c>
      <c r="S894" s="3" t="str">
        <f>IF(生产方式演算表!AW932="","",ROUND(生产方式演算表!AW932,-LEN(生产方式演算表!AW932)+2))</f>
        <v/>
      </c>
      <c r="T894" s="3" t="str">
        <f>IF(生产方式演算表!X932="","",生产方式演算表!X932)</f>
        <v/>
      </c>
      <c r="U894" s="3" t="str">
        <f>IF(生产方式演算表!AX932="","",ROUND(生产方式演算表!AX932,-LEN(生产方式演算表!AX932)+2))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hidden="1" customHeight="1" spans="1:34">
      <c r="A895" s="23" t="str">
        <f>生产方式演算表!A933</f>
        <v>pmg_烟草_科学自动化</v>
      </c>
      <c r="B895" s="20" t="str">
        <f>IF(生产方式演算表!B933="","",生产方式演算表!B933)</f>
        <v/>
      </c>
      <c r="C895" s="25">
        <v>5</v>
      </c>
      <c r="D895" s="24" t="str">
        <f>IF(生产方式演算表!F933="","",生产方式演算表!F933)</f>
        <v/>
      </c>
      <c r="E895" s="24" t="str">
        <f>IF(生产方式演算表!AO933="","",生产方式演算表!AO933)</f>
        <v/>
      </c>
      <c r="F895" s="24" t="str">
        <f>IF(生产方式演算表!H933="","",生产方式演算表!H933)</f>
        <v/>
      </c>
      <c r="G895" s="24" t="str">
        <f>IF(生产方式演算表!AP933="","",生产方式演算表!AP933)</f>
        <v/>
      </c>
      <c r="H895" s="24" t="str">
        <f>IF(生产方式演算表!J933="","",生产方式演算表!J933)</f>
        <v/>
      </c>
      <c r="I895" s="24" t="str">
        <f>IF(生产方式演算表!AQ933="","",生产方式演算表!AQ933)</f>
        <v/>
      </c>
      <c r="J895" s="26" t="str">
        <f>IF(生产方式演算表!AR933=0,"","运力")</f>
        <v/>
      </c>
      <c r="K895" s="26" t="str">
        <f>IF(J895="运力",生产方式演算表!AR933,"")</f>
        <v/>
      </c>
      <c r="L895" s="3" t="str">
        <f>IF(生产方式演算表!O933="","",生产方式演算表!O933)</f>
        <v/>
      </c>
      <c r="M895" s="3" t="str">
        <f>IF(生产方式演算表!AT933="","",ROUND(生产方式演算表!AT933,-1))</f>
        <v/>
      </c>
      <c r="N895" s="3" t="str">
        <f>IF(生产方式演算表!Q933="","",生产方式演算表!Q933)</f>
        <v/>
      </c>
      <c r="O895" s="3" t="str">
        <f>IF(生产方式演算表!AU933="","",ROUND(生产方式演算表!AU933,-1))</f>
        <v/>
      </c>
      <c r="P895" s="3" t="str">
        <f>IF(生产方式演算表!S933="","",生产方式演算表!S933)</f>
        <v/>
      </c>
      <c r="Q895" s="3" t="str">
        <f>IF(生产方式演算表!AV933="","",ROUND(生产方式演算表!AV933,-1))</f>
        <v/>
      </c>
      <c r="R895" s="3" t="str">
        <f>IF(生产方式演算表!V933="","",生产方式演算表!V933)</f>
        <v/>
      </c>
      <c r="S895" s="3" t="str">
        <f>IF(生产方式演算表!AW933="","",ROUND(生产方式演算表!AW933,-LEN(生产方式演算表!AW933)+2))</f>
        <v/>
      </c>
      <c r="T895" s="3" t="str">
        <f>IF(生产方式演算表!X933="","",生产方式演算表!X933)</f>
        <v/>
      </c>
      <c r="U895" s="3" t="str">
        <f>IF(生产方式演算表!AX933="","",ROUND(生产方式演算表!AX933,-LEN(生产方式演算表!AX933)+2))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hidden="1" customHeight="1" spans="1:34">
      <c r="A896" s="23" t="str">
        <f>生产方式演算表!A934</f>
        <v>pmg_烟草_科学自动化</v>
      </c>
      <c r="B896" s="20" t="str">
        <f>IF(生产方式演算表!B934="","",生产方式演算表!B934)</f>
        <v/>
      </c>
      <c r="C896" s="23">
        <v>1</v>
      </c>
      <c r="D896" s="24" t="str">
        <f>IF(生产方式演算表!F934="","",生产方式演算表!F934)</f>
        <v>工具</v>
      </c>
      <c r="E896" s="24">
        <f>IF(生产方式演算表!AO934="","",生产方式演算表!AO934)</f>
        <v>6</v>
      </c>
      <c r="F896" s="24" t="str">
        <f>IF(生产方式演算表!H934="","",生产方式演算表!H934)</f>
        <v/>
      </c>
      <c r="G896" s="24" t="str">
        <f>IF(生产方式演算表!AP934="","",生产方式演算表!AP934)</f>
        <v/>
      </c>
      <c r="H896" s="24" t="str">
        <f>IF(生产方式演算表!J934="","",生产方式演算表!J934)</f>
        <v/>
      </c>
      <c r="I896" s="24" t="str">
        <f>IF(生产方式演算表!AQ934="","",生产方式演算表!AQ934)</f>
        <v/>
      </c>
      <c r="J896" s="26" t="str">
        <f>IF(生产方式演算表!AR934=0,"","运力")</f>
        <v/>
      </c>
      <c r="K896" s="26" t="str">
        <f>IF(J896="运力",生产方式演算表!AR934,"")</f>
        <v/>
      </c>
      <c r="L896" s="3" t="str">
        <f>IF(生产方式演算表!O934="","",生产方式演算表!O934)</f>
        <v/>
      </c>
      <c r="M896" s="3" t="str">
        <f>IF(生产方式演算表!AT934="","",ROUND(生产方式演算表!AT934,-1))</f>
        <v/>
      </c>
      <c r="N896" s="3" t="str">
        <f>IF(生产方式演算表!Q934="","",生产方式演算表!Q934)</f>
        <v/>
      </c>
      <c r="O896" s="3" t="str">
        <f>IF(生产方式演算表!AU934="","",ROUND(生产方式演算表!AU934,-1))</f>
        <v/>
      </c>
      <c r="P896" s="3" t="str">
        <f>IF(生产方式演算表!S934="","",生产方式演算表!S934)</f>
        <v/>
      </c>
      <c r="Q896" s="3" t="str">
        <f>IF(生产方式演算表!AV934="","",ROUND(生产方式演算表!AV934,-1))</f>
        <v/>
      </c>
      <c r="R896" s="3" t="str">
        <f>IF(生产方式演算表!V934="","",生产方式演算表!V934)</f>
        <v/>
      </c>
      <c r="S896" s="3" t="str">
        <f>IF(生产方式演算表!AW934="","",ROUND(生产方式演算表!AW934,-LEN(生产方式演算表!AW934)+2))</f>
        <v/>
      </c>
      <c r="T896" s="3" t="str">
        <f>IF(生产方式演算表!X934="","",生产方式演算表!X934)</f>
        <v/>
      </c>
      <c r="U896" s="3" t="str">
        <f>IF(生产方式演算表!AX934="","",ROUND(生产方式演算表!AX934,-LEN(生产方式演算表!AX934)+2))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hidden="1" customHeight="1" spans="1:34">
      <c r="A897" s="23" t="str">
        <f>生产方式演算表!A935</f>
        <v>pmg_烟草_科学自动化</v>
      </c>
      <c r="B897" s="20" t="str">
        <f>IF(生产方式演算表!B935="","",生产方式演算表!B935)</f>
        <v/>
      </c>
      <c r="C897" s="23">
        <v>2</v>
      </c>
      <c r="D897" s="24" t="str">
        <f>IF(生产方式演算表!F935="","",生产方式演算表!F935)</f>
        <v>工具</v>
      </c>
      <c r="E897" s="24">
        <f>IF(生产方式演算表!AO935="","",生产方式演算表!AO935)</f>
        <v>8</v>
      </c>
      <c r="F897" s="24" t="str">
        <f>IF(生产方式演算表!H935="","",生产方式演算表!H935)</f>
        <v/>
      </c>
      <c r="G897" s="24" t="str">
        <f>IF(生产方式演算表!AP935="","",生产方式演算表!AP935)</f>
        <v/>
      </c>
      <c r="H897" s="24" t="str">
        <f>IF(生产方式演算表!J935="","",生产方式演算表!J935)</f>
        <v/>
      </c>
      <c r="I897" s="24" t="str">
        <f>IF(生产方式演算表!AQ935="","",生产方式演算表!AQ935)</f>
        <v/>
      </c>
      <c r="J897" s="26" t="str">
        <f>IF(生产方式演算表!AR935=0,"","运力")</f>
        <v/>
      </c>
      <c r="K897" s="26" t="str">
        <f>IF(J897="运力",生产方式演算表!AR935,"")</f>
        <v/>
      </c>
      <c r="L897" s="3" t="str">
        <f>IF(生产方式演算表!O935="","",生产方式演算表!O935)</f>
        <v/>
      </c>
      <c r="M897" s="3" t="str">
        <f>IF(生产方式演算表!AT935="","",ROUND(生产方式演算表!AT935,-1))</f>
        <v/>
      </c>
      <c r="N897" s="3" t="str">
        <f>IF(生产方式演算表!Q935="","",生产方式演算表!Q935)</f>
        <v/>
      </c>
      <c r="O897" s="3" t="str">
        <f>IF(生产方式演算表!AU935="","",ROUND(生产方式演算表!AU935,-1))</f>
        <v/>
      </c>
      <c r="P897" s="3" t="str">
        <f>IF(生产方式演算表!S935="","",生产方式演算表!S935)</f>
        <v/>
      </c>
      <c r="Q897" s="3" t="str">
        <f>IF(生产方式演算表!AV935="","",ROUND(生产方式演算表!AV935,-1))</f>
        <v/>
      </c>
      <c r="R897" s="3" t="str">
        <f>IF(生产方式演算表!V935="","",生产方式演算表!V935)</f>
        <v/>
      </c>
      <c r="S897" s="3" t="str">
        <f>IF(生产方式演算表!AW935="","",ROUND(生产方式演算表!AW935,-LEN(生产方式演算表!AW935)+2))</f>
        <v/>
      </c>
      <c r="T897" s="3" t="str">
        <f>IF(生产方式演算表!X935="","",生产方式演算表!X935)</f>
        <v/>
      </c>
      <c r="U897" s="3" t="str">
        <f>IF(生产方式演算表!AX935="","",ROUND(生产方式演算表!AX935,-LEN(生产方式演算表!AX935)+2))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hidden="1" customHeight="1" spans="1:34">
      <c r="A898" s="23" t="str">
        <f>生产方式演算表!A936</f>
        <v>pmg_烟草_科学自动化</v>
      </c>
      <c r="B898" s="20" t="str">
        <f>IF(生产方式演算表!B936="","",生产方式演算表!B936)</f>
        <v/>
      </c>
      <c r="C898" s="23">
        <v>3</v>
      </c>
      <c r="D898" s="24" t="str">
        <f>IF(生产方式演算表!F936="","",生产方式演算表!F936)</f>
        <v>科学引擎</v>
      </c>
      <c r="E898" s="24">
        <f>IF(生产方式演算表!AO936="","",生产方式演算表!AO936)</f>
        <v>2</v>
      </c>
      <c r="F898" s="24" t="str">
        <f>IF(生产方式演算表!H936="","",生产方式演算表!H936)</f>
        <v>煤</v>
      </c>
      <c r="G898" s="24">
        <f>IF(生产方式演算表!AP936="","",生产方式演算表!AP936)</f>
        <v>8</v>
      </c>
      <c r="H898" s="24" t="str">
        <f>IF(生产方式演算表!J936="","",生产方式演算表!J936)</f>
        <v/>
      </c>
      <c r="I898" s="24" t="str">
        <f>IF(生产方式演算表!AQ936="","",生产方式演算表!AQ936)</f>
        <v/>
      </c>
      <c r="J898" s="26" t="str">
        <f>IF(生产方式演算表!AR936=0,"","运力")</f>
        <v/>
      </c>
      <c r="K898" s="26" t="str">
        <f>IF(J898="运力",生产方式演算表!AR936,"")</f>
        <v/>
      </c>
      <c r="L898" s="3" t="str">
        <f>IF(生产方式演算表!O936="","",生产方式演算表!O936)</f>
        <v/>
      </c>
      <c r="M898" s="3" t="str">
        <f>IF(生产方式演算表!AT936="","",ROUND(生产方式演算表!AT936,-1))</f>
        <v/>
      </c>
      <c r="N898" s="3" t="str">
        <f>IF(生产方式演算表!Q936="","",生产方式演算表!Q936)</f>
        <v/>
      </c>
      <c r="O898" s="3" t="str">
        <f>IF(生产方式演算表!AU936="","",ROUND(生产方式演算表!AU936,-1))</f>
        <v/>
      </c>
      <c r="P898" s="3" t="str">
        <f>IF(生产方式演算表!S936="","",生产方式演算表!S936)</f>
        <v/>
      </c>
      <c r="Q898" s="3" t="str">
        <f>IF(生产方式演算表!AV936="","",ROUND(生产方式演算表!AV936,-1))</f>
        <v/>
      </c>
      <c r="R898" s="3" t="str">
        <f>IF(生产方式演算表!V936="","",生产方式演算表!V936)</f>
        <v/>
      </c>
      <c r="S898" s="3" t="str">
        <f>IF(生产方式演算表!AW936="","",ROUND(生产方式演算表!AW936,-LEN(生产方式演算表!AW936)+2))</f>
        <v/>
      </c>
      <c r="T898" s="3" t="str">
        <f>IF(生产方式演算表!X936="","",生产方式演算表!X936)</f>
        <v/>
      </c>
      <c r="U898" s="3" t="str">
        <f>IF(生产方式演算表!AX936="","",ROUND(生产方式演算表!AX936,-LEN(生产方式演算表!AX936)+2))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hidden="1" customHeight="1" spans="1:34">
      <c r="A899" s="23" t="str">
        <f>生产方式演算表!A937</f>
        <v>pmg_烟草_科学自动化</v>
      </c>
      <c r="B899" s="20" t="str">
        <f>IF(生产方式演算表!B937="","",生产方式演算表!B937)</f>
        <v/>
      </c>
      <c r="C899" s="23">
        <v>4</v>
      </c>
      <c r="D899" s="24" t="str">
        <f>IF(生产方式演算表!F937="","",生产方式演算表!F937)</f>
        <v>魔导引擎</v>
      </c>
      <c r="E899" s="24">
        <f>IF(生产方式演算表!AO937="","",生产方式演算表!AO937)</f>
        <v>2</v>
      </c>
      <c r="F899" s="24" t="str">
        <f>IF(生产方式演算表!H937="","",生产方式演算表!H937)</f>
        <v>煤</v>
      </c>
      <c r="G899" s="24">
        <f>IF(生产方式演算表!AP937="","",生产方式演算表!AP937)</f>
        <v>10</v>
      </c>
      <c r="H899" s="24" t="str">
        <f>IF(生产方式演算表!J937="","",生产方式演算表!J937)</f>
        <v/>
      </c>
      <c r="I899" s="24" t="str">
        <f>IF(生产方式演算表!AQ937="","",生产方式演算表!AQ937)</f>
        <v/>
      </c>
      <c r="J899" s="26" t="str">
        <f>IF(生产方式演算表!AR937=0,"","运力")</f>
        <v/>
      </c>
      <c r="K899" s="26" t="str">
        <f>IF(J899="运力",生产方式演算表!AR937,"")</f>
        <v/>
      </c>
      <c r="L899" s="3" t="str">
        <f>IF(生产方式演算表!O937="","",生产方式演算表!O937)</f>
        <v/>
      </c>
      <c r="M899" s="3" t="str">
        <f>IF(生产方式演算表!AT937="","",ROUND(生产方式演算表!AT937,-1))</f>
        <v/>
      </c>
      <c r="N899" s="3" t="str">
        <f>IF(生产方式演算表!Q937="","",生产方式演算表!Q937)</f>
        <v/>
      </c>
      <c r="O899" s="3" t="str">
        <f>IF(生产方式演算表!AU937="","",ROUND(生产方式演算表!AU937,-1))</f>
        <v/>
      </c>
      <c r="P899" s="3" t="str">
        <f>IF(生产方式演算表!S937="","",生产方式演算表!S937)</f>
        <v/>
      </c>
      <c r="Q899" s="3" t="str">
        <f>IF(生产方式演算表!AV937="","",ROUND(生产方式演算表!AV937,-1))</f>
        <v/>
      </c>
      <c r="R899" s="3" t="str">
        <f>IF(生产方式演算表!V937="","",生产方式演算表!V937)</f>
        <v/>
      </c>
      <c r="S899" s="3" t="str">
        <f>IF(生产方式演算表!AW937="","",ROUND(生产方式演算表!AW937,-LEN(生产方式演算表!AW937)+2))</f>
        <v/>
      </c>
      <c r="T899" s="3" t="str">
        <f>IF(生产方式演算表!X937="","",生产方式演算表!X937)</f>
        <v/>
      </c>
      <c r="U899" s="3" t="str">
        <f>IF(生产方式演算表!AX937="","",ROUND(生产方式演算表!AX937,-LEN(生产方式演算表!AX937)+2))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hidden="1" customHeight="1" spans="1:34">
      <c r="A900" s="23" t="str">
        <f>生产方式演算表!A938</f>
        <v>pmg_烟草_魔法自动化</v>
      </c>
      <c r="B900" s="20" t="str">
        <f>IF(生产方式演算表!B938="","",生产方式演算表!B938)</f>
        <v/>
      </c>
      <c r="C900" s="23">
        <v>5</v>
      </c>
      <c r="D900" s="24" t="str">
        <f>IF(生产方式演算表!F938="","",生产方式演算表!F938)</f>
        <v/>
      </c>
      <c r="E900" s="24" t="str">
        <f>IF(生产方式演算表!AO938="","",生产方式演算表!AO938)</f>
        <v/>
      </c>
      <c r="F900" s="24" t="str">
        <f>IF(生产方式演算表!H938="","",生产方式演算表!H938)</f>
        <v/>
      </c>
      <c r="G900" s="24" t="str">
        <f>IF(生产方式演算表!AP938="","",生产方式演算表!AP938)</f>
        <v/>
      </c>
      <c r="H900" s="24" t="str">
        <f>IF(生产方式演算表!J938="","",生产方式演算表!J938)</f>
        <v/>
      </c>
      <c r="I900" s="24" t="str">
        <f>IF(生产方式演算表!AQ938="","",生产方式演算表!AQ938)</f>
        <v/>
      </c>
      <c r="J900" s="26" t="str">
        <f>IF(生产方式演算表!AR938=0,"","运力")</f>
        <v/>
      </c>
      <c r="K900" s="26" t="str">
        <f>IF(J900="运力",生产方式演算表!AR938,"")</f>
        <v/>
      </c>
      <c r="L900" s="3" t="str">
        <f>IF(生产方式演算表!O938="","",生产方式演算表!O938)</f>
        <v/>
      </c>
      <c r="M900" s="3" t="str">
        <f>IF(生产方式演算表!AT938="","",ROUND(生产方式演算表!AT938,-1))</f>
        <v/>
      </c>
      <c r="N900" s="3" t="str">
        <f>IF(生产方式演算表!Q938="","",生产方式演算表!Q938)</f>
        <v/>
      </c>
      <c r="O900" s="3" t="str">
        <f>IF(生产方式演算表!AU938="","",ROUND(生产方式演算表!AU938,-1))</f>
        <v/>
      </c>
      <c r="P900" s="3" t="str">
        <f>IF(生产方式演算表!S938="","",生产方式演算表!S938)</f>
        <v/>
      </c>
      <c r="Q900" s="3" t="str">
        <f>IF(生产方式演算表!AV938="","",ROUND(生产方式演算表!AV938,-1))</f>
        <v/>
      </c>
      <c r="R900" s="3" t="str">
        <f>IF(生产方式演算表!V938="","",生产方式演算表!V938)</f>
        <v/>
      </c>
      <c r="S900" s="3" t="str">
        <f>IF(生产方式演算表!AW938="","",ROUND(生产方式演算表!AW938,-LEN(生产方式演算表!AW938)+2))</f>
        <v/>
      </c>
      <c r="T900" s="3" t="str">
        <f>IF(生产方式演算表!X938="","",生产方式演算表!X938)</f>
        <v/>
      </c>
      <c r="U900" s="3" t="str">
        <f>IF(生产方式演算表!AX938="","",ROUND(生产方式演算表!AX938,-LEN(生产方式演算表!AX938)+2))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hidden="1" customHeight="1" spans="1:34">
      <c r="A901" s="23" t="str">
        <f>生产方式演算表!A939</f>
        <v>pmg_烟草_魔法自动化</v>
      </c>
      <c r="B901" s="20" t="str">
        <f>IF(生产方式演算表!B939="","",生产方式演算表!B939)</f>
        <v/>
      </c>
      <c r="C901" s="25">
        <v>1</v>
      </c>
      <c r="D901" s="24" t="str">
        <f>IF(生产方式演算表!F939="","",生产方式演算表!F939)</f>
        <v>魔偶</v>
      </c>
      <c r="E901" s="24">
        <f>IF(生产方式演算表!AO939="","",生产方式演算表!AO939)</f>
        <v>6</v>
      </c>
      <c r="F901" s="24" t="str">
        <f>IF(生产方式演算表!H939="","",生产方式演算表!H939)</f>
        <v>灵能水晶</v>
      </c>
      <c r="G901" s="24">
        <f>IF(生产方式演算表!AP939="","",生产方式演算表!AP939)</f>
        <v>10</v>
      </c>
      <c r="H901" s="24" t="str">
        <f>IF(生产方式演算表!J939="","",生产方式演算表!J939)</f>
        <v/>
      </c>
      <c r="I901" s="24" t="str">
        <f>IF(生产方式演算表!AQ939="","",生产方式演算表!AQ939)</f>
        <v/>
      </c>
      <c r="J901" s="26" t="str">
        <f>IF(生产方式演算表!AR939=0,"","运力")</f>
        <v/>
      </c>
      <c r="K901" s="26" t="str">
        <f>IF(J901="运力",生产方式演算表!AR939,"")</f>
        <v/>
      </c>
      <c r="L901" s="3" t="str">
        <f>IF(生产方式演算表!O939="","",生产方式演算表!O939)</f>
        <v/>
      </c>
      <c r="M901" s="3" t="str">
        <f>IF(生产方式演算表!AT939="","",ROUND(生产方式演算表!AT939,-1))</f>
        <v/>
      </c>
      <c r="N901" s="3" t="str">
        <f>IF(生产方式演算表!Q939="","",生产方式演算表!Q939)</f>
        <v/>
      </c>
      <c r="O901" s="3" t="str">
        <f>IF(生产方式演算表!AU939="","",ROUND(生产方式演算表!AU939,-1))</f>
        <v/>
      </c>
      <c r="P901" s="3" t="str">
        <f>IF(生产方式演算表!S939="","",生产方式演算表!S939)</f>
        <v/>
      </c>
      <c r="Q901" s="3" t="str">
        <f>IF(生产方式演算表!AV939="","",ROUND(生产方式演算表!AV939,-1))</f>
        <v/>
      </c>
      <c r="R901" s="3" t="str">
        <f>IF(生产方式演算表!V939="","",生产方式演算表!V939)</f>
        <v/>
      </c>
      <c r="S901" s="3" t="str">
        <f>IF(生产方式演算表!AW939="","",ROUND(生产方式演算表!AW939,-LEN(生产方式演算表!AW939)+2))</f>
        <v/>
      </c>
      <c r="T901" s="3" t="str">
        <f>IF(生产方式演算表!X939="","",生产方式演算表!X939)</f>
        <v/>
      </c>
      <c r="U901" s="3" t="str">
        <f>IF(生产方式演算表!AX939="","",ROUND(生产方式演算表!AX939,-LEN(生产方式演算表!AX939)+2))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hidden="1" customHeight="1" spans="1:34">
      <c r="A902" s="23" t="str">
        <f>生产方式演算表!A940</f>
        <v>pmg_烟草_魔法自动化</v>
      </c>
      <c r="B902" s="20" t="str">
        <f>IF(生产方式演算表!B940="","",生产方式演算表!B940)</f>
        <v/>
      </c>
      <c r="C902" s="25">
        <v>2</v>
      </c>
      <c r="D902" s="24" t="str">
        <f>IF(生产方式演算表!F940="","",生产方式演算表!F940)</f>
        <v>魔偶</v>
      </c>
      <c r="E902" s="24">
        <f>IF(生产方式演算表!AO940="","",生产方式演算表!AO940)</f>
        <v>9</v>
      </c>
      <c r="F902" s="24" t="str">
        <f>IF(生产方式演算表!H940="","",生产方式演算表!H940)</f>
        <v>灵能水晶</v>
      </c>
      <c r="G902" s="24">
        <f>IF(生产方式演算表!AP940="","",生产方式演算表!AP940)</f>
        <v>15</v>
      </c>
      <c r="H902" s="24" t="str">
        <f>IF(生产方式演算表!J940="","",生产方式演算表!J940)</f>
        <v/>
      </c>
      <c r="I902" s="24" t="str">
        <f>IF(生产方式演算表!AQ940="","",生产方式演算表!AQ940)</f>
        <v/>
      </c>
      <c r="J902" s="26" t="str">
        <f>IF(生产方式演算表!AR940=0,"","运力")</f>
        <v/>
      </c>
      <c r="K902" s="26" t="str">
        <f>IF(J902="运力",生产方式演算表!AR940,"")</f>
        <v/>
      </c>
      <c r="L902" s="3" t="str">
        <f>IF(生产方式演算表!O940="","",生产方式演算表!O940)</f>
        <v/>
      </c>
      <c r="M902" s="3" t="str">
        <f>IF(生产方式演算表!AT940="","",ROUND(生产方式演算表!AT940,-1))</f>
        <v/>
      </c>
      <c r="N902" s="3" t="str">
        <f>IF(生产方式演算表!Q940="","",生产方式演算表!Q940)</f>
        <v/>
      </c>
      <c r="O902" s="3" t="str">
        <f>IF(生产方式演算表!AU940="","",ROUND(生产方式演算表!AU940,-1))</f>
        <v/>
      </c>
      <c r="P902" s="3" t="str">
        <f>IF(生产方式演算表!S940="","",生产方式演算表!S940)</f>
        <v/>
      </c>
      <c r="Q902" s="3" t="str">
        <f>IF(生产方式演算表!AV940="","",ROUND(生产方式演算表!AV940,-1))</f>
        <v/>
      </c>
      <c r="R902" s="3" t="str">
        <f>IF(生产方式演算表!V940="","",生产方式演算表!V940)</f>
        <v/>
      </c>
      <c r="S902" s="3" t="str">
        <f>IF(生产方式演算表!AW940="","",ROUND(生产方式演算表!AW940,-LEN(生产方式演算表!AW940)+2))</f>
        <v/>
      </c>
      <c r="T902" s="3" t="str">
        <f>IF(生产方式演算表!X940="","",生产方式演算表!X940)</f>
        <v/>
      </c>
      <c r="U902" s="3" t="str">
        <f>IF(生产方式演算表!AX940="","",ROUND(生产方式演算表!AX940,-LEN(生产方式演算表!AX940)+2))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hidden="1" customHeight="1" spans="1:34">
      <c r="A903" s="23" t="str">
        <f>生产方式演算表!A941</f>
        <v>pmg_烟草_魔法自动化</v>
      </c>
      <c r="B903" s="20" t="str">
        <f>IF(生产方式演算表!B941="","",生产方式演算表!B941)</f>
        <v/>
      </c>
      <c r="C903" s="25">
        <v>3</v>
      </c>
      <c r="D903" s="24" t="str">
        <f>IF(生产方式演算表!F941="","",生产方式演算表!F941)</f>
        <v>魔偶</v>
      </c>
      <c r="E903" s="24">
        <f>IF(生产方式演算表!AO941="","",生产方式演算表!AO941)</f>
        <v>12</v>
      </c>
      <c r="F903" s="24" t="str">
        <f>IF(生产方式演算表!H941="","",生产方式演算表!H941)</f>
        <v>灵能水晶</v>
      </c>
      <c r="G903" s="24">
        <f>IF(生产方式演算表!AP941="","",生产方式演算表!AP941)</f>
        <v>19</v>
      </c>
      <c r="H903" s="24" t="str">
        <f>IF(生产方式演算表!J941="","",生产方式演算表!J941)</f>
        <v/>
      </c>
      <c r="I903" s="24" t="str">
        <f>IF(生产方式演算表!AQ941="","",生产方式演算表!AQ941)</f>
        <v/>
      </c>
      <c r="J903" s="26" t="str">
        <f>IF(生产方式演算表!AR941=0,"","运力")</f>
        <v/>
      </c>
      <c r="K903" s="26" t="str">
        <f>IF(J903="运力",生产方式演算表!AR941,"")</f>
        <v/>
      </c>
      <c r="L903" s="3" t="str">
        <f>IF(生产方式演算表!O941="","",生产方式演算表!O941)</f>
        <v/>
      </c>
      <c r="M903" s="3" t="str">
        <f>IF(生产方式演算表!AT941="","",ROUND(生产方式演算表!AT941,-1))</f>
        <v/>
      </c>
      <c r="N903" s="3" t="str">
        <f>IF(生产方式演算表!Q941="","",生产方式演算表!Q941)</f>
        <v/>
      </c>
      <c r="O903" s="3" t="str">
        <f>IF(生产方式演算表!AU941="","",ROUND(生产方式演算表!AU941,-1))</f>
        <v/>
      </c>
      <c r="P903" s="3" t="str">
        <f>IF(生产方式演算表!S941="","",生产方式演算表!S941)</f>
        <v/>
      </c>
      <c r="Q903" s="3" t="str">
        <f>IF(生产方式演算表!AV941="","",ROUND(生产方式演算表!AV941,-1))</f>
        <v/>
      </c>
      <c r="R903" s="3" t="str">
        <f>IF(生产方式演算表!V941="","",生产方式演算表!V941)</f>
        <v/>
      </c>
      <c r="S903" s="3" t="str">
        <f>IF(生产方式演算表!AW941="","",ROUND(生产方式演算表!AW941,-LEN(生产方式演算表!AW941)+2))</f>
        <v/>
      </c>
      <c r="T903" s="3" t="str">
        <f>IF(生产方式演算表!X941="","",生产方式演算表!X941)</f>
        <v/>
      </c>
      <c r="U903" s="3" t="str">
        <f>IF(生产方式演算表!AX941="","",ROUND(生产方式演算表!AX941,-LEN(生产方式演算表!AX941)+2))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hidden="1" customHeight="1" spans="1:34">
      <c r="A904" s="23" t="str">
        <f>生产方式演算表!A942</f>
        <v>pmg_烟草_魔法自动化</v>
      </c>
      <c r="B904" s="20" t="str">
        <f>IF(生产方式演算表!B942="","",生产方式演算表!B942)</f>
        <v/>
      </c>
      <c r="C904" s="25">
        <v>4</v>
      </c>
      <c r="D904" s="24" t="str">
        <f>IF(生产方式演算表!F942="","",生产方式演算表!F942)</f>
        <v>魔偶</v>
      </c>
      <c r="E904" s="24">
        <f>IF(生产方式演算表!AO942="","",生产方式演算表!AO942)</f>
        <v>14</v>
      </c>
      <c r="F904" s="24" t="str">
        <f>IF(生产方式演算表!H942="","",生产方式演算表!H942)</f>
        <v>灵能水晶</v>
      </c>
      <c r="G904" s="24">
        <f>IF(生产方式演算表!AP942="","",生产方式演算表!AP942)</f>
        <v>24</v>
      </c>
      <c r="H904" s="24" t="str">
        <f>IF(生产方式演算表!J942="","",生产方式演算表!J942)</f>
        <v/>
      </c>
      <c r="I904" s="24" t="str">
        <f>IF(生产方式演算表!AQ942="","",生产方式演算表!AQ942)</f>
        <v/>
      </c>
      <c r="J904" s="26" t="str">
        <f>IF(生产方式演算表!AR942=0,"","运力")</f>
        <v/>
      </c>
      <c r="K904" s="26" t="str">
        <f>IF(J904="运力",生产方式演算表!AR942,"")</f>
        <v/>
      </c>
      <c r="L904" s="3" t="str">
        <f>IF(生产方式演算表!O942="","",生产方式演算表!O942)</f>
        <v/>
      </c>
      <c r="M904" s="3" t="str">
        <f>IF(生产方式演算表!AT942="","",ROUND(生产方式演算表!AT942,-1))</f>
        <v/>
      </c>
      <c r="N904" s="3" t="str">
        <f>IF(生产方式演算表!Q942="","",生产方式演算表!Q942)</f>
        <v/>
      </c>
      <c r="O904" s="3" t="str">
        <f>IF(生产方式演算表!AU942="","",ROUND(生产方式演算表!AU942,-1))</f>
        <v/>
      </c>
      <c r="P904" s="3" t="str">
        <f>IF(生产方式演算表!S942="","",生产方式演算表!S942)</f>
        <v/>
      </c>
      <c r="Q904" s="3" t="str">
        <f>IF(生产方式演算表!AV942="","",ROUND(生产方式演算表!AV942,-1))</f>
        <v/>
      </c>
      <c r="R904" s="3" t="str">
        <f>IF(生产方式演算表!V942="","",生产方式演算表!V942)</f>
        <v/>
      </c>
      <c r="S904" s="3" t="str">
        <f>IF(生产方式演算表!AW942="","",ROUND(生产方式演算表!AW942,-LEN(生产方式演算表!AW942)+2))</f>
        <v/>
      </c>
      <c r="T904" s="3" t="str">
        <f>IF(生产方式演算表!X942="","",生产方式演算表!X942)</f>
        <v/>
      </c>
      <c r="U904" s="3" t="str">
        <f>IF(生产方式演算表!AX942="","",ROUND(生产方式演算表!AX942,-LEN(生产方式演算表!AX942)+2))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3" t="str">
        <f>生产方式演算表!A943</f>
        <v>pmg_烟草_所有制</v>
      </c>
      <c r="B905" s="20" t="str">
        <f>IF(生产方式演算表!B943="","",生产方式演算表!B943)</f>
        <v>pm_农_商人行会</v>
      </c>
      <c r="C905" s="25">
        <v>5</v>
      </c>
      <c r="D905" s="24" t="str">
        <f>IF(生产方式演算表!F943="","",生产方式演算表!F943)</f>
        <v/>
      </c>
      <c r="E905" s="24">
        <f>IF(生产方式演算表!AO951="","",IF(LEN(生产方式演算表!AO951)=1,生产方式演算表!AO951,ROUND(生产方式演算表!AO951,-1)))</f>
        <v>6</v>
      </c>
      <c r="F905" s="24" t="str">
        <f>IF(生产方式演算表!H951="","",生产方式演算表!H951)</f>
        <v/>
      </c>
      <c r="G905" s="24" t="str">
        <f>IF(生产方式演算表!AP951="","",IF(LEN(生产方式演算表!AP951)=1,生产方式演算表!AP951,ROUND(生产方式演算表!AP951,-1)))</f>
        <v/>
      </c>
      <c r="H905" s="24" t="str">
        <f>IF(生产方式演算表!J943="","",生产方式演算表!J943)</f>
        <v/>
      </c>
      <c r="I905" s="24" t="str">
        <f>IF(生产方式演算表!AQ951="","",IF(LEN(生产方式演算表!AQ951)=1,生产方式演算表!AQ951,ROUND(生产方式演算表!AQ951,-1)))</f>
        <v/>
      </c>
      <c r="J905" s="26" t="str">
        <f>IF(生产方式演算表!AR943=0,"","运力")</f>
        <v/>
      </c>
      <c r="K905" s="26" t="str">
        <f>IF(J905="","",IF(LEN(生产方式演算表!AR951)=1,生产方式演算表!AR951,ROUND(生产方式演算表!AR951,-1)))</f>
        <v/>
      </c>
      <c r="L905" s="3" t="str">
        <f>IF(生产方式演算表!O943="","",生产方式演算表!O943)</f>
        <v/>
      </c>
      <c r="M905" s="3" t="str">
        <f>IF(生产方式演算表!AT943="","",ROUND(生产方式演算表!AT943,-1))</f>
        <v/>
      </c>
      <c r="N905" s="3" t="str">
        <f>IF(生产方式演算表!Q943="","",生产方式演算表!Q943)</f>
        <v/>
      </c>
      <c r="O905" s="3" t="str">
        <f>IF(生产方式演算表!AU943="","",ROUND(生产方式演算表!AU943,-1))</f>
        <v/>
      </c>
      <c r="P905" s="3" t="str">
        <f>IF(生产方式演算表!S943="","",生产方式演算表!S943)</f>
        <v/>
      </c>
      <c r="Q905" s="3" t="str">
        <f>IF(生产方式演算表!AV943="","",ROUND(生产方式演算表!AV943,-1))</f>
        <v/>
      </c>
      <c r="R905" s="3" t="str">
        <f>IF(生产方式演算表!V943="","",生产方式演算表!V943)</f>
        <v/>
      </c>
      <c r="S905" s="3" t="str">
        <f>IF(生产方式演算表!AW951="","",IF(LEN(生产方式演算表!AW951)=1,生产方式演算表!AW951,ROUND(生产方式演算表!AW951,-1)))</f>
        <v/>
      </c>
      <c r="T905" s="3" t="str">
        <f>IF(生产方式演算表!X943="","",生产方式演算表!X943)</f>
        <v/>
      </c>
      <c r="U905" s="3" t="str">
        <f>IF(生产方式演算表!AX951="","",IF(LEN(生产方式演算表!AX951)=1,生产方式演算表!AX951,ROUND(生产方式演算表!AX951,-1)))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3" t="str">
        <f>生产方式演算表!A944</f>
        <v>pmg_烟草_所有制</v>
      </c>
      <c r="B906" s="20" t="str">
        <f>IF(生产方式演算表!B944="","",生产方式演算表!B944)</f>
        <v>pm_农_教会所有</v>
      </c>
      <c r="C906" s="25">
        <v>6</v>
      </c>
      <c r="D906" s="24" t="str">
        <f>IF(生产方式演算表!F944="","",生产方式演算表!F944)</f>
        <v/>
      </c>
      <c r="E906" s="24">
        <f>IF(生产方式演算表!AO952="","",IF(LEN(生产方式演算表!AO952)=1,生产方式演算表!AO952,ROUND(生产方式演算表!AO952,-1)))</f>
        <v>9</v>
      </c>
      <c r="F906" s="24" t="str">
        <f>IF(生产方式演算表!H952="","",生产方式演算表!H952)</f>
        <v>肥料</v>
      </c>
      <c r="G906" s="24">
        <f>IF(生产方式演算表!AP952="","",IF(LEN(生产方式演算表!AP952)=1,生产方式演算表!AP952,ROUND(生产方式演算表!AP952,-1)))</f>
        <v>20</v>
      </c>
      <c r="H906" s="24" t="str">
        <f>IF(生产方式演算表!J944="","",生产方式演算表!J944)</f>
        <v/>
      </c>
      <c r="I906" s="24" t="str">
        <f>IF(生产方式演算表!AQ952="","",IF(LEN(生产方式演算表!AQ952)=1,生产方式演算表!AQ952,ROUND(生产方式演算表!AQ952,-1)))</f>
        <v/>
      </c>
      <c r="J906" s="26" t="str">
        <f>IF(生产方式演算表!AR944=0,"","运力")</f>
        <v/>
      </c>
      <c r="K906" s="26" t="str">
        <f>IF(J906="","",IF(LEN(生产方式演算表!AR952)=1,生产方式演算表!AR952,ROUND(生产方式演算表!AR952,-1)))</f>
        <v/>
      </c>
      <c r="L906" s="3" t="str">
        <f>IF(生产方式演算表!O944="","",生产方式演算表!O944)</f>
        <v/>
      </c>
      <c r="M906" s="3" t="str">
        <f>IF(生产方式演算表!AT944="","",ROUND(生产方式演算表!AT944,-1))</f>
        <v/>
      </c>
      <c r="N906" s="3" t="str">
        <f>IF(生产方式演算表!Q944="","",生产方式演算表!Q944)</f>
        <v/>
      </c>
      <c r="O906" s="3" t="str">
        <f>IF(生产方式演算表!AU944="","",ROUND(生产方式演算表!AU944,-1))</f>
        <v/>
      </c>
      <c r="P906" s="3" t="str">
        <f>IF(生产方式演算表!S944="","",生产方式演算表!S944)</f>
        <v/>
      </c>
      <c r="Q906" s="3" t="str">
        <f>IF(生产方式演算表!AV944="","",ROUND(生产方式演算表!AV944,-1))</f>
        <v/>
      </c>
      <c r="R906" s="3" t="str">
        <f>IF(生产方式演算表!V944="","",生产方式演算表!V944)</f>
        <v/>
      </c>
      <c r="S906" s="3" t="str">
        <f>IF(生产方式演算表!AW952="","",IF(LEN(生产方式演算表!AW952)=1,生产方式演算表!AW952,ROUND(生产方式演算表!AW952,-1)))</f>
        <v/>
      </c>
      <c r="T906" s="3" t="str">
        <f>IF(生产方式演算表!X944="","",生产方式演算表!X944)</f>
        <v/>
      </c>
      <c r="U906" s="3" t="str">
        <f>IF(生产方式演算表!AX952="","",IF(LEN(生产方式演算表!AX952)=1,生产方式演算表!AX952,ROUND(生产方式演算表!AX952,-1)))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3" t="str">
        <f>生产方式演算表!A945</f>
        <v>pmg_烟草_所有制</v>
      </c>
      <c r="B907" s="20" t="str">
        <f>IF(生产方式演算表!B945="","",生产方式演算表!B945)</f>
        <v>pm_农_私人运营</v>
      </c>
      <c r="C907" s="25">
        <v>7</v>
      </c>
      <c r="D907" s="24" t="str">
        <f>IF(生产方式演算表!F945="","",生产方式演算表!F945)</f>
        <v/>
      </c>
      <c r="E907" s="24">
        <f>IF(生产方式演算表!AO953="","",IF(LEN(生产方式演算表!AO953)=1,生产方式演算表!AO953,ROUND(生产方式演算表!AO953,-1)))</f>
        <v>10</v>
      </c>
      <c r="F907" s="24" t="str">
        <f>IF(生产方式演算表!H953="","",生产方式演算表!H953)</f>
        <v>肥料</v>
      </c>
      <c r="G907" s="24">
        <f>IF(生产方式演算表!AP953="","",IF(LEN(生产方式演算表!AP953)=1,生产方式演算表!AP953,ROUND(生产方式演算表!AP953,-1)))</f>
        <v>30</v>
      </c>
      <c r="H907" s="24" t="str">
        <f>IF(生产方式演算表!J945="","",生产方式演算表!J945)</f>
        <v/>
      </c>
      <c r="I907" s="24" t="str">
        <f>IF(生产方式演算表!AQ953="","",IF(LEN(生产方式演算表!AQ953)=1,生产方式演算表!AQ953,ROUND(生产方式演算表!AQ953,-1)))</f>
        <v/>
      </c>
      <c r="J907" s="26" t="str">
        <f>IF(生产方式演算表!AR945=0,"","运力")</f>
        <v/>
      </c>
      <c r="K907" s="26" t="str">
        <f>IF(J907="","",IF(LEN(生产方式演算表!AR953)=1,生产方式演算表!AR953,ROUND(生产方式演算表!AR953,-1)))</f>
        <v/>
      </c>
      <c r="L907" s="3" t="str">
        <f>IF(生产方式演算表!O945="","",生产方式演算表!O945)</f>
        <v/>
      </c>
      <c r="M907" s="3" t="str">
        <f>IF(生产方式演算表!AT945="","",ROUND(生产方式演算表!AT945,-1))</f>
        <v/>
      </c>
      <c r="N907" s="3" t="str">
        <f>IF(生产方式演算表!Q945="","",生产方式演算表!Q945)</f>
        <v/>
      </c>
      <c r="O907" s="3" t="str">
        <f>IF(生产方式演算表!AU945="","",ROUND(生产方式演算表!AU945,-1))</f>
        <v/>
      </c>
      <c r="P907" s="3" t="str">
        <f>IF(生产方式演算表!S945="","",生产方式演算表!S945)</f>
        <v/>
      </c>
      <c r="Q907" s="3" t="str">
        <f>IF(生产方式演算表!AV945="","",ROUND(生产方式演算表!AV945,-1))</f>
        <v/>
      </c>
      <c r="R907" s="3" t="str">
        <f>IF(生产方式演算表!V945="","",生产方式演算表!V945)</f>
        <v/>
      </c>
      <c r="S907" s="3" t="str">
        <f>IF(生产方式演算表!AW953="","",IF(LEN(生产方式演算表!AW953)=1,生产方式演算表!AW953,ROUND(生产方式演算表!AW953,-1)))</f>
        <v/>
      </c>
      <c r="T907" s="3" t="str">
        <f>IF(生产方式演算表!X945="","",生产方式演算表!X945)</f>
        <v/>
      </c>
      <c r="U907" s="3" t="str">
        <f>IF(生产方式演算表!AX953="","",IF(LEN(生产方式演算表!AX953)=1,生产方式演算表!AX953,ROUND(生产方式演算表!AX953,-1)))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3" t="str">
        <f>生产方式演算表!A946</f>
        <v>pmg_烟草_所有制</v>
      </c>
      <c r="B908" s="20" t="str">
        <f>IF(生产方式演算表!B946="","",生产方式演算表!B946)</f>
        <v>pm_农_公开交易</v>
      </c>
      <c r="C908" s="25">
        <v>8</v>
      </c>
      <c r="D908" s="24" t="str">
        <f>IF(生产方式演算表!F946="","",生产方式演算表!F946)</f>
        <v/>
      </c>
      <c r="E908" s="24">
        <f>IF(生产方式演算表!AO954="","",IF(LEN(生产方式演算表!AO954)=1,生产方式演算表!AO954,ROUND(生产方式演算表!AO954,-1)))</f>
        <v>20</v>
      </c>
      <c r="F908" s="24" t="str">
        <f>IF(生产方式演算表!H954="","",生产方式演算表!H954)</f>
        <v>肥料</v>
      </c>
      <c r="G908" s="24">
        <f>IF(生产方式演算表!AP954="","",IF(LEN(生产方式演算表!AP954)=1,生产方式演算表!AP954,ROUND(生产方式演算表!AP954,-1)))</f>
        <v>30</v>
      </c>
      <c r="H908" s="24" t="str">
        <f>IF(生产方式演算表!J946="","",生产方式演算表!J946)</f>
        <v/>
      </c>
      <c r="I908" s="24" t="str">
        <f>IF(生产方式演算表!AQ954="","",IF(LEN(生产方式演算表!AQ954)=1,生产方式演算表!AQ954,ROUND(生产方式演算表!AQ954,-1)))</f>
        <v/>
      </c>
      <c r="J908" s="26" t="str">
        <f>IF(生产方式演算表!AR946=0,"","运力")</f>
        <v/>
      </c>
      <c r="K908" s="26" t="str">
        <f>IF(J908="","",IF(LEN(生产方式演算表!AR954)=1,生产方式演算表!AR954,ROUND(生产方式演算表!AR954,-1)))</f>
        <v/>
      </c>
      <c r="L908" s="3" t="str">
        <f>IF(生产方式演算表!O946="","",生产方式演算表!O946)</f>
        <v/>
      </c>
      <c r="M908" s="3" t="str">
        <f>IF(生产方式演算表!AT946="","",ROUND(生产方式演算表!AT946,-1))</f>
        <v/>
      </c>
      <c r="N908" s="3" t="str">
        <f>IF(生产方式演算表!Q946="","",生产方式演算表!Q946)</f>
        <v/>
      </c>
      <c r="O908" s="3" t="str">
        <f>IF(生产方式演算表!AU946="","",ROUND(生产方式演算表!AU946,-1))</f>
        <v/>
      </c>
      <c r="P908" s="3" t="str">
        <f>IF(生产方式演算表!S946="","",生产方式演算表!S946)</f>
        <v/>
      </c>
      <c r="Q908" s="3" t="str">
        <f>IF(生产方式演算表!AV946="","",ROUND(生产方式演算表!AV946,-1))</f>
        <v/>
      </c>
      <c r="R908" s="3" t="str">
        <f>IF(生产方式演算表!V946="","",生产方式演算表!V946)</f>
        <v/>
      </c>
      <c r="S908" s="3" t="str">
        <f>IF(生产方式演算表!AW954="","",IF(LEN(生产方式演算表!AW954)=1,生产方式演算表!AW954,ROUND(生产方式演算表!AW954,-1)))</f>
        <v/>
      </c>
      <c r="T908" s="3" t="str">
        <f>IF(生产方式演算表!X946="","",生产方式演算表!X946)</f>
        <v/>
      </c>
      <c r="U908" s="3" t="str">
        <f>IF(生产方式演算表!AX954="","",IF(LEN(生产方式演算表!AX954)=1,生产方式演算表!AX954,ROUND(生产方式演算表!AX954,-1)))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3" t="str">
        <f>生产方式演算表!A947</f>
        <v>pmg_烟草_所有制</v>
      </c>
      <c r="B909" s="20" t="str">
        <f>IF(生产方式演算表!B947="","",生产方式演算表!B947)</f>
        <v>pm_农_政府运营</v>
      </c>
      <c r="C909" s="23">
        <v>1</v>
      </c>
      <c r="D909" s="24" t="str">
        <f>IF(生产方式演算表!F947="","",生产方式演算表!F947)</f>
        <v/>
      </c>
      <c r="E909" s="24">
        <f>IF(生产方式演算表!AO955="","",IF(LEN(生产方式演算表!AO955)=1,生产方式演算表!AO955,ROUND(生产方式演算表!AO955,-1)))</f>
        <v>20</v>
      </c>
      <c r="F909" s="24" t="str">
        <f>IF(生产方式演算表!H955="","",生产方式演算表!H955)</f>
        <v>肥料</v>
      </c>
      <c r="G909" s="24">
        <f>IF(生产方式演算表!AP955="","",IF(LEN(生产方式演算表!AP955)=1,生产方式演算表!AP955,ROUND(生产方式演算表!AP955,-1)))</f>
        <v>40</v>
      </c>
      <c r="H909" s="24" t="str">
        <f>IF(生产方式演算表!J947="","",生产方式演算表!J947)</f>
        <v/>
      </c>
      <c r="I909" s="24" t="str">
        <f>IF(生产方式演算表!AQ955="","",IF(LEN(生产方式演算表!AQ955)=1,生产方式演算表!AQ955,ROUND(生产方式演算表!AQ955,-1)))</f>
        <v/>
      </c>
      <c r="J909" s="26" t="str">
        <f>IF(生产方式演算表!AR947=0,"","运力")</f>
        <v/>
      </c>
      <c r="K909" s="26" t="str">
        <f>IF(J909="","",IF(LEN(生产方式演算表!AR955)=1,生产方式演算表!AR955,ROUND(生产方式演算表!AR955,-1)))</f>
        <v/>
      </c>
      <c r="L909" s="3" t="str">
        <f>IF(生产方式演算表!O947="","",生产方式演算表!O947)</f>
        <v/>
      </c>
      <c r="M909" s="3" t="str">
        <f>IF(生产方式演算表!AT947="","",ROUND(生产方式演算表!AT947,-1))</f>
        <v/>
      </c>
      <c r="N909" s="3" t="str">
        <f>IF(生产方式演算表!Q947="","",生产方式演算表!Q947)</f>
        <v/>
      </c>
      <c r="O909" s="3" t="str">
        <f>IF(生产方式演算表!AU947="","",ROUND(生产方式演算表!AU947,-1))</f>
        <v/>
      </c>
      <c r="P909" s="3" t="str">
        <f>IF(生产方式演算表!S947="","",生产方式演算表!S947)</f>
        <v/>
      </c>
      <c r="Q909" s="3" t="str">
        <f>IF(生产方式演算表!AV947="","",ROUND(生产方式演算表!AV947,-1))</f>
        <v/>
      </c>
      <c r="R909" s="3" t="str">
        <f>IF(生产方式演算表!V947="","",生产方式演算表!V947)</f>
        <v/>
      </c>
      <c r="S909" s="3" t="str">
        <f>IF(生产方式演算表!AW955="","",IF(LEN(生产方式演算表!AW955)=1,生产方式演算表!AW955,ROUND(生产方式演算表!AW955,-1)))</f>
        <v/>
      </c>
      <c r="T909" s="3" t="str">
        <f>IF(生产方式演算表!X947="","",生产方式演算表!X947)</f>
        <v/>
      </c>
      <c r="U909" s="3" t="str">
        <f>IF(生产方式演算表!AX955="","",IF(LEN(生产方式演算表!AX955)=1,生产方式演算表!AX955,ROUND(生产方式演算表!AX955,-1)))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3" t="str">
        <f>生产方式演算表!A948</f>
        <v>pmg_烟草_所有制</v>
      </c>
      <c r="B910" s="20" t="str">
        <f>IF(生产方式演算表!B948="","",生产方式演算表!B948)</f>
        <v>pm_农_初级工人合作社</v>
      </c>
      <c r="C910" s="23">
        <v>2</v>
      </c>
      <c r="D910" s="24" t="str">
        <f>IF(生产方式演算表!F948="","",生产方式演算表!F948)</f>
        <v/>
      </c>
      <c r="E910" s="24" t="str">
        <f>IF(生产方式演算表!AO956="","",IF(LEN(生产方式演算表!AO956)=1,生产方式演算表!AO956,ROUND(生产方式演算表!AO956,-1)))</f>
        <v/>
      </c>
      <c r="F910" s="24" t="str">
        <f>IF(生产方式演算表!H956="","",生产方式演算表!H956)</f>
        <v/>
      </c>
      <c r="G910" s="24" t="str">
        <f>IF(生产方式演算表!AP956="","",IF(LEN(生产方式演算表!AP956)=1,生产方式演算表!AP956,ROUND(生产方式演算表!AP956,-1)))</f>
        <v/>
      </c>
      <c r="H910" s="24" t="str">
        <f>IF(生产方式演算表!J948="","",生产方式演算表!J948)</f>
        <v/>
      </c>
      <c r="I910" s="24" t="str">
        <f>IF(生产方式演算表!AQ956="","",IF(LEN(生产方式演算表!AQ956)=1,生产方式演算表!AQ956,ROUND(生产方式演算表!AQ956,-1)))</f>
        <v/>
      </c>
      <c r="J910" s="26" t="str">
        <f>IF(生产方式演算表!AR948=0,"","运力")</f>
        <v/>
      </c>
      <c r="K910" s="26" t="str">
        <f>IF(J910="","",IF(LEN(生产方式演算表!AR956)=1,生产方式演算表!AR956,ROUND(生产方式演算表!AR956,-1)))</f>
        <v/>
      </c>
      <c r="L910" s="3" t="str">
        <f>IF(生产方式演算表!O948="","",生产方式演算表!O948)</f>
        <v/>
      </c>
      <c r="M910" s="3" t="str">
        <f>IF(生产方式演算表!AT948="","",ROUND(生产方式演算表!AT948,-1))</f>
        <v/>
      </c>
      <c r="N910" s="3" t="str">
        <f>IF(生产方式演算表!Q948="","",生产方式演算表!Q948)</f>
        <v/>
      </c>
      <c r="O910" s="3" t="str">
        <f>IF(生产方式演算表!AU948="","",ROUND(生产方式演算表!AU948,-1))</f>
        <v/>
      </c>
      <c r="P910" s="3" t="str">
        <f>IF(生产方式演算表!S948="","",生产方式演算表!S948)</f>
        <v/>
      </c>
      <c r="Q910" s="3" t="str">
        <f>IF(生产方式演算表!AV948="","",ROUND(生产方式演算表!AV948,-1))</f>
        <v/>
      </c>
      <c r="R910" s="3" t="str">
        <f>IF(生产方式演算表!V948="","",生产方式演算表!V948)</f>
        <v/>
      </c>
      <c r="S910" s="3" t="str">
        <f>IF(生产方式演算表!AW956="","",IF(LEN(生产方式演算表!AW956)=1,生产方式演算表!AW956,ROUND(生产方式演算表!AW956,-1)))</f>
        <v/>
      </c>
      <c r="T910" s="3" t="str">
        <f>IF(生产方式演算表!X948="","",生产方式演算表!X948)</f>
        <v/>
      </c>
      <c r="U910" s="3" t="str">
        <f>IF(生产方式演算表!AX956="","",IF(LEN(生产方式演算表!AX956)=1,生产方式演算表!AX956,ROUND(生产方式演算表!AX956,-1)))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3" t="str">
        <f>生产方式演算表!A949</f>
        <v>pmg_烟草_所有制</v>
      </c>
      <c r="B911" s="20" t="str">
        <f>IF(生产方式演算表!B949="","",生产方式演算表!B949)</f>
        <v>pm_农_高级工人合作社</v>
      </c>
      <c r="C911" s="23">
        <v>3</v>
      </c>
      <c r="D911" s="24" t="str">
        <f>IF(生产方式演算表!F949="","",生产方式演算表!F949)</f>
        <v/>
      </c>
      <c r="E911" s="24">
        <f>IF(生产方式演算表!AO957="","",IF(LEN(生产方式演算表!AO957)=1,生产方式演算表!AO957,ROUND(生产方式演算表!AO957,-1)))</f>
        <v>6</v>
      </c>
      <c r="F911" s="24" t="str">
        <f>IF(生产方式演算表!H957="","",生产方式演算表!H957)</f>
        <v/>
      </c>
      <c r="G911" s="24" t="str">
        <f>IF(生产方式演算表!AP957="","",IF(LEN(生产方式演算表!AP957)=1,生产方式演算表!AP957,ROUND(生产方式演算表!AP957,-1)))</f>
        <v/>
      </c>
      <c r="H911" s="24" t="str">
        <f>IF(生产方式演算表!J949="","",生产方式演算表!J949)</f>
        <v/>
      </c>
      <c r="I911" s="24" t="str">
        <f>IF(生产方式演算表!AQ957="","",IF(LEN(生产方式演算表!AQ957)=1,生产方式演算表!AQ957,ROUND(生产方式演算表!AQ957,-1)))</f>
        <v/>
      </c>
      <c r="J911" s="26" t="str">
        <f>IF(生产方式演算表!AR949=0,"","运力")</f>
        <v/>
      </c>
      <c r="K911" s="26" t="str">
        <f>IF(J911="","",IF(LEN(生产方式演算表!AR957)=1,生产方式演算表!AR957,ROUND(生产方式演算表!AR957,-1)))</f>
        <v/>
      </c>
      <c r="L911" s="3" t="str">
        <f>IF(生产方式演算表!O949="","",生产方式演算表!O949)</f>
        <v/>
      </c>
      <c r="M911" s="3" t="str">
        <f>IF(生产方式演算表!AT949="","",ROUND(生产方式演算表!AT949,-1))</f>
        <v/>
      </c>
      <c r="N911" s="3" t="str">
        <f>IF(生产方式演算表!Q949="","",生产方式演算表!Q949)</f>
        <v/>
      </c>
      <c r="O911" s="3" t="str">
        <f>IF(生产方式演算表!AU949="","",ROUND(生产方式演算表!AU949,-1))</f>
        <v/>
      </c>
      <c r="P911" s="3" t="str">
        <f>IF(生产方式演算表!S949="","",生产方式演算表!S949)</f>
        <v/>
      </c>
      <c r="Q911" s="3" t="str">
        <f>IF(生产方式演算表!AV949="","",ROUND(生产方式演算表!AV949,-1))</f>
        <v/>
      </c>
      <c r="R911" s="3" t="str">
        <f>IF(生产方式演算表!V949="","",生产方式演算表!V949)</f>
        <v/>
      </c>
      <c r="S911" s="3" t="str">
        <f>IF(生产方式演算表!AW957="","",IF(LEN(生产方式演算表!AW957)=1,生产方式演算表!AW957,ROUND(生产方式演算表!AW957,-1)))</f>
        <v/>
      </c>
      <c r="T911" s="3" t="str">
        <f>IF(生产方式演算表!X949="","",生产方式演算表!X949)</f>
        <v/>
      </c>
      <c r="U911" s="3" t="str">
        <f>IF(生产方式演算表!AX957="","",IF(LEN(生产方式演算表!AX957)=1,生产方式演算表!AX957,ROUND(生产方式演算表!AX957,-1)))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3" t="str">
        <f>生产方式演算表!A950</f>
        <v>pmg_烟草_所有制</v>
      </c>
      <c r="B912" s="20" t="str">
        <f>IF(生产方式演算表!B950="","",生产方式演算表!B950)</f>
        <v>pm_农_法师所有</v>
      </c>
      <c r="C912" s="23">
        <v>4</v>
      </c>
      <c r="D912" s="24" t="str">
        <f>IF(生产方式演算表!F950="","",生产方式演算表!F950)</f>
        <v/>
      </c>
      <c r="E912" s="24">
        <f>IF(生产方式演算表!AO958="","",IF(LEN(生产方式演算表!AO958)=1,生产方式演算表!AO958,ROUND(生产方式演算表!AO958,-1)))</f>
        <v>8</v>
      </c>
      <c r="F912" s="24" t="str">
        <f>IF(生产方式演算表!H958="","",生产方式演算表!H958)</f>
        <v/>
      </c>
      <c r="G912" s="24" t="str">
        <f>IF(生产方式演算表!AP958="","",IF(LEN(生产方式演算表!AP958)=1,生产方式演算表!AP958,ROUND(生产方式演算表!AP958,-1)))</f>
        <v/>
      </c>
      <c r="H912" s="24" t="str">
        <f>IF(生产方式演算表!J950="","",生产方式演算表!J950)</f>
        <v/>
      </c>
      <c r="I912" s="24" t="str">
        <f>IF(生产方式演算表!AQ958="","",IF(LEN(生产方式演算表!AQ958)=1,生产方式演算表!AQ958,ROUND(生产方式演算表!AQ958,-1)))</f>
        <v/>
      </c>
      <c r="J912" s="26" t="str">
        <f>IF(生产方式演算表!AR950=0,"","运力")</f>
        <v/>
      </c>
      <c r="K912" s="26" t="str">
        <f>IF(J912="","",IF(LEN(生产方式演算表!AR958)=1,生产方式演算表!AR958,ROUND(生产方式演算表!AR958,-1)))</f>
        <v/>
      </c>
      <c r="L912" s="3" t="str">
        <f>IF(生产方式演算表!O950="","",生产方式演算表!O950)</f>
        <v/>
      </c>
      <c r="M912" s="3" t="str">
        <f>IF(生产方式演算表!AT950="","",ROUND(生产方式演算表!AT950,-1))</f>
        <v/>
      </c>
      <c r="N912" s="3" t="str">
        <f>IF(生产方式演算表!Q950="","",生产方式演算表!Q950)</f>
        <v/>
      </c>
      <c r="O912" s="3" t="str">
        <f>IF(生产方式演算表!AU950="","",ROUND(生产方式演算表!AU950,-1))</f>
        <v/>
      </c>
      <c r="P912" s="3" t="str">
        <f>IF(生产方式演算表!S950="","",生产方式演算表!S950)</f>
        <v/>
      </c>
      <c r="Q912" s="3" t="str">
        <f>IF(生产方式演算表!AV950="","",ROUND(生产方式演算表!AV950,-1))</f>
        <v/>
      </c>
      <c r="R912" s="3" t="str">
        <f>IF(生产方式演算表!V950="","",生产方式演算表!V950)</f>
        <v/>
      </c>
      <c r="S912" s="3" t="str">
        <f>IF(生产方式演算表!AW958="","",IF(LEN(生产方式演算表!AW958)=1,生产方式演算表!AW958,ROUND(生产方式演算表!AW958,-1)))</f>
        <v/>
      </c>
      <c r="T912" s="3" t="str">
        <f>IF(生产方式演算表!X950="","",生产方式演算表!X950)</f>
        <v/>
      </c>
      <c r="U912" s="3" t="str">
        <f>IF(生产方式演算表!AX958="","",IF(LEN(生产方式演算表!AX958)=1,生产方式演算表!AX958,ROUND(生产方式演算表!AX958,-1)))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hidden="1" customHeight="1" spans="1:34">
      <c r="A913" s="23" t="str">
        <f>生产方式演算表!A951</f>
        <v>pmg_香蕉_基础生产</v>
      </c>
      <c r="B913" s="20" t="str">
        <f>IF(生产方式演算表!B951="","",生产方式演算表!B951)</f>
        <v/>
      </c>
      <c r="C913" s="23">
        <v>5</v>
      </c>
      <c r="D913" s="24" t="str">
        <f>IF(生产方式演算表!F951="","",生产方式演算表!F951)</f>
        <v>工具</v>
      </c>
      <c r="E913" s="24">
        <f>IF(生产方式演算表!AO951="","",生产方式演算表!AO951)</f>
        <v>6</v>
      </c>
      <c r="F913" s="24" t="str">
        <f>IF(生产方式演算表!H951="","",生产方式演算表!H951)</f>
        <v/>
      </c>
      <c r="G913" s="24" t="str">
        <f>IF(生产方式演算表!AP951="","",生产方式演算表!AP951)</f>
        <v/>
      </c>
      <c r="H913" s="24" t="str">
        <f>IF(生产方式演算表!J951="","",生产方式演算表!J951)</f>
        <v/>
      </c>
      <c r="I913" s="24" t="str">
        <f>IF(生产方式演算表!AQ951="","",生产方式演算表!AQ951)</f>
        <v/>
      </c>
      <c r="J913" s="26" t="str">
        <f>IF(生产方式演算表!AR951=0,"","运力")</f>
        <v>运力</v>
      </c>
      <c r="K913" s="26">
        <f>IF(J913="运力",生产方式演算表!AR951,"")</f>
        <v>2</v>
      </c>
      <c r="L913" s="3" t="str">
        <f>IF(生产方式演算表!O951="","",生产方式演算表!O951)</f>
        <v/>
      </c>
      <c r="M913" s="3" t="str">
        <f>IF(生产方式演算表!AT951="","",ROUND(生产方式演算表!AT951,-1))</f>
        <v/>
      </c>
      <c r="N913" s="3" t="str">
        <f>IF(生产方式演算表!Q951="","",生产方式演算表!Q951)</f>
        <v/>
      </c>
      <c r="O913" s="3" t="str">
        <f>IF(生产方式演算表!AU951="","",ROUND(生产方式演算表!AU951,-1))</f>
        <v/>
      </c>
      <c r="P913" s="3" t="str">
        <f>IF(生产方式演算表!S951="","",生产方式演算表!S951)</f>
        <v/>
      </c>
      <c r="Q913" s="3" t="str">
        <f>IF(生产方式演算表!AV951="","",ROUND(生产方式演算表!AV951,-1))</f>
        <v/>
      </c>
      <c r="R913" s="3" t="str">
        <f>IF(生产方式演算表!V951="","",生产方式演算表!V951)</f>
        <v/>
      </c>
      <c r="S913" s="3" t="str">
        <f>IF(生产方式演算表!AW951="","",ROUND(生产方式演算表!AW951,-LEN(生产方式演算表!AW951)+2))</f>
        <v/>
      </c>
      <c r="T913" s="3" t="str">
        <f>IF(生产方式演算表!X951="","",生产方式演算表!X951)</f>
        <v/>
      </c>
      <c r="U913" s="3" t="str">
        <f>IF(生产方式演算表!AX951="","",ROUND(生产方式演算表!AX951,-LEN(生产方式演算表!AX951)+2))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hidden="1" customHeight="1" spans="1:34">
      <c r="A914" s="23" t="str">
        <f>生产方式演算表!A952</f>
        <v>pmg_香蕉_基础生产</v>
      </c>
      <c r="B914" s="20" t="str">
        <f>IF(生产方式演算表!B952="","",生产方式演算表!B952)</f>
        <v/>
      </c>
      <c r="C914" s="25">
        <v>1</v>
      </c>
      <c r="D914" s="24" t="str">
        <f>IF(生产方式演算表!F952="","",生产方式演算表!F952)</f>
        <v>工具</v>
      </c>
      <c r="E914" s="24">
        <f>IF(生产方式演算表!AO952="","",生产方式演算表!AO952)</f>
        <v>9</v>
      </c>
      <c r="F914" s="24" t="str">
        <f>IF(生产方式演算表!H952="","",生产方式演算表!H952)</f>
        <v>肥料</v>
      </c>
      <c r="G914" s="24">
        <f>IF(生产方式演算表!AP952="","",生产方式演算表!AP952)</f>
        <v>18</v>
      </c>
      <c r="H914" s="24" t="str">
        <f>IF(生产方式演算表!J952="","",生产方式演算表!J952)</f>
        <v/>
      </c>
      <c r="I914" s="24" t="str">
        <f>IF(生产方式演算表!AQ952="","",生产方式演算表!AQ952)</f>
        <v/>
      </c>
      <c r="J914" s="26" t="str">
        <f>IF(生产方式演算表!AR952=0,"","运力")</f>
        <v>运力</v>
      </c>
      <c r="K914" s="26">
        <f>IF(J914="运力",生产方式演算表!AR952,"")</f>
        <v>6</v>
      </c>
      <c r="L914" s="3" t="str">
        <f>IF(生产方式演算表!O952="","",生产方式演算表!O952)</f>
        <v/>
      </c>
      <c r="M914" s="3" t="str">
        <f>IF(生产方式演算表!AT952="","",ROUND(生产方式演算表!AT952,-1))</f>
        <v/>
      </c>
      <c r="N914" s="3" t="str">
        <f>IF(生产方式演算表!Q952="","",生产方式演算表!Q952)</f>
        <v/>
      </c>
      <c r="O914" s="3" t="str">
        <f>IF(生产方式演算表!AU952="","",ROUND(生产方式演算表!AU952,-1))</f>
        <v/>
      </c>
      <c r="P914" s="3" t="str">
        <f>IF(生产方式演算表!S952="","",生产方式演算表!S952)</f>
        <v/>
      </c>
      <c r="Q914" s="3" t="str">
        <f>IF(生产方式演算表!AV952="","",ROUND(生产方式演算表!AV952,-1))</f>
        <v/>
      </c>
      <c r="R914" s="3" t="str">
        <f>IF(生产方式演算表!V952="","",生产方式演算表!V952)</f>
        <v/>
      </c>
      <c r="S914" s="3" t="str">
        <f>IF(生产方式演算表!AW952="","",ROUND(生产方式演算表!AW952,-LEN(生产方式演算表!AW952)+2))</f>
        <v/>
      </c>
      <c r="T914" s="3" t="str">
        <f>IF(生产方式演算表!X952="","",生产方式演算表!X952)</f>
        <v/>
      </c>
      <c r="U914" s="3" t="str">
        <f>IF(生产方式演算表!AX952="","",ROUND(生产方式演算表!AX952,-LEN(生产方式演算表!AX952)+2))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hidden="1" customHeight="1" spans="1:34">
      <c r="A915" s="23" t="str">
        <f>生产方式演算表!A953</f>
        <v>pmg_香蕉_基础生产</v>
      </c>
      <c r="B915" s="20" t="str">
        <f>IF(生产方式演算表!B953="","",生产方式演算表!B953)</f>
        <v/>
      </c>
      <c r="C915" s="25">
        <v>2</v>
      </c>
      <c r="D915" s="24" t="str">
        <f>IF(生产方式演算表!F953="","",生产方式演算表!F953)</f>
        <v>工具</v>
      </c>
      <c r="E915" s="24">
        <f>IF(生产方式演算表!AO953="","",生产方式演算表!AO953)</f>
        <v>13</v>
      </c>
      <c r="F915" s="24" t="str">
        <f>IF(生产方式演算表!H953="","",生产方式演算表!H953)</f>
        <v>肥料</v>
      </c>
      <c r="G915" s="24">
        <f>IF(生产方式演算表!AP953="","",生产方式演算表!AP953)</f>
        <v>25</v>
      </c>
      <c r="H915" s="24" t="str">
        <f>IF(生产方式演算表!J953="","",生产方式演算表!J953)</f>
        <v/>
      </c>
      <c r="I915" s="24" t="str">
        <f>IF(生产方式演算表!AQ953="","",生产方式演算表!AQ953)</f>
        <v/>
      </c>
      <c r="J915" s="26" t="str">
        <f>IF(生产方式演算表!AR953=0,"","运力")</f>
        <v>运力</v>
      </c>
      <c r="K915" s="26">
        <f>IF(J915="运力",生产方式演算表!AR953,"")</f>
        <v>8</v>
      </c>
      <c r="L915" s="3" t="str">
        <f>IF(生产方式演算表!O953="","",生产方式演算表!O953)</f>
        <v/>
      </c>
      <c r="M915" s="3" t="str">
        <f>IF(生产方式演算表!AT953="","",ROUND(生产方式演算表!AT953,-1))</f>
        <v/>
      </c>
      <c r="N915" s="3" t="str">
        <f>IF(生产方式演算表!Q953="","",生产方式演算表!Q953)</f>
        <v/>
      </c>
      <c r="O915" s="3" t="str">
        <f>IF(生产方式演算表!AU953="","",ROUND(生产方式演算表!AU953,-1))</f>
        <v/>
      </c>
      <c r="P915" s="3" t="str">
        <f>IF(生产方式演算表!S953="","",生产方式演算表!S953)</f>
        <v/>
      </c>
      <c r="Q915" s="3" t="str">
        <f>IF(生产方式演算表!AV953="","",ROUND(生产方式演算表!AV953,-1))</f>
        <v/>
      </c>
      <c r="R915" s="3" t="str">
        <f>IF(生产方式演算表!V953="","",生产方式演算表!V953)</f>
        <v/>
      </c>
      <c r="S915" s="3" t="str">
        <f>IF(生产方式演算表!AW953="","",ROUND(生产方式演算表!AW953,-LEN(生产方式演算表!AW953)+2))</f>
        <v/>
      </c>
      <c r="T915" s="3" t="str">
        <f>IF(生产方式演算表!X953="","",生产方式演算表!X953)</f>
        <v/>
      </c>
      <c r="U915" s="3" t="str">
        <f>IF(生产方式演算表!AX953="","",ROUND(生产方式演算表!AX953,-LEN(生产方式演算表!AX953)+2))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hidden="1" customHeight="1" spans="1:34">
      <c r="A916" s="23" t="str">
        <f>生产方式演算表!A954</f>
        <v>pmg_香蕉_基础生产</v>
      </c>
      <c r="B916" s="20" t="str">
        <f>IF(生产方式演算表!B954="","",生产方式演算表!B954)</f>
        <v/>
      </c>
      <c r="C916" s="25">
        <v>3</v>
      </c>
      <c r="D916" s="24" t="str">
        <f>IF(生产方式演算表!F954="","",生产方式演算表!F954)</f>
        <v>工具</v>
      </c>
      <c r="E916" s="24">
        <f>IF(生产方式演算表!AO954="","",生产方式演算表!AO954)</f>
        <v>16</v>
      </c>
      <c r="F916" s="24" t="str">
        <f>IF(生产方式演算表!H954="","",生产方式演算表!H954)</f>
        <v>肥料</v>
      </c>
      <c r="G916" s="24">
        <f>IF(生产方式演算表!AP954="","",生产方式演算表!AP954)</f>
        <v>33</v>
      </c>
      <c r="H916" s="24" t="str">
        <f>IF(生产方式演算表!J954="","",生产方式演算表!J954)</f>
        <v/>
      </c>
      <c r="I916" s="24" t="str">
        <f>IF(生产方式演算表!AQ954="","",生产方式演算表!AQ954)</f>
        <v/>
      </c>
      <c r="J916" s="26" t="str">
        <f>IF(生产方式演算表!AR954=0,"","运力")</f>
        <v>运力</v>
      </c>
      <c r="K916" s="26">
        <f>IF(J916="运力",生产方式演算表!AR954,"")</f>
        <v>11</v>
      </c>
      <c r="L916" s="3" t="str">
        <f>IF(生产方式演算表!O954="","",生产方式演算表!O954)</f>
        <v/>
      </c>
      <c r="M916" s="3" t="str">
        <f>IF(生产方式演算表!AT954="","",ROUND(生产方式演算表!AT954,-1))</f>
        <v/>
      </c>
      <c r="N916" s="3" t="str">
        <f>IF(生产方式演算表!Q954="","",生产方式演算表!Q954)</f>
        <v/>
      </c>
      <c r="O916" s="3" t="str">
        <f>IF(生产方式演算表!AU954="","",ROUND(生产方式演算表!AU954,-1))</f>
        <v/>
      </c>
      <c r="P916" s="3" t="str">
        <f>IF(生产方式演算表!S954="","",生产方式演算表!S954)</f>
        <v/>
      </c>
      <c r="Q916" s="3" t="str">
        <f>IF(生产方式演算表!AV954="","",ROUND(生产方式演算表!AV954,-1))</f>
        <v/>
      </c>
      <c r="R916" s="3" t="str">
        <f>IF(生产方式演算表!V954="","",生产方式演算表!V954)</f>
        <v/>
      </c>
      <c r="S916" s="3" t="str">
        <f>IF(生产方式演算表!AW954="","",ROUND(生产方式演算表!AW954,-LEN(生产方式演算表!AW954)+2))</f>
        <v/>
      </c>
      <c r="T916" s="3" t="str">
        <f>IF(生产方式演算表!X954="","",生产方式演算表!X954)</f>
        <v/>
      </c>
      <c r="U916" s="3" t="str">
        <f>IF(生产方式演算表!AX954="","",ROUND(生产方式演算表!AX954,-LEN(生产方式演算表!AX954)+2))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hidden="1" customHeight="1" spans="1:34">
      <c r="A917" s="23" t="str">
        <f>生产方式演算表!A955</f>
        <v>pmg_香蕉_基础生产</v>
      </c>
      <c r="B917" s="20" t="str">
        <f>IF(生产方式演算表!B955="","",生产方式演算表!B955)</f>
        <v/>
      </c>
      <c r="C917" s="25">
        <v>4</v>
      </c>
      <c r="D917" s="24" t="str">
        <f>IF(生产方式演算表!F955="","",生产方式演算表!F955)</f>
        <v>工具</v>
      </c>
      <c r="E917" s="24">
        <f>IF(生产方式演算表!AO955="","",生产方式演算表!AO955)</f>
        <v>20</v>
      </c>
      <c r="F917" s="24" t="str">
        <f>IF(生产方式演算表!H955="","",生产方式演算表!H955)</f>
        <v>肥料</v>
      </c>
      <c r="G917" s="24">
        <f>IF(生产方式演算表!AP955="","",生产方式演算表!AP955)</f>
        <v>40</v>
      </c>
      <c r="H917" s="24" t="str">
        <f>IF(生产方式演算表!J955="","",生产方式演算表!J955)</f>
        <v/>
      </c>
      <c r="I917" s="24" t="str">
        <f>IF(生产方式演算表!AQ955="","",生产方式演算表!AQ955)</f>
        <v/>
      </c>
      <c r="J917" s="26" t="str">
        <f>IF(生产方式演算表!AR955=0,"","运力")</f>
        <v>运力</v>
      </c>
      <c r="K917" s="26">
        <f>IF(J917="运力",生产方式演算表!AR955,"")</f>
        <v>13</v>
      </c>
      <c r="L917" s="3" t="str">
        <f>IF(生产方式演算表!O955="","",生产方式演算表!O955)</f>
        <v/>
      </c>
      <c r="M917" s="3" t="str">
        <f>IF(生产方式演算表!AT955="","",ROUND(生产方式演算表!AT955,-1))</f>
        <v/>
      </c>
      <c r="N917" s="3" t="str">
        <f>IF(生产方式演算表!Q955="","",生产方式演算表!Q955)</f>
        <v/>
      </c>
      <c r="O917" s="3" t="str">
        <f>IF(生产方式演算表!AU955="","",ROUND(生产方式演算表!AU955,-1))</f>
        <v/>
      </c>
      <c r="P917" s="3" t="str">
        <f>IF(生产方式演算表!S955="","",生产方式演算表!S955)</f>
        <v/>
      </c>
      <c r="Q917" s="3" t="str">
        <f>IF(生产方式演算表!AV955="","",ROUND(生产方式演算表!AV955,-1))</f>
        <v/>
      </c>
      <c r="R917" s="3" t="str">
        <f>IF(生产方式演算表!V955="","",生产方式演算表!V955)</f>
        <v/>
      </c>
      <c r="S917" s="3" t="str">
        <f>IF(生产方式演算表!AW955="","",ROUND(生产方式演算表!AW955,-LEN(生产方式演算表!AW955)+2))</f>
        <v/>
      </c>
      <c r="T917" s="3" t="str">
        <f>IF(生产方式演算表!X955="","",生产方式演算表!X955)</f>
        <v/>
      </c>
      <c r="U917" s="3" t="str">
        <f>IF(生产方式演算表!AX955="","",ROUND(生产方式演算表!AX955,-LEN(生产方式演算表!AX955)+2))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hidden="1" customHeight="1" spans="1:34">
      <c r="A918" s="23" t="str">
        <f>生产方式演算表!A956</f>
        <v>pmg_香蕉_科学自动化</v>
      </c>
      <c r="B918" s="20" t="str">
        <f>IF(生产方式演算表!B956="","",生产方式演算表!B956)</f>
        <v/>
      </c>
      <c r="C918" s="25">
        <v>5</v>
      </c>
      <c r="D918" s="24" t="str">
        <f>IF(生产方式演算表!F956="","",生产方式演算表!F956)</f>
        <v/>
      </c>
      <c r="E918" s="24" t="str">
        <f>IF(生产方式演算表!AO956="","",生产方式演算表!AO956)</f>
        <v/>
      </c>
      <c r="F918" s="24" t="str">
        <f>IF(生产方式演算表!H956="","",生产方式演算表!H956)</f>
        <v/>
      </c>
      <c r="G918" s="24" t="str">
        <f>IF(生产方式演算表!AP956="","",生产方式演算表!AP956)</f>
        <v/>
      </c>
      <c r="H918" s="24" t="str">
        <f>IF(生产方式演算表!J956="","",生产方式演算表!J956)</f>
        <v/>
      </c>
      <c r="I918" s="24" t="str">
        <f>IF(生产方式演算表!AQ956="","",生产方式演算表!AQ956)</f>
        <v/>
      </c>
      <c r="J918" s="26" t="str">
        <f>IF(生产方式演算表!AR956=0,"","运力")</f>
        <v/>
      </c>
      <c r="K918" s="26" t="str">
        <f>IF(J918="运力",生产方式演算表!AR956,"")</f>
        <v/>
      </c>
      <c r="L918" s="3" t="str">
        <f>IF(生产方式演算表!O956="","",生产方式演算表!O956)</f>
        <v/>
      </c>
      <c r="M918" s="3" t="str">
        <f>IF(生产方式演算表!AT956="","",ROUND(生产方式演算表!AT956,-1))</f>
        <v/>
      </c>
      <c r="N918" s="3" t="str">
        <f>IF(生产方式演算表!Q956="","",生产方式演算表!Q956)</f>
        <v/>
      </c>
      <c r="O918" s="3" t="str">
        <f>IF(生产方式演算表!AU956="","",ROUND(生产方式演算表!AU956,-1))</f>
        <v/>
      </c>
      <c r="P918" s="3" t="str">
        <f>IF(生产方式演算表!S956="","",生产方式演算表!S956)</f>
        <v/>
      </c>
      <c r="Q918" s="3" t="str">
        <f>IF(生产方式演算表!AV956="","",ROUND(生产方式演算表!AV956,-1))</f>
        <v/>
      </c>
      <c r="R918" s="3" t="str">
        <f>IF(生产方式演算表!V956="","",生产方式演算表!V956)</f>
        <v/>
      </c>
      <c r="S918" s="3" t="str">
        <f>IF(生产方式演算表!AW956="","",ROUND(生产方式演算表!AW956,-LEN(生产方式演算表!AW956)+2))</f>
        <v/>
      </c>
      <c r="T918" s="3" t="str">
        <f>IF(生产方式演算表!X956="","",生产方式演算表!X956)</f>
        <v/>
      </c>
      <c r="U918" s="3" t="str">
        <f>IF(生产方式演算表!AX956="","",ROUND(生产方式演算表!AX956,-LEN(生产方式演算表!AX956)+2))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hidden="1" customHeight="1" spans="1:34">
      <c r="A919" s="23" t="str">
        <f>生产方式演算表!A957</f>
        <v>pmg_香蕉_科学自动化</v>
      </c>
      <c r="B919" s="20" t="str">
        <f>IF(生产方式演算表!B957="","",生产方式演算表!B957)</f>
        <v/>
      </c>
      <c r="C919" s="23">
        <v>1</v>
      </c>
      <c r="D919" s="24" t="str">
        <f>IF(生产方式演算表!F957="","",生产方式演算表!F957)</f>
        <v>工具</v>
      </c>
      <c r="E919" s="24">
        <f>IF(生产方式演算表!AO957="","",生产方式演算表!AO957)</f>
        <v>6</v>
      </c>
      <c r="F919" s="24" t="str">
        <f>IF(生产方式演算表!H957="","",生产方式演算表!H957)</f>
        <v/>
      </c>
      <c r="G919" s="24" t="str">
        <f>IF(生产方式演算表!AP957="","",生产方式演算表!AP957)</f>
        <v/>
      </c>
      <c r="H919" s="24" t="str">
        <f>IF(生产方式演算表!J957="","",生产方式演算表!J957)</f>
        <v/>
      </c>
      <c r="I919" s="24" t="str">
        <f>IF(生产方式演算表!AQ957="","",生产方式演算表!AQ957)</f>
        <v/>
      </c>
      <c r="J919" s="26" t="str">
        <f>IF(生产方式演算表!AR957=0,"","运力")</f>
        <v/>
      </c>
      <c r="K919" s="26" t="str">
        <f>IF(J919="运力",生产方式演算表!AR957,"")</f>
        <v/>
      </c>
      <c r="L919" s="3" t="str">
        <f>IF(生产方式演算表!O957="","",生产方式演算表!O957)</f>
        <v/>
      </c>
      <c r="M919" s="3" t="str">
        <f>IF(生产方式演算表!AT957="","",ROUND(生产方式演算表!AT957,-1))</f>
        <v/>
      </c>
      <c r="N919" s="3" t="str">
        <f>IF(生产方式演算表!Q957="","",生产方式演算表!Q957)</f>
        <v/>
      </c>
      <c r="O919" s="3" t="str">
        <f>IF(生产方式演算表!AU957="","",ROUND(生产方式演算表!AU957,-1))</f>
        <v/>
      </c>
      <c r="P919" s="3" t="str">
        <f>IF(生产方式演算表!S957="","",生产方式演算表!S957)</f>
        <v/>
      </c>
      <c r="Q919" s="3" t="str">
        <f>IF(生产方式演算表!AV957="","",ROUND(生产方式演算表!AV957,-1))</f>
        <v/>
      </c>
      <c r="R919" s="3" t="str">
        <f>IF(生产方式演算表!V957="","",生产方式演算表!V957)</f>
        <v/>
      </c>
      <c r="S919" s="3" t="str">
        <f>IF(生产方式演算表!AW957="","",ROUND(生产方式演算表!AW957,-LEN(生产方式演算表!AW957)+2))</f>
        <v/>
      </c>
      <c r="T919" s="3" t="str">
        <f>IF(生产方式演算表!X957="","",生产方式演算表!X957)</f>
        <v/>
      </c>
      <c r="U919" s="3" t="str">
        <f>IF(生产方式演算表!AX957="","",ROUND(生产方式演算表!AX957,-LEN(生产方式演算表!AX957)+2))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hidden="1" customHeight="1" spans="1:34">
      <c r="A920" s="23" t="str">
        <f>生产方式演算表!A958</f>
        <v>pmg_香蕉_科学自动化</v>
      </c>
      <c r="B920" s="20" t="str">
        <f>IF(生产方式演算表!B958="","",生产方式演算表!B958)</f>
        <v/>
      </c>
      <c r="C920" s="23">
        <v>2</v>
      </c>
      <c r="D920" s="24" t="str">
        <f>IF(生产方式演算表!F958="","",生产方式演算表!F958)</f>
        <v>工具</v>
      </c>
      <c r="E920" s="24">
        <f>IF(生产方式演算表!AO958="","",生产方式演算表!AO958)</f>
        <v>8</v>
      </c>
      <c r="F920" s="24" t="str">
        <f>IF(生产方式演算表!H958="","",生产方式演算表!H958)</f>
        <v/>
      </c>
      <c r="G920" s="24" t="str">
        <f>IF(生产方式演算表!AP958="","",生产方式演算表!AP958)</f>
        <v/>
      </c>
      <c r="H920" s="24" t="str">
        <f>IF(生产方式演算表!J958="","",生产方式演算表!J958)</f>
        <v/>
      </c>
      <c r="I920" s="24" t="str">
        <f>IF(生产方式演算表!AQ958="","",生产方式演算表!AQ958)</f>
        <v/>
      </c>
      <c r="J920" s="26" t="str">
        <f>IF(生产方式演算表!AR958=0,"","运力")</f>
        <v/>
      </c>
      <c r="K920" s="26" t="str">
        <f>IF(J920="运力",生产方式演算表!AR958,"")</f>
        <v/>
      </c>
      <c r="L920" s="3" t="str">
        <f>IF(生产方式演算表!O958="","",生产方式演算表!O958)</f>
        <v/>
      </c>
      <c r="M920" s="3" t="str">
        <f>IF(生产方式演算表!AT958="","",ROUND(生产方式演算表!AT958,-1))</f>
        <v/>
      </c>
      <c r="N920" s="3" t="str">
        <f>IF(生产方式演算表!Q958="","",生产方式演算表!Q958)</f>
        <v/>
      </c>
      <c r="O920" s="3" t="str">
        <f>IF(生产方式演算表!AU958="","",ROUND(生产方式演算表!AU958,-1))</f>
        <v/>
      </c>
      <c r="P920" s="3" t="str">
        <f>IF(生产方式演算表!S958="","",生产方式演算表!S958)</f>
        <v/>
      </c>
      <c r="Q920" s="3" t="str">
        <f>IF(生产方式演算表!AV958="","",ROUND(生产方式演算表!AV958,-1))</f>
        <v/>
      </c>
      <c r="R920" s="3" t="str">
        <f>IF(生产方式演算表!V958="","",生产方式演算表!V958)</f>
        <v/>
      </c>
      <c r="S920" s="3" t="str">
        <f>IF(生产方式演算表!AW958="","",ROUND(生产方式演算表!AW958,-LEN(生产方式演算表!AW958)+2))</f>
        <v/>
      </c>
      <c r="T920" s="3" t="str">
        <f>IF(生产方式演算表!X958="","",生产方式演算表!X958)</f>
        <v/>
      </c>
      <c r="U920" s="3" t="str">
        <f>IF(生产方式演算表!AX958="","",ROUND(生产方式演算表!AX958,-LEN(生产方式演算表!AX958)+2))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hidden="1" customHeight="1" spans="1:34">
      <c r="A921" s="23" t="str">
        <f>生产方式演算表!A959</f>
        <v>pmg_香蕉_科学自动化</v>
      </c>
      <c r="B921" s="20" t="str">
        <f>IF(生产方式演算表!B959="","",生产方式演算表!B959)</f>
        <v/>
      </c>
      <c r="C921" s="23">
        <v>3</v>
      </c>
      <c r="D921" s="24" t="str">
        <f>IF(生产方式演算表!F959="","",生产方式演算表!F959)</f>
        <v>科学引擎</v>
      </c>
      <c r="E921" s="24">
        <f>IF(生产方式演算表!AO959="","",生产方式演算表!AO959)</f>
        <v>2</v>
      </c>
      <c r="F921" s="24" t="str">
        <f>IF(生产方式演算表!H959="","",生产方式演算表!H959)</f>
        <v>煤</v>
      </c>
      <c r="G921" s="24">
        <f>IF(生产方式演算表!AP959="","",生产方式演算表!AP959)</f>
        <v>8</v>
      </c>
      <c r="H921" s="24" t="str">
        <f>IF(生产方式演算表!J959="","",生产方式演算表!J959)</f>
        <v/>
      </c>
      <c r="I921" s="24" t="str">
        <f>IF(生产方式演算表!AQ959="","",生产方式演算表!AQ959)</f>
        <v/>
      </c>
      <c r="J921" s="26" t="str">
        <f>IF(生产方式演算表!AR959=0,"","运力")</f>
        <v/>
      </c>
      <c r="K921" s="26" t="str">
        <f>IF(J921="运力",生产方式演算表!AR959,"")</f>
        <v/>
      </c>
      <c r="L921" s="3" t="str">
        <f>IF(生产方式演算表!O959="","",生产方式演算表!O959)</f>
        <v/>
      </c>
      <c r="M921" s="3" t="str">
        <f>IF(生产方式演算表!AT959="","",ROUND(生产方式演算表!AT959,-1))</f>
        <v/>
      </c>
      <c r="N921" s="3" t="str">
        <f>IF(生产方式演算表!Q959="","",生产方式演算表!Q959)</f>
        <v/>
      </c>
      <c r="O921" s="3" t="str">
        <f>IF(生产方式演算表!AU959="","",ROUND(生产方式演算表!AU959,-1))</f>
        <v/>
      </c>
      <c r="P921" s="3" t="str">
        <f>IF(生产方式演算表!S959="","",生产方式演算表!S959)</f>
        <v/>
      </c>
      <c r="Q921" s="3" t="str">
        <f>IF(生产方式演算表!AV959="","",ROUND(生产方式演算表!AV959,-1))</f>
        <v/>
      </c>
      <c r="R921" s="3" t="str">
        <f>IF(生产方式演算表!V959="","",生产方式演算表!V959)</f>
        <v/>
      </c>
      <c r="S921" s="3" t="str">
        <f>IF(生产方式演算表!AW959="","",ROUND(生产方式演算表!AW959,-LEN(生产方式演算表!AW959)+2))</f>
        <v/>
      </c>
      <c r="T921" s="3" t="str">
        <f>IF(生产方式演算表!X959="","",生产方式演算表!X959)</f>
        <v/>
      </c>
      <c r="U921" s="3" t="str">
        <f>IF(生产方式演算表!AX959="","",ROUND(生产方式演算表!AX959,-LEN(生产方式演算表!AX959)+2))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hidden="1" customHeight="1" spans="1:34">
      <c r="A922" s="23" t="str">
        <f>生产方式演算表!A960</f>
        <v>pmg_香蕉_科学自动化</v>
      </c>
      <c r="B922" s="20" t="str">
        <f>IF(生产方式演算表!B960="","",生产方式演算表!B960)</f>
        <v/>
      </c>
      <c r="C922" s="23">
        <v>4</v>
      </c>
      <c r="D922" s="24" t="str">
        <f>IF(生产方式演算表!F960="","",生产方式演算表!F960)</f>
        <v>魔导引擎</v>
      </c>
      <c r="E922" s="24">
        <f>IF(生产方式演算表!AO960="","",生产方式演算表!AO960)</f>
        <v>2</v>
      </c>
      <c r="F922" s="24" t="str">
        <f>IF(生产方式演算表!H960="","",生产方式演算表!H960)</f>
        <v>煤</v>
      </c>
      <c r="G922" s="24">
        <f>IF(生产方式演算表!AP960="","",生产方式演算表!AP960)</f>
        <v>10</v>
      </c>
      <c r="H922" s="24" t="str">
        <f>IF(生产方式演算表!J960="","",生产方式演算表!J960)</f>
        <v/>
      </c>
      <c r="I922" s="24" t="str">
        <f>IF(生产方式演算表!AQ960="","",生产方式演算表!AQ960)</f>
        <v/>
      </c>
      <c r="J922" s="26" t="str">
        <f>IF(生产方式演算表!AR960=0,"","运力")</f>
        <v/>
      </c>
      <c r="K922" s="26" t="str">
        <f>IF(J922="运力",生产方式演算表!AR960,"")</f>
        <v/>
      </c>
      <c r="L922" s="3" t="str">
        <f>IF(生产方式演算表!O960="","",生产方式演算表!O960)</f>
        <v/>
      </c>
      <c r="M922" s="3" t="str">
        <f>IF(生产方式演算表!AT960="","",ROUND(生产方式演算表!AT960,-1))</f>
        <v/>
      </c>
      <c r="N922" s="3" t="str">
        <f>IF(生产方式演算表!Q960="","",生产方式演算表!Q960)</f>
        <v/>
      </c>
      <c r="O922" s="3" t="str">
        <f>IF(生产方式演算表!AU960="","",ROUND(生产方式演算表!AU960,-1))</f>
        <v/>
      </c>
      <c r="P922" s="3" t="str">
        <f>IF(生产方式演算表!S960="","",生产方式演算表!S960)</f>
        <v/>
      </c>
      <c r="Q922" s="3" t="str">
        <f>IF(生产方式演算表!AV960="","",ROUND(生产方式演算表!AV960,-1))</f>
        <v/>
      </c>
      <c r="R922" s="3" t="str">
        <f>IF(生产方式演算表!V960="","",生产方式演算表!V960)</f>
        <v/>
      </c>
      <c r="S922" s="3" t="str">
        <f>IF(生产方式演算表!AW960="","",ROUND(生产方式演算表!AW960,-LEN(生产方式演算表!AW960)+2))</f>
        <v/>
      </c>
      <c r="T922" s="3" t="str">
        <f>IF(生产方式演算表!X960="","",生产方式演算表!X960)</f>
        <v/>
      </c>
      <c r="U922" s="3" t="str">
        <f>IF(生产方式演算表!AX960="","",ROUND(生产方式演算表!AX960,-LEN(生产方式演算表!AX960)+2))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hidden="1" customHeight="1" spans="1:34">
      <c r="A923" s="23" t="str">
        <f>生产方式演算表!A961</f>
        <v>pmg_香蕉_魔法自动化</v>
      </c>
      <c r="B923" s="20" t="str">
        <f>IF(生产方式演算表!B961="","",生产方式演算表!B961)</f>
        <v/>
      </c>
      <c r="C923" s="23">
        <v>5</v>
      </c>
      <c r="D923" s="24" t="str">
        <f>IF(生产方式演算表!F961="","",生产方式演算表!F961)</f>
        <v/>
      </c>
      <c r="E923" s="24" t="str">
        <f>IF(生产方式演算表!AO961="","",生产方式演算表!AO961)</f>
        <v/>
      </c>
      <c r="F923" s="24" t="str">
        <f>IF(生产方式演算表!H961="","",生产方式演算表!H961)</f>
        <v/>
      </c>
      <c r="G923" s="24" t="str">
        <f>IF(生产方式演算表!AP961="","",生产方式演算表!AP961)</f>
        <v/>
      </c>
      <c r="H923" s="24" t="str">
        <f>IF(生产方式演算表!J961="","",生产方式演算表!J961)</f>
        <v/>
      </c>
      <c r="I923" s="24" t="str">
        <f>IF(生产方式演算表!AQ961="","",生产方式演算表!AQ961)</f>
        <v/>
      </c>
      <c r="J923" s="26" t="str">
        <f>IF(生产方式演算表!AR961=0,"","运力")</f>
        <v/>
      </c>
      <c r="K923" s="26" t="str">
        <f>IF(J923="运力",生产方式演算表!AR961,"")</f>
        <v/>
      </c>
      <c r="L923" s="3" t="str">
        <f>IF(生产方式演算表!O961="","",生产方式演算表!O961)</f>
        <v/>
      </c>
      <c r="M923" s="3" t="str">
        <f>IF(生产方式演算表!AT961="","",ROUND(生产方式演算表!AT961,-1))</f>
        <v/>
      </c>
      <c r="N923" s="3" t="str">
        <f>IF(生产方式演算表!Q961="","",生产方式演算表!Q961)</f>
        <v/>
      </c>
      <c r="O923" s="3" t="str">
        <f>IF(生产方式演算表!AU961="","",ROUND(生产方式演算表!AU961,-1))</f>
        <v/>
      </c>
      <c r="P923" s="3" t="str">
        <f>IF(生产方式演算表!S961="","",生产方式演算表!S961)</f>
        <v/>
      </c>
      <c r="Q923" s="3" t="str">
        <f>IF(生产方式演算表!AV961="","",ROUND(生产方式演算表!AV961,-1))</f>
        <v/>
      </c>
      <c r="R923" s="3" t="str">
        <f>IF(生产方式演算表!V961="","",生产方式演算表!V961)</f>
        <v/>
      </c>
      <c r="S923" s="3" t="str">
        <f>IF(生产方式演算表!AW961="","",ROUND(生产方式演算表!AW961,-LEN(生产方式演算表!AW961)+2))</f>
        <v/>
      </c>
      <c r="T923" s="3" t="str">
        <f>IF(生产方式演算表!X961="","",生产方式演算表!X961)</f>
        <v/>
      </c>
      <c r="U923" s="3" t="str">
        <f>IF(生产方式演算表!AX961="","",ROUND(生产方式演算表!AX961,-LEN(生产方式演算表!AX961)+2))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hidden="1" customHeight="1" spans="1:34">
      <c r="A924" s="23" t="str">
        <f>生产方式演算表!A962</f>
        <v>pmg_香蕉_魔法自动化</v>
      </c>
      <c r="B924" s="20" t="str">
        <f>IF(生产方式演算表!B962="","",生产方式演算表!B962)</f>
        <v/>
      </c>
      <c r="C924" s="25">
        <v>1</v>
      </c>
      <c r="D924" s="24" t="str">
        <f>IF(生产方式演算表!F962="","",生产方式演算表!F962)</f>
        <v>魔偶</v>
      </c>
      <c r="E924" s="24">
        <f>IF(生产方式演算表!AO962="","",生产方式演算表!AO962)</f>
        <v>6</v>
      </c>
      <c r="F924" s="24" t="str">
        <f>IF(生产方式演算表!H962="","",生产方式演算表!H962)</f>
        <v>灵能水晶</v>
      </c>
      <c r="G924" s="24">
        <f>IF(生产方式演算表!AP962="","",生产方式演算表!AP962)</f>
        <v>10</v>
      </c>
      <c r="H924" s="24" t="str">
        <f>IF(生产方式演算表!J962="","",生产方式演算表!J962)</f>
        <v/>
      </c>
      <c r="I924" s="24" t="str">
        <f>IF(生产方式演算表!AQ962="","",生产方式演算表!AQ962)</f>
        <v/>
      </c>
      <c r="J924" s="26" t="str">
        <f>IF(生产方式演算表!AR962=0,"","运力")</f>
        <v/>
      </c>
      <c r="K924" s="26" t="str">
        <f>IF(J924="运力",生产方式演算表!AR962,"")</f>
        <v/>
      </c>
      <c r="L924" s="3" t="str">
        <f>IF(生产方式演算表!O962="","",生产方式演算表!O962)</f>
        <v/>
      </c>
      <c r="M924" s="3" t="str">
        <f>IF(生产方式演算表!AT962="","",ROUND(生产方式演算表!AT962,-1))</f>
        <v/>
      </c>
      <c r="N924" s="3" t="str">
        <f>IF(生产方式演算表!Q962="","",生产方式演算表!Q962)</f>
        <v/>
      </c>
      <c r="O924" s="3" t="str">
        <f>IF(生产方式演算表!AU962="","",ROUND(生产方式演算表!AU962,-1))</f>
        <v/>
      </c>
      <c r="P924" s="3" t="str">
        <f>IF(生产方式演算表!S962="","",生产方式演算表!S962)</f>
        <v/>
      </c>
      <c r="Q924" s="3" t="str">
        <f>IF(生产方式演算表!AV962="","",ROUND(生产方式演算表!AV962,-1))</f>
        <v/>
      </c>
      <c r="R924" s="3" t="str">
        <f>IF(生产方式演算表!V962="","",生产方式演算表!V962)</f>
        <v/>
      </c>
      <c r="S924" s="3" t="str">
        <f>IF(生产方式演算表!AW962="","",ROUND(生产方式演算表!AW962,-LEN(生产方式演算表!AW962)+2))</f>
        <v/>
      </c>
      <c r="T924" s="3" t="str">
        <f>IF(生产方式演算表!X962="","",生产方式演算表!X962)</f>
        <v/>
      </c>
      <c r="U924" s="3" t="str">
        <f>IF(生产方式演算表!AX962="","",ROUND(生产方式演算表!AX962,-LEN(生产方式演算表!AX962)+2))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hidden="1" customHeight="1" spans="1:34">
      <c r="A925" s="23" t="str">
        <f>生产方式演算表!A963</f>
        <v>pmg_香蕉_魔法自动化</v>
      </c>
      <c r="B925" s="20" t="str">
        <f>IF(生产方式演算表!B963="","",生产方式演算表!B963)</f>
        <v/>
      </c>
      <c r="C925" s="25">
        <v>2</v>
      </c>
      <c r="D925" s="24" t="str">
        <f>IF(生产方式演算表!F963="","",生产方式演算表!F963)</f>
        <v>魔偶</v>
      </c>
      <c r="E925" s="24">
        <f>IF(生产方式演算表!AO963="","",生产方式演算表!AO963)</f>
        <v>9</v>
      </c>
      <c r="F925" s="24" t="str">
        <f>IF(生产方式演算表!H963="","",生产方式演算表!H963)</f>
        <v>灵能水晶</v>
      </c>
      <c r="G925" s="24">
        <f>IF(生产方式演算表!AP963="","",生产方式演算表!AP963)</f>
        <v>15</v>
      </c>
      <c r="H925" s="24" t="str">
        <f>IF(生产方式演算表!J963="","",生产方式演算表!J963)</f>
        <v/>
      </c>
      <c r="I925" s="24" t="str">
        <f>IF(生产方式演算表!AQ963="","",生产方式演算表!AQ963)</f>
        <v/>
      </c>
      <c r="J925" s="26" t="str">
        <f>IF(生产方式演算表!AR963=0,"","运力")</f>
        <v/>
      </c>
      <c r="K925" s="26" t="str">
        <f>IF(J925="运力",生产方式演算表!AR963,"")</f>
        <v/>
      </c>
      <c r="L925" s="3" t="str">
        <f>IF(生产方式演算表!O963="","",生产方式演算表!O963)</f>
        <v/>
      </c>
      <c r="M925" s="3" t="str">
        <f>IF(生产方式演算表!AT963="","",ROUND(生产方式演算表!AT963,-1))</f>
        <v/>
      </c>
      <c r="N925" s="3" t="str">
        <f>IF(生产方式演算表!Q963="","",生产方式演算表!Q963)</f>
        <v/>
      </c>
      <c r="O925" s="3" t="str">
        <f>IF(生产方式演算表!AU963="","",ROUND(生产方式演算表!AU963,-1))</f>
        <v/>
      </c>
      <c r="P925" s="3" t="str">
        <f>IF(生产方式演算表!S963="","",生产方式演算表!S963)</f>
        <v/>
      </c>
      <c r="Q925" s="3" t="str">
        <f>IF(生产方式演算表!AV963="","",ROUND(生产方式演算表!AV963,-1))</f>
        <v/>
      </c>
      <c r="R925" s="3" t="str">
        <f>IF(生产方式演算表!V963="","",生产方式演算表!V963)</f>
        <v/>
      </c>
      <c r="S925" s="3" t="str">
        <f>IF(生产方式演算表!AW963="","",ROUND(生产方式演算表!AW963,-LEN(生产方式演算表!AW963)+2))</f>
        <v/>
      </c>
      <c r="T925" s="3" t="str">
        <f>IF(生产方式演算表!X963="","",生产方式演算表!X963)</f>
        <v/>
      </c>
      <c r="U925" s="3" t="str">
        <f>IF(生产方式演算表!AX963="","",ROUND(生产方式演算表!AX963,-LEN(生产方式演算表!AX963)+2))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hidden="1" customHeight="1" spans="1:34">
      <c r="A926" s="23" t="str">
        <f>生产方式演算表!A964</f>
        <v>pmg_香蕉_魔法自动化</v>
      </c>
      <c r="B926" s="20" t="str">
        <f>IF(生产方式演算表!B964="","",生产方式演算表!B964)</f>
        <v/>
      </c>
      <c r="C926" s="25">
        <v>3</v>
      </c>
      <c r="D926" s="24" t="str">
        <f>IF(生产方式演算表!F964="","",生产方式演算表!F964)</f>
        <v>魔偶</v>
      </c>
      <c r="E926" s="24">
        <f>IF(生产方式演算表!AO964="","",生产方式演算表!AO964)</f>
        <v>12</v>
      </c>
      <c r="F926" s="24" t="str">
        <f>IF(生产方式演算表!H964="","",生产方式演算表!H964)</f>
        <v>灵能水晶</v>
      </c>
      <c r="G926" s="24">
        <f>IF(生产方式演算表!AP964="","",生产方式演算表!AP964)</f>
        <v>19</v>
      </c>
      <c r="H926" s="24" t="str">
        <f>IF(生产方式演算表!J964="","",生产方式演算表!J964)</f>
        <v/>
      </c>
      <c r="I926" s="24" t="str">
        <f>IF(生产方式演算表!AQ964="","",生产方式演算表!AQ964)</f>
        <v/>
      </c>
      <c r="J926" s="26" t="str">
        <f>IF(生产方式演算表!AR964=0,"","运力")</f>
        <v/>
      </c>
      <c r="K926" s="26" t="str">
        <f>IF(J926="运力",生产方式演算表!AR964,"")</f>
        <v/>
      </c>
      <c r="L926" s="3" t="str">
        <f>IF(生产方式演算表!O964="","",生产方式演算表!O964)</f>
        <v/>
      </c>
      <c r="M926" s="3" t="str">
        <f>IF(生产方式演算表!AT964="","",ROUND(生产方式演算表!AT964,-1))</f>
        <v/>
      </c>
      <c r="N926" s="3" t="str">
        <f>IF(生产方式演算表!Q964="","",生产方式演算表!Q964)</f>
        <v/>
      </c>
      <c r="O926" s="3" t="str">
        <f>IF(生产方式演算表!AU964="","",ROUND(生产方式演算表!AU964,-1))</f>
        <v/>
      </c>
      <c r="P926" s="3" t="str">
        <f>IF(生产方式演算表!S964="","",生产方式演算表!S964)</f>
        <v/>
      </c>
      <c r="Q926" s="3" t="str">
        <f>IF(生产方式演算表!AV964="","",ROUND(生产方式演算表!AV964,-1))</f>
        <v/>
      </c>
      <c r="R926" s="3" t="str">
        <f>IF(生产方式演算表!V964="","",生产方式演算表!V964)</f>
        <v/>
      </c>
      <c r="S926" s="3" t="str">
        <f>IF(生产方式演算表!AW964="","",ROUND(生产方式演算表!AW964,-LEN(生产方式演算表!AW964)+2))</f>
        <v/>
      </c>
      <c r="T926" s="3" t="str">
        <f>IF(生产方式演算表!X964="","",生产方式演算表!X964)</f>
        <v/>
      </c>
      <c r="U926" s="3" t="str">
        <f>IF(生产方式演算表!AX964="","",ROUND(生产方式演算表!AX964,-LEN(生产方式演算表!AX964)+2))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hidden="1" customHeight="1" spans="1:34">
      <c r="A927" s="23" t="str">
        <f>生产方式演算表!A965</f>
        <v>pmg_香蕉_魔法自动化</v>
      </c>
      <c r="B927" s="20" t="str">
        <f>IF(生产方式演算表!B965="","",生产方式演算表!B965)</f>
        <v/>
      </c>
      <c r="C927" s="25">
        <v>4</v>
      </c>
      <c r="D927" s="24" t="str">
        <f>IF(生产方式演算表!F965="","",生产方式演算表!F965)</f>
        <v>魔偶</v>
      </c>
      <c r="E927" s="24">
        <f>IF(生产方式演算表!AO965="","",生产方式演算表!AO965)</f>
        <v>14</v>
      </c>
      <c r="F927" s="24" t="str">
        <f>IF(生产方式演算表!H965="","",生产方式演算表!H965)</f>
        <v>灵能水晶</v>
      </c>
      <c r="G927" s="24">
        <f>IF(生产方式演算表!AP965="","",生产方式演算表!AP965)</f>
        <v>24</v>
      </c>
      <c r="H927" s="24" t="str">
        <f>IF(生产方式演算表!J965="","",生产方式演算表!J965)</f>
        <v/>
      </c>
      <c r="I927" s="24" t="str">
        <f>IF(生产方式演算表!AQ965="","",生产方式演算表!AQ965)</f>
        <v/>
      </c>
      <c r="J927" s="26" t="str">
        <f>IF(生产方式演算表!AR965=0,"","运力")</f>
        <v/>
      </c>
      <c r="K927" s="26" t="str">
        <f>IF(J927="运力",生产方式演算表!AR965,"")</f>
        <v/>
      </c>
      <c r="L927" s="3" t="str">
        <f>IF(生产方式演算表!O965="","",生产方式演算表!O965)</f>
        <v/>
      </c>
      <c r="M927" s="3" t="str">
        <f>IF(生产方式演算表!AT965="","",ROUND(生产方式演算表!AT965,-1))</f>
        <v/>
      </c>
      <c r="N927" s="3" t="str">
        <f>IF(生产方式演算表!Q965="","",生产方式演算表!Q965)</f>
        <v/>
      </c>
      <c r="O927" s="3" t="str">
        <f>IF(生产方式演算表!AU965="","",ROUND(生产方式演算表!AU965,-1))</f>
        <v/>
      </c>
      <c r="P927" s="3" t="str">
        <f>IF(生产方式演算表!S965="","",生产方式演算表!S965)</f>
        <v/>
      </c>
      <c r="Q927" s="3" t="str">
        <f>IF(生产方式演算表!AV965="","",ROUND(生产方式演算表!AV965,-1))</f>
        <v/>
      </c>
      <c r="R927" s="3" t="str">
        <f>IF(生产方式演算表!V965="","",生产方式演算表!V965)</f>
        <v/>
      </c>
      <c r="S927" s="3" t="str">
        <f>IF(生产方式演算表!AW965="","",ROUND(生产方式演算表!AW965,-LEN(生产方式演算表!AW965)+2))</f>
        <v/>
      </c>
      <c r="T927" s="3" t="str">
        <f>IF(生产方式演算表!X965="","",生产方式演算表!X965)</f>
        <v/>
      </c>
      <c r="U927" s="3" t="str">
        <f>IF(生产方式演算表!AX965="","",ROUND(生产方式演算表!AX965,-LEN(生产方式演算表!AX965)+2))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3" t="str">
        <f>生产方式演算表!A966</f>
        <v>pmg_香蕉_所有制</v>
      </c>
      <c r="B928" s="20" t="str">
        <f>IF(生产方式演算表!B966="","",生产方式演算表!B966)</f>
        <v>pm_农_商人行会</v>
      </c>
      <c r="C928" s="25">
        <v>5</v>
      </c>
      <c r="D928" s="24" t="str">
        <f>IF(生产方式演算表!F966="","",生产方式演算表!F966)</f>
        <v/>
      </c>
      <c r="E928" s="24">
        <f>IF(生产方式演算表!AO974="","",IF(LEN(生产方式演算表!AO974)=1,生产方式演算表!AO974,ROUND(生产方式演算表!AO974,-1)))</f>
        <v>6</v>
      </c>
      <c r="F928" s="24" t="str">
        <f>IF(生产方式演算表!H974="","",生产方式演算表!H974)</f>
        <v/>
      </c>
      <c r="G928" s="24" t="str">
        <f>IF(生产方式演算表!AP974="","",IF(LEN(生产方式演算表!AP974)=1,生产方式演算表!AP974,ROUND(生产方式演算表!AP974,-1)))</f>
        <v/>
      </c>
      <c r="H928" s="24" t="str">
        <f>IF(生产方式演算表!J966="","",生产方式演算表!J966)</f>
        <v/>
      </c>
      <c r="I928" s="24" t="str">
        <f>IF(生产方式演算表!AQ974="","",IF(LEN(生产方式演算表!AQ974)=1,生产方式演算表!AQ974,ROUND(生产方式演算表!AQ974,-1)))</f>
        <v/>
      </c>
      <c r="J928" s="26" t="str">
        <f>IF(生产方式演算表!AR966=0,"","运力")</f>
        <v/>
      </c>
      <c r="K928" s="26" t="str">
        <f>IF(J928="","",IF(LEN(生产方式演算表!AR974)=1,生产方式演算表!AR974,ROUND(生产方式演算表!AR974,-1)))</f>
        <v/>
      </c>
      <c r="L928" s="3" t="str">
        <f>IF(生产方式演算表!O966="","",生产方式演算表!O966)</f>
        <v/>
      </c>
      <c r="M928" s="3" t="str">
        <f>IF(生产方式演算表!AT966="","",ROUND(生产方式演算表!AT966,-1))</f>
        <v/>
      </c>
      <c r="N928" s="3" t="str">
        <f>IF(生产方式演算表!Q966="","",生产方式演算表!Q966)</f>
        <v/>
      </c>
      <c r="O928" s="3" t="str">
        <f>IF(生产方式演算表!AU966="","",ROUND(生产方式演算表!AU966,-1))</f>
        <v/>
      </c>
      <c r="P928" s="3" t="str">
        <f>IF(生产方式演算表!S966="","",生产方式演算表!S966)</f>
        <v/>
      </c>
      <c r="Q928" s="3" t="str">
        <f>IF(生产方式演算表!AV966="","",ROUND(生产方式演算表!AV966,-1))</f>
        <v/>
      </c>
      <c r="R928" s="3" t="str">
        <f>IF(生产方式演算表!V966="","",生产方式演算表!V966)</f>
        <v/>
      </c>
      <c r="S928" s="3" t="str">
        <f>IF(生产方式演算表!AW974="","",IF(LEN(生产方式演算表!AW974)=1,生产方式演算表!AW974,ROUND(生产方式演算表!AW974,-1)))</f>
        <v/>
      </c>
      <c r="T928" s="3" t="str">
        <f>IF(生产方式演算表!X966="","",生产方式演算表!X966)</f>
        <v/>
      </c>
      <c r="U928" s="3" t="str">
        <f>IF(生产方式演算表!AX974="","",IF(LEN(生产方式演算表!AX974)=1,生产方式演算表!AX974,ROUND(生产方式演算表!AX974,-1)))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3" t="str">
        <f>生产方式演算表!A967</f>
        <v>pmg_香蕉_所有制</v>
      </c>
      <c r="B929" s="20" t="str">
        <f>IF(生产方式演算表!B967="","",生产方式演算表!B967)</f>
        <v>pm_农_教会所有</v>
      </c>
      <c r="C929" s="25">
        <v>6</v>
      </c>
      <c r="D929" s="24" t="str">
        <f>IF(生产方式演算表!F967="","",生产方式演算表!F967)</f>
        <v/>
      </c>
      <c r="E929" s="24">
        <f>IF(生产方式演算表!AO975="","",IF(LEN(生产方式演算表!AO975)=1,生产方式演算表!AO975,ROUND(生产方式演算表!AO975,-1)))</f>
        <v>9</v>
      </c>
      <c r="F929" s="24" t="str">
        <f>IF(生产方式演算表!H975="","",生产方式演算表!H975)</f>
        <v>肥料</v>
      </c>
      <c r="G929" s="24">
        <f>IF(生产方式演算表!AP975="","",IF(LEN(生产方式演算表!AP975)=1,生产方式演算表!AP975,ROUND(生产方式演算表!AP975,-1)))</f>
        <v>20</v>
      </c>
      <c r="H929" s="24" t="str">
        <f>IF(生产方式演算表!J967="","",生产方式演算表!J967)</f>
        <v/>
      </c>
      <c r="I929" s="24" t="str">
        <f>IF(生产方式演算表!AQ975="","",IF(LEN(生产方式演算表!AQ975)=1,生产方式演算表!AQ975,ROUND(生产方式演算表!AQ975,-1)))</f>
        <v/>
      </c>
      <c r="J929" s="26" t="str">
        <f>IF(生产方式演算表!AR967=0,"","运力")</f>
        <v/>
      </c>
      <c r="K929" s="26" t="str">
        <f>IF(J929="","",IF(LEN(生产方式演算表!AR975)=1,生产方式演算表!AR975,ROUND(生产方式演算表!AR975,-1)))</f>
        <v/>
      </c>
      <c r="L929" s="3" t="str">
        <f>IF(生产方式演算表!O967="","",生产方式演算表!O967)</f>
        <v/>
      </c>
      <c r="M929" s="3" t="str">
        <f>IF(生产方式演算表!AT967="","",ROUND(生产方式演算表!AT967,-1))</f>
        <v/>
      </c>
      <c r="N929" s="3" t="str">
        <f>IF(生产方式演算表!Q967="","",生产方式演算表!Q967)</f>
        <v/>
      </c>
      <c r="O929" s="3" t="str">
        <f>IF(生产方式演算表!AU967="","",ROUND(生产方式演算表!AU967,-1))</f>
        <v/>
      </c>
      <c r="P929" s="3" t="str">
        <f>IF(生产方式演算表!S967="","",生产方式演算表!S967)</f>
        <v/>
      </c>
      <c r="Q929" s="3" t="str">
        <f>IF(生产方式演算表!AV967="","",ROUND(生产方式演算表!AV967,-1))</f>
        <v/>
      </c>
      <c r="R929" s="3" t="str">
        <f>IF(生产方式演算表!V967="","",生产方式演算表!V967)</f>
        <v/>
      </c>
      <c r="S929" s="3" t="str">
        <f>IF(生产方式演算表!AW975="","",IF(LEN(生产方式演算表!AW975)=1,生产方式演算表!AW975,ROUND(生产方式演算表!AW975,-1)))</f>
        <v/>
      </c>
      <c r="T929" s="3" t="str">
        <f>IF(生产方式演算表!X967="","",生产方式演算表!X967)</f>
        <v/>
      </c>
      <c r="U929" s="3" t="str">
        <f>IF(生产方式演算表!AX975="","",IF(LEN(生产方式演算表!AX975)=1,生产方式演算表!AX975,ROUND(生产方式演算表!AX975,-1)))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3" t="str">
        <f>生产方式演算表!A968</f>
        <v>pmg_香蕉_所有制</v>
      </c>
      <c r="B930" s="20" t="str">
        <f>IF(生产方式演算表!B968="","",生产方式演算表!B968)</f>
        <v>pm_农_私人运营</v>
      </c>
      <c r="C930" s="25">
        <v>7</v>
      </c>
      <c r="D930" s="24" t="str">
        <f>IF(生产方式演算表!F968="","",生产方式演算表!F968)</f>
        <v/>
      </c>
      <c r="E930" s="24">
        <f>IF(生产方式演算表!AO976="","",IF(LEN(生产方式演算表!AO976)=1,生产方式演算表!AO976,ROUND(生产方式演算表!AO976,-1)))</f>
        <v>10</v>
      </c>
      <c r="F930" s="24" t="str">
        <f>IF(生产方式演算表!H976="","",生产方式演算表!H976)</f>
        <v>肥料</v>
      </c>
      <c r="G930" s="24">
        <f>IF(生产方式演算表!AP976="","",IF(LEN(生产方式演算表!AP976)=1,生产方式演算表!AP976,ROUND(生产方式演算表!AP976,-1)))</f>
        <v>30</v>
      </c>
      <c r="H930" s="24" t="str">
        <f>IF(生产方式演算表!J968="","",生产方式演算表!J968)</f>
        <v/>
      </c>
      <c r="I930" s="24" t="str">
        <f>IF(生产方式演算表!AQ976="","",IF(LEN(生产方式演算表!AQ976)=1,生产方式演算表!AQ976,ROUND(生产方式演算表!AQ976,-1)))</f>
        <v/>
      </c>
      <c r="J930" s="26" t="str">
        <f>IF(生产方式演算表!AR968=0,"","运力")</f>
        <v/>
      </c>
      <c r="K930" s="26" t="str">
        <f>IF(J930="","",IF(LEN(生产方式演算表!AR976)=1,生产方式演算表!AR976,ROUND(生产方式演算表!AR976,-1)))</f>
        <v/>
      </c>
      <c r="L930" s="3" t="str">
        <f>IF(生产方式演算表!O968="","",生产方式演算表!O968)</f>
        <v/>
      </c>
      <c r="M930" s="3" t="str">
        <f>IF(生产方式演算表!AT968="","",ROUND(生产方式演算表!AT968,-1))</f>
        <v/>
      </c>
      <c r="N930" s="3" t="str">
        <f>IF(生产方式演算表!Q968="","",生产方式演算表!Q968)</f>
        <v/>
      </c>
      <c r="O930" s="3" t="str">
        <f>IF(生产方式演算表!AU968="","",ROUND(生产方式演算表!AU968,-1))</f>
        <v/>
      </c>
      <c r="P930" s="3" t="str">
        <f>IF(生产方式演算表!S968="","",生产方式演算表!S968)</f>
        <v/>
      </c>
      <c r="Q930" s="3" t="str">
        <f>IF(生产方式演算表!AV968="","",ROUND(生产方式演算表!AV968,-1))</f>
        <v/>
      </c>
      <c r="R930" s="3" t="str">
        <f>IF(生产方式演算表!V968="","",生产方式演算表!V968)</f>
        <v/>
      </c>
      <c r="S930" s="3" t="str">
        <f>IF(生产方式演算表!AW976="","",IF(LEN(生产方式演算表!AW976)=1,生产方式演算表!AW976,ROUND(生产方式演算表!AW976,-1)))</f>
        <v/>
      </c>
      <c r="T930" s="3" t="str">
        <f>IF(生产方式演算表!X968="","",生产方式演算表!X968)</f>
        <v/>
      </c>
      <c r="U930" s="3" t="str">
        <f>IF(生产方式演算表!AX976="","",IF(LEN(生产方式演算表!AX976)=1,生产方式演算表!AX976,ROUND(生产方式演算表!AX976,-1)))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3" t="str">
        <f>生产方式演算表!A969</f>
        <v>pmg_香蕉_所有制</v>
      </c>
      <c r="B931" s="20" t="str">
        <f>IF(生产方式演算表!B969="","",生产方式演算表!B969)</f>
        <v>pm_农_公开交易</v>
      </c>
      <c r="C931" s="25">
        <v>8</v>
      </c>
      <c r="D931" s="24" t="str">
        <f>IF(生产方式演算表!F969="","",生产方式演算表!F969)</f>
        <v/>
      </c>
      <c r="E931" s="24">
        <f>IF(生产方式演算表!AO977="","",IF(LEN(生产方式演算表!AO977)=1,生产方式演算表!AO977,ROUND(生产方式演算表!AO977,-1)))</f>
        <v>20</v>
      </c>
      <c r="F931" s="24" t="str">
        <f>IF(生产方式演算表!H977="","",生产方式演算表!H977)</f>
        <v>肥料</v>
      </c>
      <c r="G931" s="24">
        <f>IF(生产方式演算表!AP977="","",IF(LEN(生产方式演算表!AP977)=1,生产方式演算表!AP977,ROUND(生产方式演算表!AP977,-1)))</f>
        <v>30</v>
      </c>
      <c r="H931" s="24" t="str">
        <f>IF(生产方式演算表!J969="","",生产方式演算表!J969)</f>
        <v/>
      </c>
      <c r="I931" s="24" t="str">
        <f>IF(生产方式演算表!AQ977="","",IF(LEN(生产方式演算表!AQ977)=1,生产方式演算表!AQ977,ROUND(生产方式演算表!AQ977,-1)))</f>
        <v/>
      </c>
      <c r="J931" s="26" t="str">
        <f>IF(生产方式演算表!AR969=0,"","运力")</f>
        <v/>
      </c>
      <c r="K931" s="26" t="str">
        <f>IF(J931="","",IF(LEN(生产方式演算表!AR977)=1,生产方式演算表!AR977,ROUND(生产方式演算表!AR977,-1)))</f>
        <v/>
      </c>
      <c r="L931" s="3" t="str">
        <f>IF(生产方式演算表!O969="","",生产方式演算表!O969)</f>
        <v/>
      </c>
      <c r="M931" s="3" t="str">
        <f>IF(生产方式演算表!AT969="","",ROUND(生产方式演算表!AT969,-1))</f>
        <v/>
      </c>
      <c r="N931" s="3" t="str">
        <f>IF(生产方式演算表!Q969="","",生产方式演算表!Q969)</f>
        <v/>
      </c>
      <c r="O931" s="3" t="str">
        <f>IF(生产方式演算表!AU969="","",ROUND(生产方式演算表!AU969,-1))</f>
        <v/>
      </c>
      <c r="P931" s="3" t="str">
        <f>IF(生产方式演算表!S969="","",生产方式演算表!S969)</f>
        <v/>
      </c>
      <c r="Q931" s="3" t="str">
        <f>IF(生产方式演算表!AV969="","",ROUND(生产方式演算表!AV969,-1))</f>
        <v/>
      </c>
      <c r="R931" s="3" t="str">
        <f>IF(生产方式演算表!V969="","",生产方式演算表!V969)</f>
        <v/>
      </c>
      <c r="S931" s="3" t="str">
        <f>IF(生产方式演算表!AW977="","",IF(LEN(生产方式演算表!AW977)=1,生产方式演算表!AW977,ROUND(生产方式演算表!AW977,-1)))</f>
        <v/>
      </c>
      <c r="T931" s="3" t="str">
        <f>IF(生产方式演算表!X969="","",生产方式演算表!X969)</f>
        <v/>
      </c>
      <c r="U931" s="3" t="str">
        <f>IF(生产方式演算表!AX977="","",IF(LEN(生产方式演算表!AX977)=1,生产方式演算表!AX977,ROUND(生产方式演算表!AX977,-1)))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3" t="str">
        <f>生产方式演算表!A970</f>
        <v>pmg_香蕉_所有制</v>
      </c>
      <c r="B932" s="20" t="str">
        <f>IF(生产方式演算表!B970="","",生产方式演算表!B970)</f>
        <v>pm_农_政府运营</v>
      </c>
      <c r="C932" s="23">
        <v>1</v>
      </c>
      <c r="D932" s="24" t="str">
        <f>IF(生产方式演算表!F970="","",生产方式演算表!F970)</f>
        <v/>
      </c>
      <c r="E932" s="24">
        <f>IF(生产方式演算表!AO978="","",IF(LEN(生产方式演算表!AO978)=1,生产方式演算表!AO978,ROUND(生产方式演算表!AO978,-1)))</f>
        <v>20</v>
      </c>
      <c r="F932" s="24" t="str">
        <f>IF(生产方式演算表!H978="","",生产方式演算表!H978)</f>
        <v>肥料</v>
      </c>
      <c r="G932" s="24">
        <f>IF(生产方式演算表!AP978="","",IF(LEN(生产方式演算表!AP978)=1,生产方式演算表!AP978,ROUND(生产方式演算表!AP978,-1)))</f>
        <v>40</v>
      </c>
      <c r="H932" s="24" t="str">
        <f>IF(生产方式演算表!J970="","",生产方式演算表!J970)</f>
        <v/>
      </c>
      <c r="I932" s="24" t="str">
        <f>IF(生产方式演算表!AQ978="","",IF(LEN(生产方式演算表!AQ978)=1,生产方式演算表!AQ978,ROUND(生产方式演算表!AQ978,-1)))</f>
        <v/>
      </c>
      <c r="J932" s="26" t="str">
        <f>IF(生产方式演算表!AR970=0,"","运力")</f>
        <v/>
      </c>
      <c r="K932" s="26" t="str">
        <f>IF(J932="","",IF(LEN(生产方式演算表!AR978)=1,生产方式演算表!AR978,ROUND(生产方式演算表!AR978,-1)))</f>
        <v/>
      </c>
      <c r="L932" s="3" t="str">
        <f>IF(生产方式演算表!O970="","",生产方式演算表!O970)</f>
        <v/>
      </c>
      <c r="M932" s="3" t="str">
        <f>IF(生产方式演算表!AT970="","",ROUND(生产方式演算表!AT970,-1))</f>
        <v/>
      </c>
      <c r="N932" s="3" t="str">
        <f>IF(生产方式演算表!Q970="","",生产方式演算表!Q970)</f>
        <v/>
      </c>
      <c r="O932" s="3" t="str">
        <f>IF(生产方式演算表!AU970="","",ROUND(生产方式演算表!AU970,-1))</f>
        <v/>
      </c>
      <c r="P932" s="3" t="str">
        <f>IF(生产方式演算表!S970="","",生产方式演算表!S970)</f>
        <v/>
      </c>
      <c r="Q932" s="3" t="str">
        <f>IF(生产方式演算表!AV970="","",ROUND(生产方式演算表!AV970,-1))</f>
        <v/>
      </c>
      <c r="R932" s="3" t="str">
        <f>IF(生产方式演算表!V970="","",生产方式演算表!V970)</f>
        <v/>
      </c>
      <c r="S932" s="3" t="str">
        <f>IF(生产方式演算表!AW978="","",IF(LEN(生产方式演算表!AW978)=1,生产方式演算表!AW978,ROUND(生产方式演算表!AW978,-1)))</f>
        <v/>
      </c>
      <c r="T932" s="3" t="str">
        <f>IF(生产方式演算表!X970="","",生产方式演算表!X970)</f>
        <v/>
      </c>
      <c r="U932" s="3" t="str">
        <f>IF(生产方式演算表!AX978="","",IF(LEN(生产方式演算表!AX978)=1,生产方式演算表!AX978,ROUND(生产方式演算表!AX978,-1)))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3" t="str">
        <f>生产方式演算表!A971</f>
        <v>pmg_香蕉_所有制</v>
      </c>
      <c r="B933" s="20" t="str">
        <f>IF(生产方式演算表!B971="","",生产方式演算表!B971)</f>
        <v>pm_农_初级工人合作社</v>
      </c>
      <c r="C933" s="23">
        <v>2</v>
      </c>
      <c r="D933" s="24" t="str">
        <f>IF(生产方式演算表!F971="","",生产方式演算表!F971)</f>
        <v/>
      </c>
      <c r="E933" s="24" t="str">
        <f>IF(生产方式演算表!AO979="","",IF(LEN(生产方式演算表!AO979)=1,生产方式演算表!AO979,ROUND(生产方式演算表!AO979,-1)))</f>
        <v/>
      </c>
      <c r="F933" s="24" t="str">
        <f>IF(生产方式演算表!H979="","",生产方式演算表!H979)</f>
        <v/>
      </c>
      <c r="G933" s="24" t="str">
        <f>IF(生产方式演算表!AP979="","",IF(LEN(生产方式演算表!AP979)=1,生产方式演算表!AP979,ROUND(生产方式演算表!AP979,-1)))</f>
        <v/>
      </c>
      <c r="H933" s="24" t="str">
        <f>IF(生产方式演算表!J971="","",生产方式演算表!J971)</f>
        <v/>
      </c>
      <c r="I933" s="24" t="str">
        <f>IF(生产方式演算表!AQ979="","",IF(LEN(生产方式演算表!AQ979)=1,生产方式演算表!AQ979,ROUND(生产方式演算表!AQ979,-1)))</f>
        <v/>
      </c>
      <c r="J933" s="26" t="str">
        <f>IF(生产方式演算表!AR971=0,"","运力")</f>
        <v/>
      </c>
      <c r="K933" s="26" t="str">
        <f>IF(J933="","",IF(LEN(生产方式演算表!AR979)=1,生产方式演算表!AR979,ROUND(生产方式演算表!AR979,-1)))</f>
        <v/>
      </c>
      <c r="L933" s="3" t="str">
        <f>IF(生产方式演算表!O971="","",生产方式演算表!O971)</f>
        <v/>
      </c>
      <c r="M933" s="3" t="str">
        <f>IF(生产方式演算表!AT971="","",ROUND(生产方式演算表!AT971,-1))</f>
        <v/>
      </c>
      <c r="N933" s="3" t="str">
        <f>IF(生产方式演算表!Q971="","",生产方式演算表!Q971)</f>
        <v/>
      </c>
      <c r="O933" s="3" t="str">
        <f>IF(生产方式演算表!AU971="","",ROUND(生产方式演算表!AU971,-1))</f>
        <v/>
      </c>
      <c r="P933" s="3" t="str">
        <f>IF(生产方式演算表!S971="","",生产方式演算表!S971)</f>
        <v/>
      </c>
      <c r="Q933" s="3" t="str">
        <f>IF(生产方式演算表!AV971="","",ROUND(生产方式演算表!AV971,-1))</f>
        <v/>
      </c>
      <c r="R933" s="3" t="str">
        <f>IF(生产方式演算表!V971="","",生产方式演算表!V971)</f>
        <v/>
      </c>
      <c r="S933" s="3" t="str">
        <f>IF(生产方式演算表!AW979="","",IF(LEN(生产方式演算表!AW979)=1,生产方式演算表!AW979,ROUND(生产方式演算表!AW979,-1)))</f>
        <v/>
      </c>
      <c r="T933" s="3" t="str">
        <f>IF(生产方式演算表!X971="","",生产方式演算表!X971)</f>
        <v/>
      </c>
      <c r="U933" s="3" t="str">
        <f>IF(生产方式演算表!AX979="","",IF(LEN(生产方式演算表!AX979)=1,生产方式演算表!AX979,ROUND(生产方式演算表!AX979,-1)))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3" t="str">
        <f>生产方式演算表!A972</f>
        <v>pmg_香蕉_所有制</v>
      </c>
      <c r="B934" s="20" t="str">
        <f>IF(生产方式演算表!B972="","",生产方式演算表!B972)</f>
        <v>pm_农_高级工人合作社</v>
      </c>
      <c r="C934" s="23">
        <v>3</v>
      </c>
      <c r="D934" s="24" t="str">
        <f>IF(生产方式演算表!F972="","",生产方式演算表!F972)</f>
        <v/>
      </c>
      <c r="E934" s="24">
        <f>IF(生产方式演算表!AO980="","",IF(LEN(生产方式演算表!AO980)=1,生产方式演算表!AO980,ROUND(生产方式演算表!AO980,-1)))</f>
        <v>6</v>
      </c>
      <c r="F934" s="24" t="str">
        <f>IF(生产方式演算表!H980="","",生产方式演算表!H980)</f>
        <v/>
      </c>
      <c r="G934" s="24" t="str">
        <f>IF(生产方式演算表!AP980="","",IF(LEN(生产方式演算表!AP980)=1,生产方式演算表!AP980,ROUND(生产方式演算表!AP980,-1)))</f>
        <v/>
      </c>
      <c r="H934" s="24" t="str">
        <f>IF(生产方式演算表!J972="","",生产方式演算表!J972)</f>
        <v/>
      </c>
      <c r="I934" s="24" t="str">
        <f>IF(生产方式演算表!AQ980="","",IF(LEN(生产方式演算表!AQ980)=1,生产方式演算表!AQ980,ROUND(生产方式演算表!AQ980,-1)))</f>
        <v/>
      </c>
      <c r="J934" s="26" t="str">
        <f>IF(生产方式演算表!AR972=0,"","运力")</f>
        <v/>
      </c>
      <c r="K934" s="26" t="str">
        <f>IF(J934="","",IF(LEN(生产方式演算表!AR980)=1,生产方式演算表!AR980,ROUND(生产方式演算表!AR980,-1)))</f>
        <v/>
      </c>
      <c r="L934" s="3" t="str">
        <f>IF(生产方式演算表!O972="","",生产方式演算表!O972)</f>
        <v/>
      </c>
      <c r="M934" s="3" t="str">
        <f>IF(生产方式演算表!AT972="","",ROUND(生产方式演算表!AT972,-1))</f>
        <v/>
      </c>
      <c r="N934" s="3" t="str">
        <f>IF(生产方式演算表!Q972="","",生产方式演算表!Q972)</f>
        <v/>
      </c>
      <c r="O934" s="3" t="str">
        <f>IF(生产方式演算表!AU972="","",ROUND(生产方式演算表!AU972,-1))</f>
        <v/>
      </c>
      <c r="P934" s="3" t="str">
        <f>IF(生产方式演算表!S972="","",生产方式演算表!S972)</f>
        <v/>
      </c>
      <c r="Q934" s="3" t="str">
        <f>IF(生产方式演算表!AV972="","",ROUND(生产方式演算表!AV972,-1))</f>
        <v/>
      </c>
      <c r="R934" s="3" t="str">
        <f>IF(生产方式演算表!V972="","",生产方式演算表!V972)</f>
        <v/>
      </c>
      <c r="S934" s="3" t="str">
        <f>IF(生产方式演算表!AW980="","",IF(LEN(生产方式演算表!AW980)=1,生产方式演算表!AW980,ROUND(生产方式演算表!AW980,-1)))</f>
        <v/>
      </c>
      <c r="T934" s="3" t="str">
        <f>IF(生产方式演算表!X972="","",生产方式演算表!X972)</f>
        <v/>
      </c>
      <c r="U934" s="3" t="str">
        <f>IF(生产方式演算表!AX980="","",IF(LEN(生产方式演算表!AX980)=1,生产方式演算表!AX980,ROUND(生产方式演算表!AX980,-1)))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3" t="str">
        <f>生产方式演算表!A973</f>
        <v>pmg_香蕉_所有制</v>
      </c>
      <c r="B935" s="20" t="str">
        <f>IF(生产方式演算表!B973="","",生产方式演算表!B973)</f>
        <v>pm_农_法师所有</v>
      </c>
      <c r="C935" s="23">
        <v>4</v>
      </c>
      <c r="D935" s="24" t="str">
        <f>IF(生产方式演算表!F973="","",生产方式演算表!F973)</f>
        <v/>
      </c>
      <c r="E935" s="24">
        <f>IF(生产方式演算表!AO981="","",IF(LEN(生产方式演算表!AO981)=1,生产方式演算表!AO981,ROUND(生产方式演算表!AO981,-1)))</f>
        <v>8</v>
      </c>
      <c r="F935" s="24" t="str">
        <f>IF(生产方式演算表!H981="","",生产方式演算表!H981)</f>
        <v/>
      </c>
      <c r="G935" s="24" t="str">
        <f>IF(生产方式演算表!AP981="","",IF(LEN(生产方式演算表!AP981)=1,生产方式演算表!AP981,ROUND(生产方式演算表!AP981,-1)))</f>
        <v/>
      </c>
      <c r="H935" s="24" t="str">
        <f>IF(生产方式演算表!J973="","",生产方式演算表!J973)</f>
        <v/>
      </c>
      <c r="I935" s="24" t="str">
        <f>IF(生产方式演算表!AQ981="","",IF(LEN(生产方式演算表!AQ981)=1,生产方式演算表!AQ981,ROUND(生产方式演算表!AQ981,-1)))</f>
        <v/>
      </c>
      <c r="J935" s="26" t="str">
        <f>IF(生产方式演算表!AR973=0,"","运力")</f>
        <v/>
      </c>
      <c r="K935" s="26" t="str">
        <f>IF(J935="","",IF(LEN(生产方式演算表!AR981)=1,生产方式演算表!AR981,ROUND(生产方式演算表!AR981,-1)))</f>
        <v/>
      </c>
      <c r="L935" s="3" t="str">
        <f>IF(生产方式演算表!O973="","",生产方式演算表!O973)</f>
        <v/>
      </c>
      <c r="M935" s="3" t="str">
        <f>IF(生产方式演算表!AT973="","",ROUND(生产方式演算表!AT973,-1))</f>
        <v/>
      </c>
      <c r="N935" s="3" t="str">
        <f>IF(生产方式演算表!Q973="","",生产方式演算表!Q973)</f>
        <v/>
      </c>
      <c r="O935" s="3" t="str">
        <f>IF(生产方式演算表!AU973="","",ROUND(生产方式演算表!AU973,-1))</f>
        <v/>
      </c>
      <c r="P935" s="3" t="str">
        <f>IF(生产方式演算表!S973="","",生产方式演算表!S973)</f>
        <v/>
      </c>
      <c r="Q935" s="3" t="str">
        <f>IF(生产方式演算表!AV973="","",ROUND(生产方式演算表!AV973,-1))</f>
        <v/>
      </c>
      <c r="R935" s="3" t="str">
        <f>IF(生产方式演算表!V973="","",生产方式演算表!V973)</f>
        <v/>
      </c>
      <c r="S935" s="3" t="str">
        <f>IF(生产方式演算表!AW981="","",IF(LEN(生产方式演算表!AW981)=1,生产方式演算表!AW981,ROUND(生产方式演算表!AW981,-1)))</f>
        <v/>
      </c>
      <c r="T935" s="3" t="str">
        <f>IF(生产方式演算表!X973="","",生产方式演算表!X973)</f>
        <v/>
      </c>
      <c r="U935" s="3" t="str">
        <f>IF(生产方式演算表!AX981="","",IF(LEN(生产方式演算表!AX981)=1,生产方式演算表!AX981,ROUND(生产方式演算表!AX981,-1)))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hidden="1" customHeight="1" spans="1:34">
      <c r="A936" s="23" t="str">
        <f>生产方式演算表!A974</f>
        <v>pmg_糖类_基础生产</v>
      </c>
      <c r="B936" s="20" t="str">
        <f>IF(生产方式演算表!B974="","",生产方式演算表!B974)</f>
        <v/>
      </c>
      <c r="C936" s="23">
        <v>5</v>
      </c>
      <c r="D936" s="24" t="str">
        <f>IF(生产方式演算表!F974="","",生产方式演算表!F974)</f>
        <v>工具</v>
      </c>
      <c r="E936" s="24">
        <f>IF(生产方式演算表!AO974="","",生产方式演算表!AO974)</f>
        <v>6</v>
      </c>
      <c r="F936" s="24" t="str">
        <f>IF(生产方式演算表!H974="","",生产方式演算表!H974)</f>
        <v/>
      </c>
      <c r="G936" s="24" t="str">
        <f>IF(生产方式演算表!AP974="","",生产方式演算表!AP974)</f>
        <v/>
      </c>
      <c r="H936" s="24" t="str">
        <f>IF(生产方式演算表!J974="","",生产方式演算表!J974)</f>
        <v/>
      </c>
      <c r="I936" s="24" t="str">
        <f>IF(生产方式演算表!AQ974="","",生产方式演算表!AQ974)</f>
        <v/>
      </c>
      <c r="J936" s="26" t="str">
        <f>IF(生产方式演算表!AR974=0,"","运力")</f>
        <v>运力</v>
      </c>
      <c r="K936" s="26">
        <f>IF(J936="运力",生产方式演算表!AR974,"")</f>
        <v>2</v>
      </c>
      <c r="L936" s="3" t="str">
        <f>IF(生产方式演算表!O974="","",生产方式演算表!O974)</f>
        <v/>
      </c>
      <c r="M936" s="3" t="str">
        <f>IF(生产方式演算表!AT974="","",ROUND(生产方式演算表!AT974,-1))</f>
        <v/>
      </c>
      <c r="N936" s="3" t="str">
        <f>IF(生产方式演算表!Q974="","",生产方式演算表!Q974)</f>
        <v/>
      </c>
      <c r="O936" s="3" t="str">
        <f>IF(生产方式演算表!AU974="","",ROUND(生产方式演算表!AU974,-1))</f>
        <v/>
      </c>
      <c r="P936" s="3" t="str">
        <f>IF(生产方式演算表!S974="","",生产方式演算表!S974)</f>
        <v/>
      </c>
      <c r="Q936" s="3" t="str">
        <f>IF(生产方式演算表!AV974="","",ROUND(生产方式演算表!AV974,-1))</f>
        <v/>
      </c>
      <c r="R936" s="3" t="str">
        <f>IF(生产方式演算表!V974="","",生产方式演算表!V974)</f>
        <v/>
      </c>
      <c r="S936" s="3" t="str">
        <f>IF(生产方式演算表!AW974="","",ROUND(生产方式演算表!AW974,-LEN(生产方式演算表!AW974)+2))</f>
        <v/>
      </c>
      <c r="T936" s="3" t="str">
        <f>IF(生产方式演算表!X974="","",生产方式演算表!X974)</f>
        <v/>
      </c>
      <c r="U936" s="3" t="str">
        <f>IF(生产方式演算表!AX974="","",ROUND(生产方式演算表!AX974,-LEN(生产方式演算表!AX974)+2))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hidden="1" customHeight="1" spans="1:34">
      <c r="A937" s="23" t="str">
        <f>生产方式演算表!A975</f>
        <v>pmg_糖类_基础生产</v>
      </c>
      <c r="B937" s="20" t="str">
        <f>IF(生产方式演算表!B975="","",生产方式演算表!B975)</f>
        <v/>
      </c>
      <c r="C937" s="25">
        <v>1</v>
      </c>
      <c r="D937" s="24" t="str">
        <f>IF(生产方式演算表!F975="","",生产方式演算表!F975)</f>
        <v>工具</v>
      </c>
      <c r="E937" s="24">
        <f>IF(生产方式演算表!AO975="","",生产方式演算表!AO975)</f>
        <v>9</v>
      </c>
      <c r="F937" s="24" t="str">
        <f>IF(生产方式演算表!H975="","",生产方式演算表!H975)</f>
        <v>肥料</v>
      </c>
      <c r="G937" s="24">
        <f>IF(生产方式演算表!AP975="","",生产方式演算表!AP975)</f>
        <v>18</v>
      </c>
      <c r="H937" s="24" t="str">
        <f>IF(生产方式演算表!J975="","",生产方式演算表!J975)</f>
        <v/>
      </c>
      <c r="I937" s="24" t="str">
        <f>IF(生产方式演算表!AQ975="","",生产方式演算表!AQ975)</f>
        <v/>
      </c>
      <c r="J937" s="26" t="str">
        <f>IF(生产方式演算表!AR975=0,"","运力")</f>
        <v>运力</v>
      </c>
      <c r="K937" s="26">
        <f>IF(J937="运力",生产方式演算表!AR975,"")</f>
        <v>6</v>
      </c>
      <c r="L937" s="3" t="str">
        <f>IF(生产方式演算表!O975="","",生产方式演算表!O975)</f>
        <v/>
      </c>
      <c r="M937" s="3" t="str">
        <f>IF(生产方式演算表!AT975="","",ROUND(生产方式演算表!AT975,-1))</f>
        <v/>
      </c>
      <c r="N937" s="3" t="str">
        <f>IF(生产方式演算表!Q975="","",生产方式演算表!Q975)</f>
        <v/>
      </c>
      <c r="O937" s="3" t="str">
        <f>IF(生产方式演算表!AU975="","",ROUND(生产方式演算表!AU975,-1))</f>
        <v/>
      </c>
      <c r="P937" s="3" t="str">
        <f>IF(生产方式演算表!S975="","",生产方式演算表!S975)</f>
        <v/>
      </c>
      <c r="Q937" s="3" t="str">
        <f>IF(生产方式演算表!AV975="","",ROUND(生产方式演算表!AV975,-1))</f>
        <v/>
      </c>
      <c r="R937" s="3" t="str">
        <f>IF(生产方式演算表!V975="","",生产方式演算表!V975)</f>
        <v/>
      </c>
      <c r="S937" s="3" t="str">
        <f>IF(生产方式演算表!AW975="","",ROUND(生产方式演算表!AW975,-LEN(生产方式演算表!AW975)+2))</f>
        <v/>
      </c>
      <c r="T937" s="3" t="str">
        <f>IF(生产方式演算表!X975="","",生产方式演算表!X975)</f>
        <v/>
      </c>
      <c r="U937" s="3" t="str">
        <f>IF(生产方式演算表!AX975="","",ROUND(生产方式演算表!AX975,-LEN(生产方式演算表!AX975)+2))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hidden="1" customHeight="1" spans="1:34">
      <c r="A938" s="23" t="str">
        <f>生产方式演算表!A976</f>
        <v>pmg_糖类_基础生产</v>
      </c>
      <c r="B938" s="20" t="str">
        <f>IF(生产方式演算表!B976="","",生产方式演算表!B976)</f>
        <v/>
      </c>
      <c r="C938" s="25">
        <v>2</v>
      </c>
      <c r="D938" s="24" t="str">
        <f>IF(生产方式演算表!F976="","",生产方式演算表!F976)</f>
        <v>工具</v>
      </c>
      <c r="E938" s="24">
        <f>IF(生产方式演算表!AO976="","",生产方式演算表!AO976)</f>
        <v>13</v>
      </c>
      <c r="F938" s="24" t="str">
        <f>IF(生产方式演算表!H976="","",生产方式演算表!H976)</f>
        <v>肥料</v>
      </c>
      <c r="G938" s="24">
        <f>IF(生产方式演算表!AP976="","",生产方式演算表!AP976)</f>
        <v>25</v>
      </c>
      <c r="H938" s="24" t="str">
        <f>IF(生产方式演算表!J976="","",生产方式演算表!J976)</f>
        <v/>
      </c>
      <c r="I938" s="24" t="str">
        <f>IF(生产方式演算表!AQ976="","",生产方式演算表!AQ976)</f>
        <v/>
      </c>
      <c r="J938" s="26" t="str">
        <f>IF(生产方式演算表!AR976=0,"","运力")</f>
        <v>运力</v>
      </c>
      <c r="K938" s="26">
        <f>IF(J938="运力",生产方式演算表!AR976,"")</f>
        <v>8</v>
      </c>
      <c r="L938" s="3" t="str">
        <f>IF(生产方式演算表!O976="","",生产方式演算表!O976)</f>
        <v/>
      </c>
      <c r="M938" s="3" t="str">
        <f>IF(生产方式演算表!AT976="","",ROUND(生产方式演算表!AT976,-1))</f>
        <v/>
      </c>
      <c r="N938" s="3" t="str">
        <f>IF(生产方式演算表!Q976="","",生产方式演算表!Q976)</f>
        <v/>
      </c>
      <c r="O938" s="3" t="str">
        <f>IF(生产方式演算表!AU976="","",ROUND(生产方式演算表!AU976,-1))</f>
        <v/>
      </c>
      <c r="P938" s="3" t="str">
        <f>IF(生产方式演算表!S976="","",生产方式演算表!S976)</f>
        <v/>
      </c>
      <c r="Q938" s="3" t="str">
        <f>IF(生产方式演算表!AV976="","",ROUND(生产方式演算表!AV976,-1))</f>
        <v/>
      </c>
      <c r="R938" s="3" t="str">
        <f>IF(生产方式演算表!V976="","",生产方式演算表!V976)</f>
        <v/>
      </c>
      <c r="S938" s="3" t="str">
        <f>IF(生产方式演算表!AW976="","",ROUND(生产方式演算表!AW976,-LEN(生产方式演算表!AW976)+2))</f>
        <v/>
      </c>
      <c r="T938" s="3" t="str">
        <f>IF(生产方式演算表!X976="","",生产方式演算表!X976)</f>
        <v/>
      </c>
      <c r="U938" s="3" t="str">
        <f>IF(生产方式演算表!AX976="","",ROUND(生产方式演算表!AX976,-LEN(生产方式演算表!AX976)+2))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hidden="1" customHeight="1" spans="1:34">
      <c r="A939" s="23" t="str">
        <f>生产方式演算表!A977</f>
        <v>pmg_糖类_基础生产</v>
      </c>
      <c r="B939" s="20" t="str">
        <f>IF(生产方式演算表!B977="","",生产方式演算表!B977)</f>
        <v/>
      </c>
      <c r="C939" s="25">
        <v>3</v>
      </c>
      <c r="D939" s="24" t="str">
        <f>IF(生产方式演算表!F977="","",生产方式演算表!F977)</f>
        <v>工具</v>
      </c>
      <c r="E939" s="24">
        <f>IF(生产方式演算表!AO977="","",生产方式演算表!AO977)</f>
        <v>16</v>
      </c>
      <c r="F939" s="24" t="str">
        <f>IF(生产方式演算表!H977="","",生产方式演算表!H977)</f>
        <v>肥料</v>
      </c>
      <c r="G939" s="24">
        <f>IF(生产方式演算表!AP977="","",生产方式演算表!AP977)</f>
        <v>33</v>
      </c>
      <c r="H939" s="24" t="str">
        <f>IF(生产方式演算表!J977="","",生产方式演算表!J977)</f>
        <v/>
      </c>
      <c r="I939" s="24" t="str">
        <f>IF(生产方式演算表!AQ977="","",生产方式演算表!AQ977)</f>
        <v/>
      </c>
      <c r="J939" s="26" t="str">
        <f>IF(生产方式演算表!AR977=0,"","运力")</f>
        <v>运力</v>
      </c>
      <c r="K939" s="26">
        <f>IF(J939="运力",生产方式演算表!AR977,"")</f>
        <v>11</v>
      </c>
      <c r="L939" s="3" t="str">
        <f>IF(生产方式演算表!O977="","",生产方式演算表!O977)</f>
        <v/>
      </c>
      <c r="M939" s="3" t="str">
        <f>IF(生产方式演算表!AT977="","",ROUND(生产方式演算表!AT977,-1))</f>
        <v/>
      </c>
      <c r="N939" s="3" t="str">
        <f>IF(生产方式演算表!Q977="","",生产方式演算表!Q977)</f>
        <v/>
      </c>
      <c r="O939" s="3" t="str">
        <f>IF(生产方式演算表!AU977="","",ROUND(生产方式演算表!AU977,-1))</f>
        <v/>
      </c>
      <c r="P939" s="3" t="str">
        <f>IF(生产方式演算表!S977="","",生产方式演算表!S977)</f>
        <v/>
      </c>
      <c r="Q939" s="3" t="str">
        <f>IF(生产方式演算表!AV977="","",ROUND(生产方式演算表!AV977,-1))</f>
        <v/>
      </c>
      <c r="R939" s="3" t="str">
        <f>IF(生产方式演算表!V977="","",生产方式演算表!V977)</f>
        <v/>
      </c>
      <c r="S939" s="3" t="str">
        <f>IF(生产方式演算表!AW977="","",ROUND(生产方式演算表!AW977,-LEN(生产方式演算表!AW977)+2))</f>
        <v/>
      </c>
      <c r="T939" s="3" t="str">
        <f>IF(生产方式演算表!X977="","",生产方式演算表!X977)</f>
        <v/>
      </c>
      <c r="U939" s="3" t="str">
        <f>IF(生产方式演算表!AX977="","",ROUND(生产方式演算表!AX977,-LEN(生产方式演算表!AX977)+2))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hidden="1" customHeight="1" spans="1:34">
      <c r="A940" s="23" t="str">
        <f>生产方式演算表!A978</f>
        <v>pmg_糖类_基础生产</v>
      </c>
      <c r="B940" s="20" t="str">
        <f>IF(生产方式演算表!B978="","",生产方式演算表!B978)</f>
        <v/>
      </c>
      <c r="C940" s="25">
        <v>4</v>
      </c>
      <c r="D940" s="24" t="str">
        <f>IF(生产方式演算表!F978="","",生产方式演算表!F978)</f>
        <v>工具</v>
      </c>
      <c r="E940" s="24">
        <f>IF(生产方式演算表!AO978="","",生产方式演算表!AO978)</f>
        <v>20</v>
      </c>
      <c r="F940" s="24" t="str">
        <f>IF(生产方式演算表!H978="","",生产方式演算表!H978)</f>
        <v>肥料</v>
      </c>
      <c r="G940" s="24">
        <f>IF(生产方式演算表!AP978="","",生产方式演算表!AP978)</f>
        <v>40</v>
      </c>
      <c r="H940" s="24" t="str">
        <f>IF(生产方式演算表!J978="","",生产方式演算表!J978)</f>
        <v/>
      </c>
      <c r="I940" s="24" t="str">
        <f>IF(生产方式演算表!AQ978="","",生产方式演算表!AQ978)</f>
        <v/>
      </c>
      <c r="J940" s="26" t="str">
        <f>IF(生产方式演算表!AR978=0,"","运力")</f>
        <v>运力</v>
      </c>
      <c r="K940" s="26">
        <f>IF(J940="运力",生产方式演算表!AR978,"")</f>
        <v>13</v>
      </c>
      <c r="L940" s="3" t="str">
        <f>IF(生产方式演算表!O978="","",生产方式演算表!O978)</f>
        <v/>
      </c>
      <c r="M940" s="3" t="str">
        <f>IF(生产方式演算表!AT978="","",ROUND(生产方式演算表!AT978,-1))</f>
        <v/>
      </c>
      <c r="N940" s="3" t="str">
        <f>IF(生产方式演算表!Q978="","",生产方式演算表!Q978)</f>
        <v/>
      </c>
      <c r="O940" s="3" t="str">
        <f>IF(生产方式演算表!AU978="","",ROUND(生产方式演算表!AU978,-1))</f>
        <v/>
      </c>
      <c r="P940" s="3" t="str">
        <f>IF(生产方式演算表!S978="","",生产方式演算表!S978)</f>
        <v/>
      </c>
      <c r="Q940" s="3" t="str">
        <f>IF(生产方式演算表!AV978="","",ROUND(生产方式演算表!AV978,-1))</f>
        <v/>
      </c>
      <c r="R940" s="3" t="str">
        <f>IF(生产方式演算表!V978="","",生产方式演算表!V978)</f>
        <v/>
      </c>
      <c r="S940" s="3" t="str">
        <f>IF(生产方式演算表!AW978="","",ROUND(生产方式演算表!AW978,-LEN(生产方式演算表!AW978)+2))</f>
        <v/>
      </c>
      <c r="T940" s="3" t="str">
        <f>IF(生产方式演算表!X978="","",生产方式演算表!X978)</f>
        <v/>
      </c>
      <c r="U940" s="3" t="str">
        <f>IF(生产方式演算表!AX978="","",ROUND(生产方式演算表!AX978,-LEN(生产方式演算表!AX978)+2))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hidden="1" customHeight="1" spans="1:34">
      <c r="A941" s="23" t="str">
        <f>生产方式演算表!A979</f>
        <v>pmg_糖类_科学自动化</v>
      </c>
      <c r="B941" s="20" t="str">
        <f>IF(生产方式演算表!B979="","",生产方式演算表!B979)</f>
        <v/>
      </c>
      <c r="C941" s="25">
        <v>5</v>
      </c>
      <c r="D941" s="24" t="str">
        <f>IF(生产方式演算表!F979="","",生产方式演算表!F979)</f>
        <v/>
      </c>
      <c r="E941" s="24" t="str">
        <f>IF(生产方式演算表!AO979="","",生产方式演算表!AO979)</f>
        <v/>
      </c>
      <c r="F941" s="24" t="str">
        <f>IF(生产方式演算表!H979="","",生产方式演算表!H979)</f>
        <v/>
      </c>
      <c r="G941" s="24" t="str">
        <f>IF(生产方式演算表!AP979="","",生产方式演算表!AP979)</f>
        <v/>
      </c>
      <c r="H941" s="24" t="str">
        <f>IF(生产方式演算表!J979="","",生产方式演算表!J979)</f>
        <v/>
      </c>
      <c r="I941" s="24" t="str">
        <f>IF(生产方式演算表!AQ979="","",生产方式演算表!AQ979)</f>
        <v/>
      </c>
      <c r="J941" s="26" t="str">
        <f>IF(生产方式演算表!AR979=0,"","运力")</f>
        <v/>
      </c>
      <c r="K941" s="26" t="str">
        <f>IF(J941="运力",生产方式演算表!AR979,"")</f>
        <v/>
      </c>
      <c r="L941" s="3" t="str">
        <f>IF(生产方式演算表!O979="","",生产方式演算表!O979)</f>
        <v/>
      </c>
      <c r="M941" s="3" t="str">
        <f>IF(生产方式演算表!AT979="","",ROUND(生产方式演算表!AT979,-1))</f>
        <v/>
      </c>
      <c r="N941" s="3" t="str">
        <f>IF(生产方式演算表!Q979="","",生产方式演算表!Q979)</f>
        <v/>
      </c>
      <c r="O941" s="3" t="str">
        <f>IF(生产方式演算表!AU979="","",ROUND(生产方式演算表!AU979,-1))</f>
        <v/>
      </c>
      <c r="P941" s="3" t="str">
        <f>IF(生产方式演算表!S979="","",生产方式演算表!S979)</f>
        <v/>
      </c>
      <c r="Q941" s="3" t="str">
        <f>IF(生产方式演算表!AV979="","",ROUND(生产方式演算表!AV979,-1))</f>
        <v/>
      </c>
      <c r="R941" s="3" t="str">
        <f>IF(生产方式演算表!V979="","",生产方式演算表!V979)</f>
        <v/>
      </c>
      <c r="S941" s="3" t="str">
        <f>IF(生产方式演算表!AW979="","",ROUND(生产方式演算表!AW979,-LEN(生产方式演算表!AW979)+2))</f>
        <v/>
      </c>
      <c r="T941" s="3" t="str">
        <f>IF(生产方式演算表!X979="","",生产方式演算表!X979)</f>
        <v/>
      </c>
      <c r="U941" s="3" t="str">
        <f>IF(生产方式演算表!AX979="","",ROUND(生产方式演算表!AX979,-LEN(生产方式演算表!AX979)+2))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hidden="1" customHeight="1" spans="1:34">
      <c r="A942" s="23" t="str">
        <f>生产方式演算表!A980</f>
        <v>pmg_糖类_科学自动化</v>
      </c>
      <c r="B942" s="20" t="str">
        <f>IF(生产方式演算表!B980="","",生产方式演算表!B980)</f>
        <v/>
      </c>
      <c r="C942" s="23">
        <v>1</v>
      </c>
      <c r="D942" s="24" t="str">
        <f>IF(生产方式演算表!F980="","",生产方式演算表!F980)</f>
        <v>工具</v>
      </c>
      <c r="E942" s="24">
        <f>IF(生产方式演算表!AO980="","",生产方式演算表!AO980)</f>
        <v>6</v>
      </c>
      <c r="F942" s="24" t="str">
        <f>IF(生产方式演算表!H980="","",生产方式演算表!H980)</f>
        <v/>
      </c>
      <c r="G942" s="24" t="str">
        <f>IF(生产方式演算表!AP980="","",生产方式演算表!AP980)</f>
        <v/>
      </c>
      <c r="H942" s="24" t="str">
        <f>IF(生产方式演算表!J980="","",生产方式演算表!J980)</f>
        <v/>
      </c>
      <c r="I942" s="24" t="str">
        <f>IF(生产方式演算表!AQ980="","",生产方式演算表!AQ980)</f>
        <v/>
      </c>
      <c r="J942" s="26" t="str">
        <f>IF(生产方式演算表!AR980=0,"","运力")</f>
        <v/>
      </c>
      <c r="K942" s="26" t="str">
        <f>IF(J942="运力",生产方式演算表!AR980,"")</f>
        <v/>
      </c>
      <c r="L942" s="3" t="str">
        <f>IF(生产方式演算表!O980="","",生产方式演算表!O980)</f>
        <v/>
      </c>
      <c r="M942" s="3" t="str">
        <f>IF(生产方式演算表!AT980="","",ROUND(生产方式演算表!AT980,-1))</f>
        <v/>
      </c>
      <c r="N942" s="3" t="str">
        <f>IF(生产方式演算表!Q980="","",生产方式演算表!Q980)</f>
        <v/>
      </c>
      <c r="O942" s="3" t="str">
        <f>IF(生产方式演算表!AU980="","",ROUND(生产方式演算表!AU980,-1))</f>
        <v/>
      </c>
      <c r="P942" s="3" t="str">
        <f>IF(生产方式演算表!S980="","",生产方式演算表!S980)</f>
        <v/>
      </c>
      <c r="Q942" s="3" t="str">
        <f>IF(生产方式演算表!AV980="","",ROUND(生产方式演算表!AV980,-1))</f>
        <v/>
      </c>
      <c r="R942" s="3" t="str">
        <f>IF(生产方式演算表!V980="","",生产方式演算表!V980)</f>
        <v/>
      </c>
      <c r="S942" s="3" t="str">
        <f>IF(生产方式演算表!AW980="","",ROUND(生产方式演算表!AW980,-LEN(生产方式演算表!AW980)+2))</f>
        <v/>
      </c>
      <c r="T942" s="3" t="str">
        <f>IF(生产方式演算表!X980="","",生产方式演算表!X980)</f>
        <v/>
      </c>
      <c r="U942" s="3" t="str">
        <f>IF(生产方式演算表!AX980="","",ROUND(生产方式演算表!AX980,-LEN(生产方式演算表!AX980)+2))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hidden="1" customHeight="1" spans="1:34">
      <c r="A943" s="23" t="str">
        <f>生产方式演算表!A981</f>
        <v>pmg_糖类_科学自动化</v>
      </c>
      <c r="B943" s="20" t="str">
        <f>IF(生产方式演算表!B981="","",生产方式演算表!B981)</f>
        <v/>
      </c>
      <c r="C943" s="23">
        <v>2</v>
      </c>
      <c r="D943" s="24" t="str">
        <f>IF(生产方式演算表!F981="","",生产方式演算表!F981)</f>
        <v>工具</v>
      </c>
      <c r="E943" s="24">
        <f>IF(生产方式演算表!AO981="","",生产方式演算表!AO981)</f>
        <v>8</v>
      </c>
      <c r="F943" s="24" t="str">
        <f>IF(生产方式演算表!H981="","",生产方式演算表!H981)</f>
        <v/>
      </c>
      <c r="G943" s="24" t="str">
        <f>IF(生产方式演算表!AP981="","",生产方式演算表!AP981)</f>
        <v/>
      </c>
      <c r="H943" s="24" t="str">
        <f>IF(生产方式演算表!J981="","",生产方式演算表!J981)</f>
        <v/>
      </c>
      <c r="I943" s="24" t="str">
        <f>IF(生产方式演算表!AQ981="","",生产方式演算表!AQ981)</f>
        <v/>
      </c>
      <c r="J943" s="26" t="str">
        <f>IF(生产方式演算表!AR981=0,"","运力")</f>
        <v/>
      </c>
      <c r="K943" s="26" t="str">
        <f>IF(J943="运力",生产方式演算表!AR981,"")</f>
        <v/>
      </c>
      <c r="L943" s="3" t="str">
        <f>IF(生产方式演算表!O981="","",生产方式演算表!O981)</f>
        <v/>
      </c>
      <c r="M943" s="3" t="str">
        <f>IF(生产方式演算表!AT981="","",ROUND(生产方式演算表!AT981,-1))</f>
        <v/>
      </c>
      <c r="N943" s="3" t="str">
        <f>IF(生产方式演算表!Q981="","",生产方式演算表!Q981)</f>
        <v/>
      </c>
      <c r="O943" s="3" t="str">
        <f>IF(生产方式演算表!AU981="","",ROUND(生产方式演算表!AU981,-1))</f>
        <v/>
      </c>
      <c r="P943" s="3" t="str">
        <f>IF(生产方式演算表!S981="","",生产方式演算表!S981)</f>
        <v/>
      </c>
      <c r="Q943" s="3" t="str">
        <f>IF(生产方式演算表!AV981="","",ROUND(生产方式演算表!AV981,-1))</f>
        <v/>
      </c>
      <c r="R943" s="3" t="str">
        <f>IF(生产方式演算表!V981="","",生产方式演算表!V981)</f>
        <v/>
      </c>
      <c r="S943" s="3" t="str">
        <f>IF(生产方式演算表!AW981="","",ROUND(生产方式演算表!AW981,-LEN(生产方式演算表!AW981)+2))</f>
        <v/>
      </c>
      <c r="T943" s="3" t="str">
        <f>IF(生产方式演算表!X981="","",生产方式演算表!X981)</f>
        <v/>
      </c>
      <c r="U943" s="3" t="str">
        <f>IF(生产方式演算表!AX981="","",ROUND(生产方式演算表!AX981,-LEN(生产方式演算表!AX981)+2))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hidden="1" customHeight="1" spans="1:34">
      <c r="A944" s="23" t="str">
        <f>生产方式演算表!A982</f>
        <v>pmg_糖类_科学自动化</v>
      </c>
      <c r="B944" s="20" t="str">
        <f>IF(生产方式演算表!B982="","",生产方式演算表!B982)</f>
        <v/>
      </c>
      <c r="C944" s="23">
        <v>3</v>
      </c>
      <c r="D944" s="24" t="str">
        <f>IF(生产方式演算表!F982="","",生产方式演算表!F982)</f>
        <v>科学引擎</v>
      </c>
      <c r="E944" s="24">
        <f>IF(生产方式演算表!AO982="","",生产方式演算表!AO982)</f>
        <v>2</v>
      </c>
      <c r="F944" s="24" t="str">
        <f>IF(生产方式演算表!H982="","",生产方式演算表!H982)</f>
        <v>煤</v>
      </c>
      <c r="G944" s="24">
        <f>IF(生产方式演算表!AP982="","",生产方式演算表!AP982)</f>
        <v>8</v>
      </c>
      <c r="H944" s="24" t="str">
        <f>IF(生产方式演算表!J982="","",生产方式演算表!J982)</f>
        <v/>
      </c>
      <c r="I944" s="24" t="str">
        <f>IF(生产方式演算表!AQ982="","",生产方式演算表!AQ982)</f>
        <v/>
      </c>
      <c r="J944" s="26" t="str">
        <f>IF(生产方式演算表!AR982=0,"","运力")</f>
        <v/>
      </c>
      <c r="K944" s="26" t="str">
        <f>IF(J944="运力",生产方式演算表!AR982,"")</f>
        <v/>
      </c>
      <c r="L944" s="3" t="str">
        <f>IF(生产方式演算表!O982="","",生产方式演算表!O982)</f>
        <v/>
      </c>
      <c r="M944" s="3" t="str">
        <f>IF(生产方式演算表!AT982="","",ROUND(生产方式演算表!AT982,-1))</f>
        <v/>
      </c>
      <c r="N944" s="3" t="str">
        <f>IF(生产方式演算表!Q982="","",生产方式演算表!Q982)</f>
        <v/>
      </c>
      <c r="O944" s="3" t="str">
        <f>IF(生产方式演算表!AU982="","",ROUND(生产方式演算表!AU982,-1))</f>
        <v/>
      </c>
      <c r="P944" s="3" t="str">
        <f>IF(生产方式演算表!S982="","",生产方式演算表!S982)</f>
        <v/>
      </c>
      <c r="Q944" s="3" t="str">
        <f>IF(生产方式演算表!AV982="","",ROUND(生产方式演算表!AV982,-1))</f>
        <v/>
      </c>
      <c r="R944" s="3" t="str">
        <f>IF(生产方式演算表!V982="","",生产方式演算表!V982)</f>
        <v/>
      </c>
      <c r="S944" s="3" t="str">
        <f>IF(生产方式演算表!AW982="","",ROUND(生产方式演算表!AW982,-LEN(生产方式演算表!AW982)+2))</f>
        <v/>
      </c>
      <c r="T944" s="3" t="str">
        <f>IF(生产方式演算表!X982="","",生产方式演算表!X982)</f>
        <v/>
      </c>
      <c r="U944" s="3" t="str">
        <f>IF(生产方式演算表!AX982="","",ROUND(生产方式演算表!AX982,-LEN(生产方式演算表!AX982)+2))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hidden="1" customHeight="1" spans="1:34">
      <c r="A945" s="23" t="str">
        <f>生产方式演算表!A983</f>
        <v>pmg_糖类_科学自动化</v>
      </c>
      <c r="B945" s="20" t="str">
        <f>IF(生产方式演算表!B983="","",生产方式演算表!B983)</f>
        <v/>
      </c>
      <c r="C945" s="23">
        <v>4</v>
      </c>
      <c r="D945" s="24" t="str">
        <f>IF(生产方式演算表!F983="","",生产方式演算表!F983)</f>
        <v>魔导引擎</v>
      </c>
      <c r="E945" s="24">
        <f>IF(生产方式演算表!AO983="","",生产方式演算表!AO983)</f>
        <v>2</v>
      </c>
      <c r="F945" s="24" t="str">
        <f>IF(生产方式演算表!H983="","",生产方式演算表!H983)</f>
        <v>煤</v>
      </c>
      <c r="G945" s="24">
        <f>IF(生产方式演算表!AP983="","",生产方式演算表!AP983)</f>
        <v>10</v>
      </c>
      <c r="H945" s="24" t="str">
        <f>IF(生产方式演算表!J983="","",生产方式演算表!J983)</f>
        <v/>
      </c>
      <c r="I945" s="24" t="str">
        <f>IF(生产方式演算表!AQ983="","",生产方式演算表!AQ983)</f>
        <v/>
      </c>
      <c r="J945" s="26" t="str">
        <f>IF(生产方式演算表!AR983=0,"","运力")</f>
        <v/>
      </c>
      <c r="K945" s="26" t="str">
        <f>IF(J945="运力",生产方式演算表!AR983,"")</f>
        <v/>
      </c>
      <c r="L945" s="3" t="str">
        <f>IF(生产方式演算表!O983="","",生产方式演算表!O983)</f>
        <v/>
      </c>
      <c r="M945" s="3" t="str">
        <f>IF(生产方式演算表!AT983="","",ROUND(生产方式演算表!AT983,-1))</f>
        <v/>
      </c>
      <c r="N945" s="3" t="str">
        <f>IF(生产方式演算表!Q983="","",生产方式演算表!Q983)</f>
        <v/>
      </c>
      <c r="O945" s="3" t="str">
        <f>IF(生产方式演算表!AU983="","",ROUND(生产方式演算表!AU983,-1))</f>
        <v/>
      </c>
      <c r="P945" s="3" t="str">
        <f>IF(生产方式演算表!S983="","",生产方式演算表!S983)</f>
        <v/>
      </c>
      <c r="Q945" s="3" t="str">
        <f>IF(生产方式演算表!AV983="","",ROUND(生产方式演算表!AV983,-1))</f>
        <v/>
      </c>
      <c r="R945" s="3" t="str">
        <f>IF(生产方式演算表!V983="","",生产方式演算表!V983)</f>
        <v/>
      </c>
      <c r="S945" s="3" t="str">
        <f>IF(生产方式演算表!AW983="","",ROUND(生产方式演算表!AW983,-LEN(生产方式演算表!AW983)+2))</f>
        <v/>
      </c>
      <c r="T945" s="3" t="str">
        <f>IF(生产方式演算表!X983="","",生产方式演算表!X983)</f>
        <v/>
      </c>
      <c r="U945" s="3" t="str">
        <f>IF(生产方式演算表!AX983="","",ROUND(生产方式演算表!AX983,-LEN(生产方式演算表!AX983)+2))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hidden="1" customHeight="1" spans="1:34">
      <c r="A946" s="23" t="str">
        <f>生产方式演算表!A984</f>
        <v>pmg_糖类_魔法自动化</v>
      </c>
      <c r="B946" s="20" t="str">
        <f>IF(生产方式演算表!B984="","",生产方式演算表!B984)</f>
        <v/>
      </c>
      <c r="C946" s="23">
        <v>5</v>
      </c>
      <c r="D946" s="24" t="str">
        <f>IF(生产方式演算表!F984="","",生产方式演算表!F984)</f>
        <v/>
      </c>
      <c r="E946" s="24" t="str">
        <f>IF(生产方式演算表!AO984="","",生产方式演算表!AO984)</f>
        <v/>
      </c>
      <c r="F946" s="24" t="str">
        <f>IF(生产方式演算表!H984="","",生产方式演算表!H984)</f>
        <v/>
      </c>
      <c r="G946" s="24" t="str">
        <f>IF(生产方式演算表!AP984="","",生产方式演算表!AP984)</f>
        <v/>
      </c>
      <c r="H946" s="24" t="str">
        <f>IF(生产方式演算表!J984="","",生产方式演算表!J984)</f>
        <v/>
      </c>
      <c r="I946" s="24" t="str">
        <f>IF(生产方式演算表!AQ984="","",生产方式演算表!AQ984)</f>
        <v/>
      </c>
      <c r="J946" s="26" t="str">
        <f>IF(生产方式演算表!AR984=0,"","运力")</f>
        <v/>
      </c>
      <c r="K946" s="26" t="str">
        <f>IF(J946="运力",生产方式演算表!AR984,"")</f>
        <v/>
      </c>
      <c r="L946" s="3" t="str">
        <f>IF(生产方式演算表!O984="","",生产方式演算表!O984)</f>
        <v/>
      </c>
      <c r="M946" s="3" t="str">
        <f>IF(生产方式演算表!AT984="","",ROUND(生产方式演算表!AT984,-1))</f>
        <v/>
      </c>
      <c r="N946" s="3" t="str">
        <f>IF(生产方式演算表!Q984="","",生产方式演算表!Q984)</f>
        <v/>
      </c>
      <c r="O946" s="3" t="str">
        <f>IF(生产方式演算表!AU984="","",ROUND(生产方式演算表!AU984,-1))</f>
        <v/>
      </c>
      <c r="P946" s="3" t="str">
        <f>IF(生产方式演算表!S984="","",生产方式演算表!S984)</f>
        <v/>
      </c>
      <c r="Q946" s="3" t="str">
        <f>IF(生产方式演算表!AV984="","",ROUND(生产方式演算表!AV984,-1))</f>
        <v/>
      </c>
      <c r="R946" s="3" t="str">
        <f>IF(生产方式演算表!V984="","",生产方式演算表!V984)</f>
        <v/>
      </c>
      <c r="S946" s="3" t="str">
        <f>IF(生产方式演算表!AW984="","",ROUND(生产方式演算表!AW984,-LEN(生产方式演算表!AW984)+2))</f>
        <v/>
      </c>
      <c r="T946" s="3" t="str">
        <f>IF(生产方式演算表!X984="","",生产方式演算表!X984)</f>
        <v/>
      </c>
      <c r="U946" s="3" t="str">
        <f>IF(生产方式演算表!AX984="","",ROUND(生产方式演算表!AX984,-LEN(生产方式演算表!AX984)+2))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hidden="1" customHeight="1" spans="1:34">
      <c r="A947" s="23" t="str">
        <f>生产方式演算表!A985</f>
        <v>pmg_糖类_魔法自动化</v>
      </c>
      <c r="B947" s="20" t="str">
        <f>IF(生产方式演算表!B985="","",生产方式演算表!B985)</f>
        <v/>
      </c>
      <c r="C947" s="25">
        <v>1</v>
      </c>
      <c r="D947" s="24" t="str">
        <f>IF(生产方式演算表!F985="","",生产方式演算表!F985)</f>
        <v>魔偶</v>
      </c>
      <c r="E947" s="24">
        <f>IF(生产方式演算表!AO985="","",生产方式演算表!AO985)</f>
        <v>6</v>
      </c>
      <c r="F947" s="24" t="str">
        <f>IF(生产方式演算表!H985="","",生产方式演算表!H985)</f>
        <v>灵能水晶</v>
      </c>
      <c r="G947" s="24">
        <f>IF(生产方式演算表!AP985="","",生产方式演算表!AP985)</f>
        <v>10</v>
      </c>
      <c r="H947" s="24" t="str">
        <f>IF(生产方式演算表!J985="","",生产方式演算表!J985)</f>
        <v/>
      </c>
      <c r="I947" s="24" t="str">
        <f>IF(生产方式演算表!AQ985="","",生产方式演算表!AQ985)</f>
        <v/>
      </c>
      <c r="J947" s="26" t="str">
        <f>IF(生产方式演算表!AR985=0,"","运力")</f>
        <v/>
      </c>
      <c r="K947" s="26" t="str">
        <f>IF(J947="运力",生产方式演算表!AR985,"")</f>
        <v/>
      </c>
      <c r="L947" s="3" t="str">
        <f>IF(生产方式演算表!O985="","",生产方式演算表!O985)</f>
        <v/>
      </c>
      <c r="M947" s="3" t="str">
        <f>IF(生产方式演算表!AT985="","",ROUND(生产方式演算表!AT985,-1))</f>
        <v/>
      </c>
      <c r="N947" s="3" t="str">
        <f>IF(生产方式演算表!Q985="","",生产方式演算表!Q985)</f>
        <v/>
      </c>
      <c r="O947" s="3" t="str">
        <f>IF(生产方式演算表!AU985="","",ROUND(生产方式演算表!AU985,-1))</f>
        <v/>
      </c>
      <c r="P947" s="3" t="str">
        <f>IF(生产方式演算表!S985="","",生产方式演算表!S985)</f>
        <v/>
      </c>
      <c r="Q947" s="3" t="str">
        <f>IF(生产方式演算表!AV985="","",ROUND(生产方式演算表!AV985,-1))</f>
        <v/>
      </c>
      <c r="R947" s="3" t="str">
        <f>IF(生产方式演算表!V985="","",生产方式演算表!V985)</f>
        <v/>
      </c>
      <c r="S947" s="3" t="str">
        <f>IF(生产方式演算表!AW985="","",ROUND(生产方式演算表!AW985,-LEN(生产方式演算表!AW985)+2))</f>
        <v/>
      </c>
      <c r="T947" s="3" t="str">
        <f>IF(生产方式演算表!X985="","",生产方式演算表!X985)</f>
        <v/>
      </c>
      <c r="U947" s="3" t="str">
        <f>IF(生产方式演算表!AX985="","",ROUND(生产方式演算表!AX985,-LEN(生产方式演算表!AX985)+2))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hidden="1" customHeight="1" spans="1:34">
      <c r="A948" s="23" t="str">
        <f>生产方式演算表!A986</f>
        <v>pmg_糖类_魔法自动化</v>
      </c>
      <c r="B948" s="20" t="str">
        <f>IF(生产方式演算表!B986="","",生产方式演算表!B986)</f>
        <v/>
      </c>
      <c r="C948" s="25">
        <v>2</v>
      </c>
      <c r="D948" s="24" t="str">
        <f>IF(生产方式演算表!F986="","",生产方式演算表!F986)</f>
        <v>魔偶</v>
      </c>
      <c r="E948" s="24">
        <f>IF(生产方式演算表!AO986="","",生产方式演算表!AO986)</f>
        <v>9</v>
      </c>
      <c r="F948" s="24" t="str">
        <f>IF(生产方式演算表!H986="","",生产方式演算表!H986)</f>
        <v>灵能水晶</v>
      </c>
      <c r="G948" s="24">
        <f>IF(生产方式演算表!AP986="","",生产方式演算表!AP986)</f>
        <v>15</v>
      </c>
      <c r="H948" s="24" t="str">
        <f>IF(生产方式演算表!J986="","",生产方式演算表!J986)</f>
        <v/>
      </c>
      <c r="I948" s="24" t="str">
        <f>IF(生产方式演算表!AQ986="","",生产方式演算表!AQ986)</f>
        <v/>
      </c>
      <c r="J948" s="26" t="str">
        <f>IF(生产方式演算表!AR986=0,"","运力")</f>
        <v/>
      </c>
      <c r="K948" s="26" t="str">
        <f>IF(J948="运力",生产方式演算表!AR986,"")</f>
        <v/>
      </c>
      <c r="L948" s="3" t="str">
        <f>IF(生产方式演算表!O986="","",生产方式演算表!O986)</f>
        <v/>
      </c>
      <c r="M948" s="3" t="str">
        <f>IF(生产方式演算表!AT986="","",ROUND(生产方式演算表!AT986,-1))</f>
        <v/>
      </c>
      <c r="N948" s="3" t="str">
        <f>IF(生产方式演算表!Q986="","",生产方式演算表!Q986)</f>
        <v/>
      </c>
      <c r="O948" s="3" t="str">
        <f>IF(生产方式演算表!AU986="","",ROUND(生产方式演算表!AU986,-1))</f>
        <v/>
      </c>
      <c r="P948" s="3" t="str">
        <f>IF(生产方式演算表!S986="","",生产方式演算表!S986)</f>
        <v/>
      </c>
      <c r="Q948" s="3" t="str">
        <f>IF(生产方式演算表!AV986="","",ROUND(生产方式演算表!AV986,-1))</f>
        <v/>
      </c>
      <c r="R948" s="3" t="str">
        <f>IF(生产方式演算表!V986="","",生产方式演算表!V986)</f>
        <v/>
      </c>
      <c r="S948" s="3" t="str">
        <f>IF(生产方式演算表!AW986="","",ROUND(生产方式演算表!AW986,-LEN(生产方式演算表!AW986)+2))</f>
        <v/>
      </c>
      <c r="T948" s="3" t="str">
        <f>IF(生产方式演算表!X986="","",生产方式演算表!X986)</f>
        <v/>
      </c>
      <c r="U948" s="3" t="str">
        <f>IF(生产方式演算表!AX986="","",ROUND(生产方式演算表!AX986,-LEN(生产方式演算表!AX986)+2))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hidden="1" customHeight="1" spans="1:34">
      <c r="A949" s="23" t="str">
        <f>生产方式演算表!A987</f>
        <v>pmg_糖类_魔法自动化</v>
      </c>
      <c r="B949" s="20" t="str">
        <f>IF(生产方式演算表!B987="","",生产方式演算表!B987)</f>
        <v/>
      </c>
      <c r="C949" s="25">
        <v>3</v>
      </c>
      <c r="D949" s="24" t="str">
        <f>IF(生产方式演算表!F987="","",生产方式演算表!F987)</f>
        <v>魔偶</v>
      </c>
      <c r="E949" s="24">
        <f>IF(生产方式演算表!AO987="","",生产方式演算表!AO987)</f>
        <v>12</v>
      </c>
      <c r="F949" s="24" t="str">
        <f>IF(生产方式演算表!H987="","",生产方式演算表!H987)</f>
        <v>灵能水晶</v>
      </c>
      <c r="G949" s="24">
        <f>IF(生产方式演算表!AP987="","",生产方式演算表!AP987)</f>
        <v>19</v>
      </c>
      <c r="H949" s="24" t="str">
        <f>IF(生产方式演算表!J987="","",生产方式演算表!J987)</f>
        <v/>
      </c>
      <c r="I949" s="24" t="str">
        <f>IF(生产方式演算表!AQ987="","",生产方式演算表!AQ987)</f>
        <v/>
      </c>
      <c r="J949" s="26" t="str">
        <f>IF(生产方式演算表!AR987=0,"","运力")</f>
        <v/>
      </c>
      <c r="K949" s="26" t="str">
        <f>IF(J949="运力",生产方式演算表!AR987,"")</f>
        <v/>
      </c>
      <c r="L949" s="3" t="str">
        <f>IF(生产方式演算表!O987="","",生产方式演算表!O987)</f>
        <v/>
      </c>
      <c r="M949" s="3" t="str">
        <f>IF(生产方式演算表!AT987="","",ROUND(生产方式演算表!AT987,-1))</f>
        <v/>
      </c>
      <c r="N949" s="3" t="str">
        <f>IF(生产方式演算表!Q987="","",生产方式演算表!Q987)</f>
        <v/>
      </c>
      <c r="O949" s="3" t="str">
        <f>IF(生产方式演算表!AU987="","",ROUND(生产方式演算表!AU987,-1))</f>
        <v/>
      </c>
      <c r="P949" s="3" t="str">
        <f>IF(生产方式演算表!S987="","",生产方式演算表!S987)</f>
        <v/>
      </c>
      <c r="Q949" s="3" t="str">
        <f>IF(生产方式演算表!AV987="","",ROUND(生产方式演算表!AV987,-1))</f>
        <v/>
      </c>
      <c r="R949" s="3" t="str">
        <f>IF(生产方式演算表!V987="","",生产方式演算表!V987)</f>
        <v/>
      </c>
      <c r="S949" s="3" t="str">
        <f>IF(生产方式演算表!AW987="","",ROUND(生产方式演算表!AW987,-LEN(生产方式演算表!AW987)+2))</f>
        <v/>
      </c>
      <c r="T949" s="3" t="str">
        <f>IF(生产方式演算表!X987="","",生产方式演算表!X987)</f>
        <v/>
      </c>
      <c r="U949" s="3" t="str">
        <f>IF(生产方式演算表!AX987="","",ROUND(生产方式演算表!AX987,-LEN(生产方式演算表!AX987)+2))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hidden="1" customHeight="1" spans="1:34">
      <c r="A950" s="23" t="str">
        <f>生产方式演算表!A988</f>
        <v>pmg_糖类_魔法自动化</v>
      </c>
      <c r="B950" s="20" t="str">
        <f>IF(生产方式演算表!B988="","",生产方式演算表!B988)</f>
        <v/>
      </c>
      <c r="C950" s="25">
        <v>4</v>
      </c>
      <c r="D950" s="24" t="str">
        <f>IF(生产方式演算表!F988="","",生产方式演算表!F988)</f>
        <v>魔偶</v>
      </c>
      <c r="E950" s="24">
        <f>IF(生产方式演算表!AO988="","",生产方式演算表!AO988)</f>
        <v>14</v>
      </c>
      <c r="F950" s="24" t="str">
        <f>IF(生产方式演算表!H988="","",生产方式演算表!H988)</f>
        <v>灵能水晶</v>
      </c>
      <c r="G950" s="24">
        <f>IF(生产方式演算表!AP988="","",生产方式演算表!AP988)</f>
        <v>24</v>
      </c>
      <c r="H950" s="24" t="str">
        <f>IF(生产方式演算表!J988="","",生产方式演算表!J988)</f>
        <v/>
      </c>
      <c r="I950" s="24" t="str">
        <f>IF(生产方式演算表!AQ988="","",生产方式演算表!AQ988)</f>
        <v/>
      </c>
      <c r="J950" s="26" t="str">
        <f>IF(生产方式演算表!AR988=0,"","运力")</f>
        <v/>
      </c>
      <c r="K950" s="26" t="str">
        <f>IF(J950="运力",生产方式演算表!AR988,"")</f>
        <v/>
      </c>
      <c r="L950" s="3" t="str">
        <f>IF(生产方式演算表!O988="","",生产方式演算表!O988)</f>
        <v/>
      </c>
      <c r="M950" s="3" t="str">
        <f>IF(生产方式演算表!AT988="","",ROUND(生产方式演算表!AT988,-1))</f>
        <v/>
      </c>
      <c r="N950" s="3" t="str">
        <f>IF(生产方式演算表!Q988="","",生产方式演算表!Q988)</f>
        <v/>
      </c>
      <c r="O950" s="3" t="str">
        <f>IF(生产方式演算表!AU988="","",ROUND(生产方式演算表!AU988,-1))</f>
        <v/>
      </c>
      <c r="P950" s="3" t="str">
        <f>IF(生产方式演算表!S988="","",生产方式演算表!S988)</f>
        <v/>
      </c>
      <c r="Q950" s="3" t="str">
        <f>IF(生产方式演算表!AV988="","",ROUND(生产方式演算表!AV988,-1))</f>
        <v/>
      </c>
      <c r="R950" s="3" t="str">
        <f>IF(生产方式演算表!V988="","",生产方式演算表!V988)</f>
        <v/>
      </c>
      <c r="S950" s="3" t="str">
        <f>IF(生产方式演算表!AW988="","",ROUND(生产方式演算表!AW988,-LEN(生产方式演算表!AW988)+2))</f>
        <v/>
      </c>
      <c r="T950" s="3" t="str">
        <f>IF(生产方式演算表!X988="","",生产方式演算表!X988)</f>
        <v/>
      </c>
      <c r="U950" s="3" t="str">
        <f>IF(生产方式演算表!AX988="","",ROUND(生产方式演算表!AX988,-LEN(生产方式演算表!AX988)+2))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3" t="str">
        <f>生产方式演算表!A989</f>
        <v>pmg_糖类_所有制</v>
      </c>
      <c r="B951" s="20" t="str">
        <f>IF(生产方式演算表!B989="","",生产方式演算表!B989)</f>
        <v>pm_农_商人行会</v>
      </c>
      <c r="C951" s="25">
        <v>5</v>
      </c>
      <c r="D951" s="24" t="str">
        <f>IF(生产方式演算表!F989="","",生产方式演算表!F989)</f>
        <v/>
      </c>
      <c r="E951" s="24">
        <f>IF(生产方式演算表!AO997="","",IF(LEN(生产方式演算表!AO997)=1,生产方式演算表!AO997,ROUND(生产方式演算表!AO997,-1)))</f>
        <v>6</v>
      </c>
      <c r="F951" s="24" t="str">
        <f>IF(生产方式演算表!H997="","",生产方式演算表!H997)</f>
        <v/>
      </c>
      <c r="G951" s="24" t="str">
        <f>IF(生产方式演算表!AP997="","",IF(LEN(生产方式演算表!AP997)=1,生产方式演算表!AP997,ROUND(生产方式演算表!AP997,-1)))</f>
        <v/>
      </c>
      <c r="H951" s="24" t="str">
        <f>IF(生产方式演算表!J989="","",生产方式演算表!J989)</f>
        <v/>
      </c>
      <c r="I951" s="24" t="str">
        <f>IF(生产方式演算表!AQ997="","",IF(LEN(生产方式演算表!AQ997)=1,生产方式演算表!AQ997,ROUND(生产方式演算表!AQ997,-1)))</f>
        <v/>
      </c>
      <c r="J951" s="26" t="str">
        <f>IF(生产方式演算表!AR989=0,"","运力")</f>
        <v/>
      </c>
      <c r="K951" s="26" t="str">
        <f>IF(J951="","",IF(LEN(生产方式演算表!AR997)=1,生产方式演算表!AR997,ROUND(生产方式演算表!AR997,-1)))</f>
        <v/>
      </c>
      <c r="L951" s="3" t="str">
        <f>IF(生产方式演算表!O989="","",生产方式演算表!O989)</f>
        <v/>
      </c>
      <c r="M951" s="3" t="str">
        <f>IF(生产方式演算表!AT989="","",ROUND(生产方式演算表!AT989,-1))</f>
        <v/>
      </c>
      <c r="N951" s="3" t="str">
        <f>IF(生产方式演算表!Q989="","",生产方式演算表!Q989)</f>
        <v/>
      </c>
      <c r="O951" s="3" t="str">
        <f>IF(生产方式演算表!AU989="","",ROUND(生产方式演算表!AU989,-1))</f>
        <v/>
      </c>
      <c r="P951" s="3" t="str">
        <f>IF(生产方式演算表!S989="","",生产方式演算表!S989)</f>
        <v/>
      </c>
      <c r="Q951" s="3" t="str">
        <f>IF(生产方式演算表!AV989="","",ROUND(生产方式演算表!AV989,-1))</f>
        <v/>
      </c>
      <c r="R951" s="3" t="str">
        <f>IF(生产方式演算表!V989="","",生产方式演算表!V989)</f>
        <v/>
      </c>
      <c r="S951" s="3" t="str">
        <f>IF(生产方式演算表!AW997="","",IF(LEN(生产方式演算表!AW997)=1,生产方式演算表!AW997,ROUND(生产方式演算表!AW997,-1)))</f>
        <v/>
      </c>
      <c r="T951" s="3" t="str">
        <f>IF(生产方式演算表!X989="","",生产方式演算表!X989)</f>
        <v/>
      </c>
      <c r="U951" s="3" t="str">
        <f>IF(生产方式演算表!AX997="","",IF(LEN(生产方式演算表!AX997)=1,生产方式演算表!AX997,ROUND(生产方式演算表!AX997,-1)))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3" t="str">
        <f>生产方式演算表!A990</f>
        <v>pmg_糖类_所有制</v>
      </c>
      <c r="B952" s="20" t="str">
        <f>IF(生产方式演算表!B990="","",生产方式演算表!B990)</f>
        <v>pm_农_教会所有</v>
      </c>
      <c r="C952" s="25">
        <v>6</v>
      </c>
      <c r="D952" s="24" t="str">
        <f>IF(生产方式演算表!F990="","",生产方式演算表!F990)</f>
        <v/>
      </c>
      <c r="E952" s="24">
        <f>IF(生产方式演算表!AO998="","",IF(LEN(生产方式演算表!AO998)=1,生产方式演算表!AO998,ROUND(生产方式演算表!AO998,-1)))</f>
        <v>9</v>
      </c>
      <c r="F952" s="24" t="str">
        <f>IF(生产方式演算表!H998="","",生产方式演算表!H998)</f>
        <v>肥料</v>
      </c>
      <c r="G952" s="24">
        <f>IF(生产方式演算表!AP998="","",IF(LEN(生产方式演算表!AP998)=1,生产方式演算表!AP998,ROUND(生产方式演算表!AP998,-1)))</f>
        <v>20</v>
      </c>
      <c r="H952" s="24" t="str">
        <f>IF(生产方式演算表!J990="","",生产方式演算表!J990)</f>
        <v/>
      </c>
      <c r="I952" s="24" t="str">
        <f>IF(生产方式演算表!AQ998="","",IF(LEN(生产方式演算表!AQ998)=1,生产方式演算表!AQ998,ROUND(生产方式演算表!AQ998,-1)))</f>
        <v/>
      </c>
      <c r="J952" s="26" t="str">
        <f>IF(生产方式演算表!AR990=0,"","运力")</f>
        <v/>
      </c>
      <c r="K952" s="26" t="str">
        <f>IF(J952="","",IF(LEN(生产方式演算表!AR998)=1,生产方式演算表!AR998,ROUND(生产方式演算表!AR998,-1)))</f>
        <v/>
      </c>
      <c r="L952" s="3" t="str">
        <f>IF(生产方式演算表!O990="","",生产方式演算表!O990)</f>
        <v/>
      </c>
      <c r="M952" s="3" t="str">
        <f>IF(生产方式演算表!AT990="","",ROUND(生产方式演算表!AT990,-1))</f>
        <v/>
      </c>
      <c r="N952" s="3" t="str">
        <f>IF(生产方式演算表!Q990="","",生产方式演算表!Q990)</f>
        <v/>
      </c>
      <c r="O952" s="3" t="str">
        <f>IF(生产方式演算表!AU990="","",ROUND(生产方式演算表!AU990,-1))</f>
        <v/>
      </c>
      <c r="P952" s="3" t="str">
        <f>IF(生产方式演算表!S990="","",生产方式演算表!S990)</f>
        <v/>
      </c>
      <c r="Q952" s="3" t="str">
        <f>IF(生产方式演算表!AV990="","",ROUND(生产方式演算表!AV990,-1))</f>
        <v/>
      </c>
      <c r="R952" s="3" t="str">
        <f>IF(生产方式演算表!V990="","",生产方式演算表!V990)</f>
        <v/>
      </c>
      <c r="S952" s="3" t="str">
        <f>IF(生产方式演算表!AW998="","",IF(LEN(生产方式演算表!AW998)=1,生产方式演算表!AW998,ROUND(生产方式演算表!AW998,-1)))</f>
        <v/>
      </c>
      <c r="T952" s="3" t="str">
        <f>IF(生产方式演算表!X990="","",生产方式演算表!X990)</f>
        <v/>
      </c>
      <c r="U952" s="3" t="str">
        <f>IF(生产方式演算表!AX998="","",IF(LEN(生产方式演算表!AX998)=1,生产方式演算表!AX998,ROUND(生产方式演算表!AX998,-1)))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3" t="str">
        <f>生产方式演算表!A991</f>
        <v>pmg_糖类_所有制</v>
      </c>
      <c r="B953" s="20" t="str">
        <f>IF(生产方式演算表!B991="","",生产方式演算表!B991)</f>
        <v>pm_农_私人运营</v>
      </c>
      <c r="C953" s="25">
        <v>7</v>
      </c>
      <c r="D953" s="24" t="str">
        <f>IF(生产方式演算表!F991="","",生产方式演算表!F991)</f>
        <v/>
      </c>
      <c r="E953" s="24">
        <f>IF(生产方式演算表!AO999="","",IF(LEN(生产方式演算表!AO999)=1,生产方式演算表!AO999,ROUND(生产方式演算表!AO999,-1)))</f>
        <v>10</v>
      </c>
      <c r="F953" s="24" t="str">
        <f>IF(生产方式演算表!H999="","",生产方式演算表!H999)</f>
        <v>肥料</v>
      </c>
      <c r="G953" s="24">
        <f>IF(生产方式演算表!AP999="","",IF(LEN(生产方式演算表!AP999)=1,生产方式演算表!AP999,ROUND(生产方式演算表!AP999,-1)))</f>
        <v>30</v>
      </c>
      <c r="H953" s="24" t="str">
        <f>IF(生产方式演算表!J991="","",生产方式演算表!J991)</f>
        <v/>
      </c>
      <c r="I953" s="24" t="str">
        <f>IF(生产方式演算表!AQ999="","",IF(LEN(生产方式演算表!AQ999)=1,生产方式演算表!AQ999,ROUND(生产方式演算表!AQ999,-1)))</f>
        <v/>
      </c>
      <c r="J953" s="26" t="str">
        <f>IF(生产方式演算表!AR991=0,"","运力")</f>
        <v/>
      </c>
      <c r="K953" s="26" t="str">
        <f>IF(J953="","",IF(LEN(生产方式演算表!AR999)=1,生产方式演算表!AR999,ROUND(生产方式演算表!AR999,-1)))</f>
        <v/>
      </c>
      <c r="L953" s="3" t="str">
        <f>IF(生产方式演算表!O991="","",生产方式演算表!O991)</f>
        <v/>
      </c>
      <c r="M953" s="3" t="str">
        <f>IF(生产方式演算表!AT991="","",ROUND(生产方式演算表!AT991,-1))</f>
        <v/>
      </c>
      <c r="N953" s="3" t="str">
        <f>IF(生产方式演算表!Q991="","",生产方式演算表!Q991)</f>
        <v/>
      </c>
      <c r="O953" s="3" t="str">
        <f>IF(生产方式演算表!AU991="","",ROUND(生产方式演算表!AU991,-1))</f>
        <v/>
      </c>
      <c r="P953" s="3" t="str">
        <f>IF(生产方式演算表!S991="","",生产方式演算表!S991)</f>
        <v/>
      </c>
      <c r="Q953" s="3" t="str">
        <f>IF(生产方式演算表!AV991="","",ROUND(生产方式演算表!AV991,-1))</f>
        <v/>
      </c>
      <c r="R953" s="3" t="str">
        <f>IF(生产方式演算表!V991="","",生产方式演算表!V991)</f>
        <v/>
      </c>
      <c r="S953" s="3" t="str">
        <f>IF(生产方式演算表!AW999="","",IF(LEN(生产方式演算表!AW999)=1,生产方式演算表!AW999,ROUND(生产方式演算表!AW999,-1)))</f>
        <v/>
      </c>
      <c r="T953" s="3" t="str">
        <f>IF(生产方式演算表!X991="","",生产方式演算表!X991)</f>
        <v/>
      </c>
      <c r="U953" s="3" t="str">
        <f>IF(生产方式演算表!AX999="","",IF(LEN(生产方式演算表!AX999)=1,生产方式演算表!AX999,ROUND(生产方式演算表!AX999,-1)))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3" t="str">
        <f>生产方式演算表!A992</f>
        <v>pmg_糖类_所有制</v>
      </c>
      <c r="B954" s="20" t="str">
        <f>IF(生产方式演算表!B992="","",生产方式演算表!B992)</f>
        <v>pm_农_公开交易</v>
      </c>
      <c r="C954" s="25">
        <v>8</v>
      </c>
      <c r="D954" s="24" t="str">
        <f>IF(生产方式演算表!F992="","",生产方式演算表!F992)</f>
        <v/>
      </c>
      <c r="E954" s="24">
        <f>IF(生产方式演算表!AO1000="","",IF(LEN(生产方式演算表!AO1000)=1,生产方式演算表!AO1000,ROUND(生产方式演算表!AO1000,-1)))</f>
        <v>20</v>
      </c>
      <c r="F954" s="24" t="str">
        <f>IF(生产方式演算表!H1000="","",生产方式演算表!H1000)</f>
        <v>肥料</v>
      </c>
      <c r="G954" s="24">
        <f>IF(生产方式演算表!AP1000="","",IF(LEN(生产方式演算表!AP1000)=1,生产方式演算表!AP1000,ROUND(生产方式演算表!AP1000,-1)))</f>
        <v>30</v>
      </c>
      <c r="H954" s="24" t="str">
        <f>IF(生产方式演算表!J992="","",生产方式演算表!J992)</f>
        <v/>
      </c>
      <c r="I954" s="24" t="str">
        <f>IF(生产方式演算表!AQ1000="","",IF(LEN(生产方式演算表!AQ1000)=1,生产方式演算表!AQ1000,ROUND(生产方式演算表!AQ1000,-1)))</f>
        <v/>
      </c>
      <c r="J954" s="26" t="str">
        <f>IF(生产方式演算表!AR992=0,"","运力")</f>
        <v/>
      </c>
      <c r="K954" s="26" t="str">
        <f>IF(J954="","",IF(LEN(生产方式演算表!AR1000)=1,生产方式演算表!AR1000,ROUND(生产方式演算表!AR1000,-1)))</f>
        <v/>
      </c>
      <c r="L954" s="3" t="str">
        <f>IF(生产方式演算表!O992="","",生产方式演算表!O992)</f>
        <v/>
      </c>
      <c r="M954" s="3" t="str">
        <f>IF(生产方式演算表!AT992="","",ROUND(生产方式演算表!AT992,-1))</f>
        <v/>
      </c>
      <c r="N954" s="3" t="str">
        <f>IF(生产方式演算表!Q992="","",生产方式演算表!Q992)</f>
        <v/>
      </c>
      <c r="O954" s="3" t="str">
        <f>IF(生产方式演算表!AU992="","",ROUND(生产方式演算表!AU992,-1))</f>
        <v/>
      </c>
      <c r="P954" s="3" t="str">
        <f>IF(生产方式演算表!S992="","",生产方式演算表!S992)</f>
        <v/>
      </c>
      <c r="Q954" s="3" t="str">
        <f>IF(生产方式演算表!AV992="","",ROUND(生产方式演算表!AV992,-1))</f>
        <v/>
      </c>
      <c r="R954" s="3" t="str">
        <f>IF(生产方式演算表!V992="","",生产方式演算表!V992)</f>
        <v/>
      </c>
      <c r="S954" s="3" t="str">
        <f>IF(生产方式演算表!AW1000="","",IF(LEN(生产方式演算表!AW1000)=1,生产方式演算表!AW1000,ROUND(生产方式演算表!AW1000,-1)))</f>
        <v/>
      </c>
      <c r="T954" s="3" t="str">
        <f>IF(生产方式演算表!X992="","",生产方式演算表!X992)</f>
        <v/>
      </c>
      <c r="U954" s="3" t="str">
        <f>IF(生产方式演算表!AX1000="","",IF(LEN(生产方式演算表!AX1000)=1,生产方式演算表!AX1000,ROUND(生产方式演算表!AX1000,-1)))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3" t="str">
        <f>生产方式演算表!A993</f>
        <v>pmg_糖类_所有制</v>
      </c>
      <c r="B955" s="20" t="str">
        <f>IF(生产方式演算表!B993="","",生产方式演算表!B993)</f>
        <v>pm_农_政府运营</v>
      </c>
      <c r="C955" s="23">
        <v>1</v>
      </c>
      <c r="D955" s="24" t="str">
        <f>IF(生产方式演算表!F993="","",生产方式演算表!F993)</f>
        <v/>
      </c>
      <c r="E955" s="24">
        <f>IF(生产方式演算表!AO1001="","",IF(LEN(生产方式演算表!AO1001)=1,生产方式演算表!AO1001,ROUND(生产方式演算表!AO1001,-1)))</f>
        <v>20</v>
      </c>
      <c r="F955" s="24" t="str">
        <f>IF(生产方式演算表!H1001="","",生产方式演算表!H1001)</f>
        <v>肥料</v>
      </c>
      <c r="G955" s="24">
        <f>IF(生产方式演算表!AP1001="","",IF(LEN(生产方式演算表!AP1001)=1,生产方式演算表!AP1001,ROUND(生产方式演算表!AP1001,-1)))</f>
        <v>40</v>
      </c>
      <c r="H955" s="24" t="str">
        <f>IF(生产方式演算表!J993="","",生产方式演算表!J993)</f>
        <v/>
      </c>
      <c r="I955" s="24" t="str">
        <f>IF(生产方式演算表!AQ1001="","",IF(LEN(生产方式演算表!AQ1001)=1,生产方式演算表!AQ1001,ROUND(生产方式演算表!AQ1001,-1)))</f>
        <v/>
      </c>
      <c r="J955" s="26" t="str">
        <f>IF(生产方式演算表!AR993=0,"","运力")</f>
        <v/>
      </c>
      <c r="K955" s="26" t="str">
        <f>IF(J955="","",IF(LEN(生产方式演算表!AR1001)=1,生产方式演算表!AR1001,ROUND(生产方式演算表!AR1001,-1)))</f>
        <v/>
      </c>
      <c r="L955" s="3" t="str">
        <f>IF(生产方式演算表!O993="","",生产方式演算表!O993)</f>
        <v/>
      </c>
      <c r="M955" s="3" t="str">
        <f>IF(生产方式演算表!AT993="","",ROUND(生产方式演算表!AT993,-1))</f>
        <v/>
      </c>
      <c r="N955" s="3" t="str">
        <f>IF(生产方式演算表!Q993="","",生产方式演算表!Q993)</f>
        <v/>
      </c>
      <c r="O955" s="3" t="str">
        <f>IF(生产方式演算表!AU993="","",ROUND(生产方式演算表!AU993,-1))</f>
        <v/>
      </c>
      <c r="P955" s="3" t="str">
        <f>IF(生产方式演算表!S993="","",生产方式演算表!S993)</f>
        <v/>
      </c>
      <c r="Q955" s="3" t="str">
        <f>IF(生产方式演算表!AV993="","",ROUND(生产方式演算表!AV993,-1))</f>
        <v/>
      </c>
      <c r="R955" s="3" t="str">
        <f>IF(生产方式演算表!V993="","",生产方式演算表!V993)</f>
        <v/>
      </c>
      <c r="S955" s="3" t="str">
        <f>IF(生产方式演算表!AW1001="","",IF(LEN(生产方式演算表!AW1001)=1,生产方式演算表!AW1001,ROUND(生产方式演算表!AW1001,-1)))</f>
        <v/>
      </c>
      <c r="T955" s="3" t="str">
        <f>IF(生产方式演算表!X993="","",生产方式演算表!X993)</f>
        <v/>
      </c>
      <c r="U955" s="3" t="str">
        <f>IF(生产方式演算表!AX1001="","",IF(LEN(生产方式演算表!AX1001)=1,生产方式演算表!AX1001,ROUND(生产方式演算表!AX1001,-1)))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3" t="str">
        <f>生产方式演算表!A994</f>
        <v>pmg_糖类_所有制</v>
      </c>
      <c r="B956" s="20" t="str">
        <f>IF(生产方式演算表!B994="","",生产方式演算表!B994)</f>
        <v>pm_农_初级工人合作社</v>
      </c>
      <c r="C956" s="23">
        <v>2</v>
      </c>
      <c r="D956" s="24" t="str">
        <f>IF(生产方式演算表!F994="","",生产方式演算表!F994)</f>
        <v/>
      </c>
      <c r="E956" s="24" t="str">
        <f>IF(生产方式演算表!AO1002="","",IF(LEN(生产方式演算表!AO1002)=1,生产方式演算表!AO1002,ROUND(生产方式演算表!AO1002,-1)))</f>
        <v/>
      </c>
      <c r="F956" s="24" t="str">
        <f>IF(生产方式演算表!H1002="","",生产方式演算表!H1002)</f>
        <v/>
      </c>
      <c r="G956" s="24" t="str">
        <f>IF(生产方式演算表!AP1002="","",IF(LEN(生产方式演算表!AP1002)=1,生产方式演算表!AP1002,ROUND(生产方式演算表!AP1002,-1)))</f>
        <v/>
      </c>
      <c r="H956" s="24" t="str">
        <f>IF(生产方式演算表!J994="","",生产方式演算表!J994)</f>
        <v/>
      </c>
      <c r="I956" s="24" t="str">
        <f>IF(生产方式演算表!AQ1002="","",IF(LEN(生产方式演算表!AQ1002)=1,生产方式演算表!AQ1002,ROUND(生产方式演算表!AQ1002,-1)))</f>
        <v/>
      </c>
      <c r="J956" s="26" t="str">
        <f>IF(生产方式演算表!AR994=0,"","运力")</f>
        <v/>
      </c>
      <c r="K956" s="26" t="str">
        <f>IF(J956="","",IF(LEN(生产方式演算表!AR1002)=1,生产方式演算表!AR1002,ROUND(生产方式演算表!AR1002,-1)))</f>
        <v/>
      </c>
      <c r="L956" s="3" t="str">
        <f>IF(生产方式演算表!O994="","",生产方式演算表!O994)</f>
        <v/>
      </c>
      <c r="M956" s="3" t="str">
        <f>IF(生产方式演算表!AT994="","",ROUND(生产方式演算表!AT994,-1))</f>
        <v/>
      </c>
      <c r="N956" s="3" t="str">
        <f>IF(生产方式演算表!Q994="","",生产方式演算表!Q994)</f>
        <v/>
      </c>
      <c r="O956" s="3" t="str">
        <f>IF(生产方式演算表!AU994="","",ROUND(生产方式演算表!AU994,-1))</f>
        <v/>
      </c>
      <c r="P956" s="3" t="str">
        <f>IF(生产方式演算表!S994="","",生产方式演算表!S994)</f>
        <v/>
      </c>
      <c r="Q956" s="3" t="str">
        <f>IF(生产方式演算表!AV994="","",ROUND(生产方式演算表!AV994,-1))</f>
        <v/>
      </c>
      <c r="R956" s="3" t="str">
        <f>IF(生产方式演算表!V994="","",生产方式演算表!V994)</f>
        <v/>
      </c>
      <c r="S956" s="3" t="str">
        <f>IF(生产方式演算表!AW1002="","",IF(LEN(生产方式演算表!AW1002)=1,生产方式演算表!AW1002,ROUND(生产方式演算表!AW1002,-1)))</f>
        <v/>
      </c>
      <c r="T956" s="3" t="str">
        <f>IF(生产方式演算表!X994="","",生产方式演算表!X994)</f>
        <v/>
      </c>
      <c r="U956" s="3" t="str">
        <f>IF(生产方式演算表!AX1002="","",IF(LEN(生产方式演算表!AX1002)=1,生产方式演算表!AX1002,ROUND(生产方式演算表!AX1002,-1)))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3" t="str">
        <f>生产方式演算表!A995</f>
        <v>pmg_糖类_所有制</v>
      </c>
      <c r="B957" s="20" t="str">
        <f>IF(生产方式演算表!B995="","",生产方式演算表!B995)</f>
        <v>pm_农_高级工人合作社</v>
      </c>
      <c r="C957" s="23">
        <v>3</v>
      </c>
      <c r="D957" s="24" t="str">
        <f>IF(生产方式演算表!F995="","",生产方式演算表!F995)</f>
        <v/>
      </c>
      <c r="E957" s="24">
        <f>IF(生产方式演算表!AO1003="","",IF(LEN(生产方式演算表!AO1003)=1,生产方式演算表!AO1003,ROUND(生产方式演算表!AO1003,-1)))</f>
        <v>6</v>
      </c>
      <c r="F957" s="24" t="str">
        <f>IF(生产方式演算表!H1003="","",生产方式演算表!H1003)</f>
        <v/>
      </c>
      <c r="G957" s="24" t="str">
        <f>IF(生产方式演算表!AP1003="","",IF(LEN(生产方式演算表!AP1003)=1,生产方式演算表!AP1003,ROUND(生产方式演算表!AP1003,-1)))</f>
        <v/>
      </c>
      <c r="H957" s="24" t="str">
        <f>IF(生产方式演算表!J995="","",生产方式演算表!J995)</f>
        <v/>
      </c>
      <c r="I957" s="24" t="str">
        <f>IF(生产方式演算表!AQ1003="","",IF(LEN(生产方式演算表!AQ1003)=1,生产方式演算表!AQ1003,ROUND(生产方式演算表!AQ1003,-1)))</f>
        <v/>
      </c>
      <c r="J957" s="26" t="str">
        <f>IF(生产方式演算表!AR995=0,"","运力")</f>
        <v/>
      </c>
      <c r="K957" s="26" t="str">
        <f>IF(J957="","",IF(LEN(生产方式演算表!AR1003)=1,生产方式演算表!AR1003,ROUND(生产方式演算表!AR1003,-1)))</f>
        <v/>
      </c>
      <c r="L957" s="3" t="str">
        <f>IF(生产方式演算表!O995="","",生产方式演算表!O995)</f>
        <v/>
      </c>
      <c r="M957" s="3" t="str">
        <f>IF(生产方式演算表!AT995="","",ROUND(生产方式演算表!AT995,-1))</f>
        <v/>
      </c>
      <c r="N957" s="3" t="str">
        <f>IF(生产方式演算表!Q995="","",生产方式演算表!Q995)</f>
        <v/>
      </c>
      <c r="O957" s="3" t="str">
        <f>IF(生产方式演算表!AU995="","",ROUND(生产方式演算表!AU995,-1))</f>
        <v/>
      </c>
      <c r="P957" s="3" t="str">
        <f>IF(生产方式演算表!S995="","",生产方式演算表!S995)</f>
        <v/>
      </c>
      <c r="Q957" s="3" t="str">
        <f>IF(生产方式演算表!AV995="","",ROUND(生产方式演算表!AV995,-1))</f>
        <v/>
      </c>
      <c r="R957" s="3" t="str">
        <f>IF(生产方式演算表!V995="","",生产方式演算表!V995)</f>
        <v/>
      </c>
      <c r="S957" s="3" t="str">
        <f>IF(生产方式演算表!AW1003="","",IF(LEN(生产方式演算表!AW1003)=1,生产方式演算表!AW1003,ROUND(生产方式演算表!AW1003,-1)))</f>
        <v/>
      </c>
      <c r="T957" s="3" t="str">
        <f>IF(生产方式演算表!X995="","",生产方式演算表!X995)</f>
        <v/>
      </c>
      <c r="U957" s="3" t="str">
        <f>IF(生产方式演算表!AX1003="","",IF(LEN(生产方式演算表!AX1003)=1,生产方式演算表!AX1003,ROUND(生产方式演算表!AX1003,-1)))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3" t="str">
        <f>生产方式演算表!A996</f>
        <v>pmg_糖类_所有制</v>
      </c>
      <c r="B958" s="20" t="str">
        <f>IF(生产方式演算表!B996="","",生产方式演算表!B996)</f>
        <v>pm_农_法师所有</v>
      </c>
      <c r="C958" s="23">
        <v>4</v>
      </c>
      <c r="D958" s="24" t="str">
        <f>IF(生产方式演算表!F996="","",生产方式演算表!F996)</f>
        <v/>
      </c>
      <c r="E958" s="24">
        <f>IF(生产方式演算表!AO1004="","",IF(LEN(生产方式演算表!AO1004)=1,生产方式演算表!AO1004,ROUND(生产方式演算表!AO1004,-1)))</f>
        <v>8</v>
      </c>
      <c r="F958" s="24" t="str">
        <f>IF(生产方式演算表!H1004="","",生产方式演算表!H1004)</f>
        <v/>
      </c>
      <c r="G958" s="24" t="str">
        <f>IF(生产方式演算表!AP1004="","",IF(LEN(生产方式演算表!AP1004)=1,生产方式演算表!AP1004,ROUND(生产方式演算表!AP1004,-1)))</f>
        <v/>
      </c>
      <c r="H958" s="24" t="str">
        <f>IF(生产方式演算表!J996="","",生产方式演算表!J996)</f>
        <v/>
      </c>
      <c r="I958" s="24" t="str">
        <f>IF(生产方式演算表!AQ1004="","",IF(LEN(生产方式演算表!AQ1004)=1,生产方式演算表!AQ1004,ROUND(生产方式演算表!AQ1004,-1)))</f>
        <v/>
      </c>
      <c r="J958" s="26" t="str">
        <f>IF(生产方式演算表!AR996=0,"","运力")</f>
        <v/>
      </c>
      <c r="K958" s="26" t="str">
        <f>IF(J958="","",IF(LEN(生产方式演算表!AR1004)=1,生产方式演算表!AR1004,ROUND(生产方式演算表!AR1004,-1)))</f>
        <v/>
      </c>
      <c r="L958" s="3" t="str">
        <f>IF(生产方式演算表!O996="","",生产方式演算表!O996)</f>
        <v/>
      </c>
      <c r="M958" s="3" t="str">
        <f>IF(生产方式演算表!AT996="","",ROUND(生产方式演算表!AT996,-1))</f>
        <v/>
      </c>
      <c r="N958" s="3" t="str">
        <f>IF(生产方式演算表!Q996="","",生产方式演算表!Q996)</f>
        <v/>
      </c>
      <c r="O958" s="3" t="str">
        <f>IF(生产方式演算表!AU996="","",ROUND(生产方式演算表!AU996,-1))</f>
        <v/>
      </c>
      <c r="P958" s="3" t="str">
        <f>IF(生产方式演算表!S996="","",生产方式演算表!S996)</f>
        <v/>
      </c>
      <c r="Q958" s="3" t="str">
        <f>IF(生产方式演算表!AV996="","",ROUND(生产方式演算表!AV996,-1))</f>
        <v/>
      </c>
      <c r="R958" s="3" t="str">
        <f>IF(生产方式演算表!V996="","",生产方式演算表!V996)</f>
        <v/>
      </c>
      <c r="S958" s="3" t="str">
        <f>IF(生产方式演算表!AW1004="","",IF(LEN(生产方式演算表!AW1004)=1,生产方式演算表!AW1004,ROUND(生产方式演算表!AW1004,-1)))</f>
        <v/>
      </c>
      <c r="T958" s="3" t="str">
        <f>IF(生产方式演算表!X996="","",生产方式演算表!X996)</f>
        <v/>
      </c>
      <c r="U958" s="3" t="str">
        <f>IF(生产方式演算表!AX1004="","",IF(LEN(生产方式演算表!AX1004)=1,生产方式演算表!AX1004,ROUND(生产方式演算表!AX1004,-1)))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hidden="1" customHeight="1" spans="1:34">
      <c r="A959" s="23" t="str">
        <f>生产方式演算表!A997</f>
        <v>pmg_丝绸_基础生产</v>
      </c>
      <c r="B959" s="20" t="str">
        <f>IF(生产方式演算表!B997="","",生产方式演算表!B997)</f>
        <v/>
      </c>
      <c r="C959" s="23">
        <v>5</v>
      </c>
      <c r="D959" s="24" t="str">
        <f>IF(生产方式演算表!F997="","",生产方式演算表!F997)</f>
        <v>工具</v>
      </c>
      <c r="E959" s="24">
        <f>IF(生产方式演算表!AO997="","",生产方式演算表!AO997)</f>
        <v>6</v>
      </c>
      <c r="F959" s="24" t="str">
        <f>IF(生产方式演算表!H997="","",生产方式演算表!H997)</f>
        <v/>
      </c>
      <c r="G959" s="24" t="str">
        <f>IF(生产方式演算表!AP997="","",生产方式演算表!AP997)</f>
        <v/>
      </c>
      <c r="H959" s="24" t="str">
        <f>IF(生产方式演算表!J997="","",生产方式演算表!J997)</f>
        <v/>
      </c>
      <c r="I959" s="24" t="str">
        <f>IF(生产方式演算表!AQ997="","",生产方式演算表!AQ997)</f>
        <v/>
      </c>
      <c r="J959" s="26" t="str">
        <f>IF(生产方式演算表!AR997=0,"","运力")</f>
        <v>运力</v>
      </c>
      <c r="K959" s="26">
        <f>IF(J959="运力",生产方式演算表!AR997,"")</f>
        <v>2</v>
      </c>
      <c r="L959" s="3" t="str">
        <f>IF(生产方式演算表!O997="","",生产方式演算表!O997)</f>
        <v/>
      </c>
      <c r="M959" s="3" t="str">
        <f>IF(生产方式演算表!AT997="","",ROUND(生产方式演算表!AT997,-1))</f>
        <v/>
      </c>
      <c r="N959" s="3" t="str">
        <f>IF(生产方式演算表!Q997="","",生产方式演算表!Q997)</f>
        <v/>
      </c>
      <c r="O959" s="3" t="str">
        <f>IF(生产方式演算表!AU997="","",ROUND(生产方式演算表!AU997,-1))</f>
        <v/>
      </c>
      <c r="P959" s="3" t="str">
        <f>IF(生产方式演算表!S997="","",生产方式演算表!S997)</f>
        <v/>
      </c>
      <c r="Q959" s="3" t="str">
        <f>IF(生产方式演算表!AV997="","",ROUND(生产方式演算表!AV997,-1))</f>
        <v/>
      </c>
      <c r="R959" s="3" t="str">
        <f>IF(生产方式演算表!V997="","",生产方式演算表!V997)</f>
        <v/>
      </c>
      <c r="S959" s="3" t="str">
        <f>IF(生产方式演算表!AW997="","",ROUND(生产方式演算表!AW997,-LEN(生产方式演算表!AW997)+2))</f>
        <v/>
      </c>
      <c r="T959" s="3" t="str">
        <f>IF(生产方式演算表!X997="","",生产方式演算表!X997)</f>
        <v/>
      </c>
      <c r="U959" s="3" t="str">
        <f>IF(生产方式演算表!AX997="","",ROUND(生产方式演算表!AX997,-LEN(生产方式演算表!AX997)+2))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hidden="1" customHeight="1" spans="1:34">
      <c r="A960" s="23" t="str">
        <f>生产方式演算表!A998</f>
        <v>pmg_丝绸_基础生产</v>
      </c>
      <c r="B960" s="20" t="str">
        <f>IF(生产方式演算表!B998="","",生产方式演算表!B998)</f>
        <v/>
      </c>
      <c r="C960" s="25">
        <v>1</v>
      </c>
      <c r="D960" s="24" t="str">
        <f>IF(生产方式演算表!F998="","",生产方式演算表!F998)</f>
        <v>工具</v>
      </c>
      <c r="E960" s="24">
        <f>IF(生产方式演算表!AO998="","",生产方式演算表!AO998)</f>
        <v>9</v>
      </c>
      <c r="F960" s="24" t="str">
        <f>IF(生产方式演算表!H998="","",生产方式演算表!H998)</f>
        <v>肥料</v>
      </c>
      <c r="G960" s="24">
        <f>IF(生产方式演算表!AP998="","",生产方式演算表!AP998)</f>
        <v>18</v>
      </c>
      <c r="H960" s="24" t="str">
        <f>IF(生产方式演算表!J998="","",生产方式演算表!J998)</f>
        <v/>
      </c>
      <c r="I960" s="24" t="str">
        <f>IF(生产方式演算表!AQ998="","",生产方式演算表!AQ998)</f>
        <v/>
      </c>
      <c r="J960" s="26" t="str">
        <f>IF(生产方式演算表!AR998=0,"","运力")</f>
        <v>运力</v>
      </c>
      <c r="K960" s="26">
        <f>IF(J960="运力",生产方式演算表!AR998,"")</f>
        <v>6</v>
      </c>
      <c r="L960" s="3" t="str">
        <f>IF(生产方式演算表!O998="","",生产方式演算表!O998)</f>
        <v/>
      </c>
      <c r="M960" s="3" t="str">
        <f>IF(生产方式演算表!AT998="","",ROUND(生产方式演算表!AT998,-1))</f>
        <v/>
      </c>
      <c r="N960" s="3" t="str">
        <f>IF(生产方式演算表!Q998="","",生产方式演算表!Q998)</f>
        <v/>
      </c>
      <c r="O960" s="3" t="str">
        <f>IF(生产方式演算表!AU998="","",ROUND(生产方式演算表!AU998,-1))</f>
        <v/>
      </c>
      <c r="P960" s="3" t="str">
        <f>IF(生产方式演算表!S998="","",生产方式演算表!S998)</f>
        <v/>
      </c>
      <c r="Q960" s="3" t="str">
        <f>IF(生产方式演算表!AV998="","",ROUND(生产方式演算表!AV998,-1))</f>
        <v/>
      </c>
      <c r="R960" s="3" t="str">
        <f>IF(生产方式演算表!V998="","",生产方式演算表!V998)</f>
        <v/>
      </c>
      <c r="S960" s="3" t="str">
        <f>IF(生产方式演算表!AW998="","",ROUND(生产方式演算表!AW998,-LEN(生产方式演算表!AW998)+2))</f>
        <v/>
      </c>
      <c r="T960" s="3" t="str">
        <f>IF(生产方式演算表!X998="","",生产方式演算表!X998)</f>
        <v/>
      </c>
      <c r="U960" s="3" t="str">
        <f>IF(生产方式演算表!AX998="","",ROUND(生产方式演算表!AX998,-LEN(生产方式演算表!AX998)+2))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hidden="1" customHeight="1" spans="1:34">
      <c r="A961" s="23" t="str">
        <f>生产方式演算表!A999</f>
        <v>pmg_丝绸_基础生产</v>
      </c>
      <c r="B961" s="20" t="str">
        <f>IF(生产方式演算表!B999="","",生产方式演算表!B999)</f>
        <v/>
      </c>
      <c r="C961" s="25">
        <v>2</v>
      </c>
      <c r="D961" s="24" t="str">
        <f>IF(生产方式演算表!F999="","",生产方式演算表!F999)</f>
        <v>工具</v>
      </c>
      <c r="E961" s="24">
        <f>IF(生产方式演算表!AO999="","",生产方式演算表!AO999)</f>
        <v>13</v>
      </c>
      <c r="F961" s="24" t="str">
        <f>IF(生产方式演算表!H999="","",生产方式演算表!H999)</f>
        <v>肥料</v>
      </c>
      <c r="G961" s="24">
        <f>IF(生产方式演算表!AP999="","",生产方式演算表!AP999)</f>
        <v>25</v>
      </c>
      <c r="H961" s="24" t="str">
        <f>IF(生产方式演算表!J999="","",生产方式演算表!J999)</f>
        <v/>
      </c>
      <c r="I961" s="24" t="str">
        <f>IF(生产方式演算表!AQ999="","",生产方式演算表!AQ999)</f>
        <v/>
      </c>
      <c r="J961" s="26" t="str">
        <f>IF(生产方式演算表!AR999=0,"","运力")</f>
        <v>运力</v>
      </c>
      <c r="K961" s="26">
        <f>IF(J961="运力",生产方式演算表!AR999,"")</f>
        <v>8</v>
      </c>
      <c r="L961" s="3" t="str">
        <f>IF(生产方式演算表!O999="","",生产方式演算表!O999)</f>
        <v/>
      </c>
      <c r="M961" s="3" t="str">
        <f>IF(生产方式演算表!AT999="","",ROUND(生产方式演算表!AT999,-1))</f>
        <v/>
      </c>
      <c r="N961" s="3" t="str">
        <f>IF(生产方式演算表!Q999="","",生产方式演算表!Q999)</f>
        <v/>
      </c>
      <c r="O961" s="3" t="str">
        <f>IF(生产方式演算表!AU999="","",ROUND(生产方式演算表!AU999,-1))</f>
        <v/>
      </c>
      <c r="P961" s="3" t="str">
        <f>IF(生产方式演算表!S999="","",生产方式演算表!S999)</f>
        <v/>
      </c>
      <c r="Q961" s="3" t="str">
        <f>IF(生产方式演算表!AV999="","",ROUND(生产方式演算表!AV999,-1))</f>
        <v/>
      </c>
      <c r="R961" s="3" t="str">
        <f>IF(生产方式演算表!V999="","",生产方式演算表!V999)</f>
        <v/>
      </c>
      <c r="S961" s="3" t="str">
        <f>IF(生产方式演算表!AW999="","",ROUND(生产方式演算表!AW999,-LEN(生产方式演算表!AW999)+2))</f>
        <v/>
      </c>
      <c r="T961" s="3" t="str">
        <f>IF(生产方式演算表!X999="","",生产方式演算表!X999)</f>
        <v/>
      </c>
      <c r="U961" s="3" t="str">
        <f>IF(生产方式演算表!AX999="","",ROUND(生产方式演算表!AX999,-LEN(生产方式演算表!AX999)+2))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hidden="1" customHeight="1" spans="1:34">
      <c r="A962" s="23" t="str">
        <f>生产方式演算表!A1000</f>
        <v>pmg_丝绸_基础生产</v>
      </c>
      <c r="B962" s="20" t="str">
        <f>IF(生产方式演算表!B1000="","",生产方式演算表!B1000)</f>
        <v/>
      </c>
      <c r="C962" s="25">
        <v>3</v>
      </c>
      <c r="D962" s="24" t="str">
        <f>IF(生产方式演算表!F1000="","",生产方式演算表!F1000)</f>
        <v>工具</v>
      </c>
      <c r="E962" s="24">
        <f>IF(生产方式演算表!AO1000="","",生产方式演算表!AO1000)</f>
        <v>16</v>
      </c>
      <c r="F962" s="24" t="str">
        <f>IF(生产方式演算表!H1000="","",生产方式演算表!H1000)</f>
        <v>肥料</v>
      </c>
      <c r="G962" s="24">
        <f>IF(生产方式演算表!AP1000="","",生产方式演算表!AP1000)</f>
        <v>33</v>
      </c>
      <c r="H962" s="24" t="str">
        <f>IF(生产方式演算表!J1000="","",生产方式演算表!J1000)</f>
        <v/>
      </c>
      <c r="I962" s="24" t="str">
        <f>IF(生产方式演算表!AQ1000="","",生产方式演算表!AQ1000)</f>
        <v/>
      </c>
      <c r="J962" s="26" t="str">
        <f>IF(生产方式演算表!AR1000=0,"","运力")</f>
        <v>运力</v>
      </c>
      <c r="K962" s="26">
        <f>IF(J962="运力",生产方式演算表!AR1000,"")</f>
        <v>11</v>
      </c>
      <c r="L962" s="3" t="str">
        <f>IF(生产方式演算表!O1000="","",生产方式演算表!O1000)</f>
        <v/>
      </c>
      <c r="M962" s="3" t="str">
        <f>IF(生产方式演算表!AT1000="","",ROUND(生产方式演算表!AT1000,-1))</f>
        <v/>
      </c>
      <c r="N962" s="3" t="str">
        <f>IF(生产方式演算表!Q1000="","",生产方式演算表!Q1000)</f>
        <v/>
      </c>
      <c r="O962" s="3" t="str">
        <f>IF(生产方式演算表!AU1000="","",ROUND(生产方式演算表!AU1000,-1))</f>
        <v/>
      </c>
      <c r="P962" s="3" t="str">
        <f>IF(生产方式演算表!S1000="","",生产方式演算表!S1000)</f>
        <v/>
      </c>
      <c r="Q962" s="3" t="str">
        <f>IF(生产方式演算表!AV1000="","",ROUND(生产方式演算表!AV1000,-1))</f>
        <v/>
      </c>
      <c r="R962" s="3" t="str">
        <f>IF(生产方式演算表!V1000="","",生产方式演算表!V1000)</f>
        <v/>
      </c>
      <c r="S962" s="3" t="str">
        <f>IF(生产方式演算表!AW1000="","",ROUND(生产方式演算表!AW1000,-LEN(生产方式演算表!AW1000)+2))</f>
        <v/>
      </c>
      <c r="T962" s="3" t="str">
        <f>IF(生产方式演算表!X1000="","",生产方式演算表!X1000)</f>
        <v/>
      </c>
      <c r="U962" s="3" t="str">
        <f>IF(生产方式演算表!AX1000="","",ROUND(生产方式演算表!AX1000,-LEN(生产方式演算表!AX1000)+2))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hidden="1" customHeight="1" spans="1:34">
      <c r="A963" s="23" t="str">
        <f>生产方式演算表!A1001</f>
        <v>pmg_丝绸_基础生产</v>
      </c>
      <c r="B963" s="20" t="str">
        <f>IF(生产方式演算表!B1001="","",生产方式演算表!B1001)</f>
        <v/>
      </c>
      <c r="C963" s="25">
        <v>4</v>
      </c>
      <c r="D963" s="24" t="str">
        <f>IF(生产方式演算表!F1001="","",生产方式演算表!F1001)</f>
        <v>工具</v>
      </c>
      <c r="E963" s="24">
        <f>IF(生产方式演算表!AO1001="","",生产方式演算表!AO1001)</f>
        <v>20</v>
      </c>
      <c r="F963" s="24" t="str">
        <f>IF(生产方式演算表!H1001="","",生产方式演算表!H1001)</f>
        <v>肥料</v>
      </c>
      <c r="G963" s="24">
        <f>IF(生产方式演算表!AP1001="","",生产方式演算表!AP1001)</f>
        <v>40</v>
      </c>
      <c r="H963" s="24" t="str">
        <f>IF(生产方式演算表!J1001="","",生产方式演算表!J1001)</f>
        <v/>
      </c>
      <c r="I963" s="24" t="str">
        <f>IF(生产方式演算表!AQ1001="","",生产方式演算表!AQ1001)</f>
        <v/>
      </c>
      <c r="J963" s="26" t="str">
        <f>IF(生产方式演算表!AR1001=0,"","运力")</f>
        <v>运力</v>
      </c>
      <c r="K963" s="26">
        <f>IF(J963="运力",生产方式演算表!AR1001,"")</f>
        <v>13</v>
      </c>
      <c r="L963" s="3" t="str">
        <f>IF(生产方式演算表!O1001="","",生产方式演算表!O1001)</f>
        <v/>
      </c>
      <c r="M963" s="3" t="str">
        <f>IF(生产方式演算表!AT1001="","",ROUND(生产方式演算表!AT1001,-1))</f>
        <v/>
      </c>
      <c r="N963" s="3" t="str">
        <f>IF(生产方式演算表!Q1001="","",生产方式演算表!Q1001)</f>
        <v/>
      </c>
      <c r="O963" s="3" t="str">
        <f>IF(生产方式演算表!AU1001="","",ROUND(生产方式演算表!AU1001,-1))</f>
        <v/>
      </c>
      <c r="P963" s="3" t="str">
        <f>IF(生产方式演算表!S1001="","",生产方式演算表!S1001)</f>
        <v/>
      </c>
      <c r="Q963" s="3" t="str">
        <f>IF(生产方式演算表!AV1001="","",ROUND(生产方式演算表!AV1001,-1))</f>
        <v/>
      </c>
      <c r="R963" s="3" t="str">
        <f>IF(生产方式演算表!V1001="","",生产方式演算表!V1001)</f>
        <v/>
      </c>
      <c r="S963" s="3" t="str">
        <f>IF(生产方式演算表!AW1001="","",ROUND(生产方式演算表!AW1001,-LEN(生产方式演算表!AW1001)+2))</f>
        <v/>
      </c>
      <c r="T963" s="3" t="str">
        <f>IF(生产方式演算表!X1001="","",生产方式演算表!X1001)</f>
        <v/>
      </c>
      <c r="U963" s="3" t="str">
        <f>IF(生产方式演算表!AX1001="","",ROUND(生产方式演算表!AX1001,-LEN(生产方式演算表!AX1001)+2))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hidden="1" customHeight="1" spans="1:34">
      <c r="A964" s="23" t="str">
        <f>生产方式演算表!A1002</f>
        <v>pmg_丝绸_科学自动化</v>
      </c>
      <c r="B964" s="20" t="str">
        <f>IF(生产方式演算表!B1002="","",生产方式演算表!B1002)</f>
        <v/>
      </c>
      <c r="C964" s="25">
        <v>5</v>
      </c>
      <c r="D964" s="24" t="str">
        <f>IF(生产方式演算表!F1002="","",生产方式演算表!F1002)</f>
        <v/>
      </c>
      <c r="E964" s="24" t="str">
        <f>IF(生产方式演算表!AO1002="","",生产方式演算表!AO1002)</f>
        <v/>
      </c>
      <c r="F964" s="24" t="str">
        <f>IF(生产方式演算表!H1002="","",生产方式演算表!H1002)</f>
        <v/>
      </c>
      <c r="G964" s="24" t="str">
        <f>IF(生产方式演算表!AP1002="","",生产方式演算表!AP1002)</f>
        <v/>
      </c>
      <c r="H964" s="24" t="str">
        <f>IF(生产方式演算表!J1002="","",生产方式演算表!J1002)</f>
        <v/>
      </c>
      <c r="I964" s="24" t="str">
        <f>IF(生产方式演算表!AQ1002="","",生产方式演算表!AQ1002)</f>
        <v/>
      </c>
      <c r="J964" s="26" t="str">
        <f>IF(生产方式演算表!AR1002=0,"","运力")</f>
        <v/>
      </c>
      <c r="K964" s="26" t="str">
        <f>IF(J964="运力",生产方式演算表!AR1002,"")</f>
        <v/>
      </c>
      <c r="L964" s="3" t="str">
        <f>IF(生产方式演算表!O1002="","",生产方式演算表!O1002)</f>
        <v/>
      </c>
      <c r="M964" s="3" t="str">
        <f>IF(生产方式演算表!AT1002="","",ROUND(生产方式演算表!AT1002,-1))</f>
        <v/>
      </c>
      <c r="N964" s="3" t="str">
        <f>IF(生产方式演算表!Q1002="","",生产方式演算表!Q1002)</f>
        <v/>
      </c>
      <c r="O964" s="3" t="str">
        <f>IF(生产方式演算表!AU1002="","",ROUND(生产方式演算表!AU1002,-1))</f>
        <v/>
      </c>
      <c r="P964" s="3" t="str">
        <f>IF(生产方式演算表!S1002="","",生产方式演算表!S1002)</f>
        <v/>
      </c>
      <c r="Q964" s="3" t="str">
        <f>IF(生产方式演算表!AV1002="","",ROUND(生产方式演算表!AV1002,-1))</f>
        <v/>
      </c>
      <c r="R964" s="3" t="str">
        <f>IF(生产方式演算表!V1002="","",生产方式演算表!V1002)</f>
        <v/>
      </c>
      <c r="S964" s="3" t="str">
        <f>IF(生产方式演算表!AW1002="","",ROUND(生产方式演算表!AW1002,-LEN(生产方式演算表!AW1002)+2))</f>
        <v/>
      </c>
      <c r="T964" s="3" t="str">
        <f>IF(生产方式演算表!X1002="","",生产方式演算表!X1002)</f>
        <v/>
      </c>
      <c r="U964" s="3" t="str">
        <f>IF(生产方式演算表!AX1002="","",ROUND(生产方式演算表!AX1002,-LEN(生产方式演算表!AX1002)+2))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hidden="1" customHeight="1" spans="1:34">
      <c r="A965" s="23" t="str">
        <f>生产方式演算表!A1003</f>
        <v>pmg_丝绸_科学自动化</v>
      </c>
      <c r="B965" s="20" t="str">
        <f>IF(生产方式演算表!B1003="","",生产方式演算表!B1003)</f>
        <v/>
      </c>
      <c r="C965" s="23">
        <v>1</v>
      </c>
      <c r="D965" s="24" t="str">
        <f>IF(生产方式演算表!F1003="","",生产方式演算表!F1003)</f>
        <v>工具</v>
      </c>
      <c r="E965" s="24">
        <f>IF(生产方式演算表!AO1003="","",生产方式演算表!AO1003)</f>
        <v>6</v>
      </c>
      <c r="F965" s="24" t="str">
        <f>IF(生产方式演算表!H1003="","",生产方式演算表!H1003)</f>
        <v/>
      </c>
      <c r="G965" s="24" t="str">
        <f>IF(生产方式演算表!AP1003="","",生产方式演算表!AP1003)</f>
        <v/>
      </c>
      <c r="H965" s="24" t="str">
        <f>IF(生产方式演算表!J1003="","",生产方式演算表!J1003)</f>
        <v/>
      </c>
      <c r="I965" s="24" t="str">
        <f>IF(生产方式演算表!AQ1003="","",生产方式演算表!AQ1003)</f>
        <v/>
      </c>
      <c r="J965" s="26" t="str">
        <f>IF(生产方式演算表!AR1003=0,"","运力")</f>
        <v/>
      </c>
      <c r="K965" s="26" t="str">
        <f>IF(J965="运力",生产方式演算表!AR1003,"")</f>
        <v/>
      </c>
      <c r="L965" s="3" t="str">
        <f>IF(生产方式演算表!O1003="","",生产方式演算表!O1003)</f>
        <v/>
      </c>
      <c r="M965" s="3" t="str">
        <f>IF(生产方式演算表!AT1003="","",ROUND(生产方式演算表!AT1003,-1))</f>
        <v/>
      </c>
      <c r="N965" s="3" t="str">
        <f>IF(生产方式演算表!Q1003="","",生产方式演算表!Q1003)</f>
        <v/>
      </c>
      <c r="O965" s="3" t="str">
        <f>IF(生产方式演算表!AU1003="","",ROUND(生产方式演算表!AU1003,-1))</f>
        <v/>
      </c>
      <c r="P965" s="3" t="str">
        <f>IF(生产方式演算表!S1003="","",生产方式演算表!S1003)</f>
        <v/>
      </c>
      <c r="Q965" s="3" t="str">
        <f>IF(生产方式演算表!AV1003="","",ROUND(生产方式演算表!AV1003,-1))</f>
        <v/>
      </c>
      <c r="R965" s="3" t="str">
        <f>IF(生产方式演算表!V1003="","",生产方式演算表!V1003)</f>
        <v/>
      </c>
      <c r="S965" s="3" t="str">
        <f>IF(生产方式演算表!AW1003="","",ROUND(生产方式演算表!AW1003,-LEN(生产方式演算表!AW1003)+2))</f>
        <v/>
      </c>
      <c r="T965" s="3" t="str">
        <f>IF(生产方式演算表!X1003="","",生产方式演算表!X1003)</f>
        <v/>
      </c>
      <c r="U965" s="3" t="str">
        <f>IF(生产方式演算表!AX1003="","",ROUND(生产方式演算表!AX1003,-LEN(生产方式演算表!AX1003)+2))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hidden="1" customHeight="1" spans="1:34">
      <c r="A966" s="23" t="str">
        <f>生产方式演算表!A1004</f>
        <v>pmg_丝绸_科学自动化</v>
      </c>
      <c r="B966" s="20" t="str">
        <f>IF(生产方式演算表!B1004="","",生产方式演算表!B1004)</f>
        <v/>
      </c>
      <c r="C966" s="23">
        <v>2</v>
      </c>
      <c r="D966" s="24" t="str">
        <f>IF(生产方式演算表!F1004="","",生产方式演算表!F1004)</f>
        <v>工具</v>
      </c>
      <c r="E966" s="24">
        <f>IF(生产方式演算表!AO1004="","",生产方式演算表!AO1004)</f>
        <v>8</v>
      </c>
      <c r="F966" s="24" t="str">
        <f>IF(生产方式演算表!H1004="","",生产方式演算表!H1004)</f>
        <v/>
      </c>
      <c r="G966" s="24" t="str">
        <f>IF(生产方式演算表!AP1004="","",生产方式演算表!AP1004)</f>
        <v/>
      </c>
      <c r="H966" s="24" t="str">
        <f>IF(生产方式演算表!J1004="","",生产方式演算表!J1004)</f>
        <v/>
      </c>
      <c r="I966" s="24" t="str">
        <f>IF(生产方式演算表!AQ1004="","",生产方式演算表!AQ1004)</f>
        <v/>
      </c>
      <c r="J966" s="26" t="str">
        <f>IF(生产方式演算表!AR1004=0,"","运力")</f>
        <v/>
      </c>
      <c r="K966" s="26" t="str">
        <f>IF(J966="运力",生产方式演算表!AR1004,"")</f>
        <v/>
      </c>
      <c r="L966" s="3" t="str">
        <f>IF(生产方式演算表!O1004="","",生产方式演算表!O1004)</f>
        <v/>
      </c>
      <c r="M966" s="3" t="str">
        <f>IF(生产方式演算表!AT1004="","",ROUND(生产方式演算表!AT1004,-1))</f>
        <v/>
      </c>
      <c r="N966" s="3" t="str">
        <f>IF(生产方式演算表!Q1004="","",生产方式演算表!Q1004)</f>
        <v/>
      </c>
      <c r="O966" s="3" t="str">
        <f>IF(生产方式演算表!AU1004="","",ROUND(生产方式演算表!AU1004,-1))</f>
        <v/>
      </c>
      <c r="P966" s="3" t="str">
        <f>IF(生产方式演算表!S1004="","",生产方式演算表!S1004)</f>
        <v/>
      </c>
      <c r="Q966" s="3" t="str">
        <f>IF(生产方式演算表!AV1004="","",ROUND(生产方式演算表!AV1004,-1))</f>
        <v/>
      </c>
      <c r="R966" s="3" t="str">
        <f>IF(生产方式演算表!V1004="","",生产方式演算表!V1004)</f>
        <v/>
      </c>
      <c r="S966" s="3" t="str">
        <f>IF(生产方式演算表!AW1004="","",ROUND(生产方式演算表!AW1004,-LEN(生产方式演算表!AW1004)+2))</f>
        <v/>
      </c>
      <c r="T966" s="3" t="str">
        <f>IF(生产方式演算表!X1004="","",生产方式演算表!X1004)</f>
        <v/>
      </c>
      <c r="U966" s="3" t="str">
        <f>IF(生产方式演算表!AX1004="","",ROUND(生产方式演算表!AX1004,-LEN(生产方式演算表!AX1004)+2))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hidden="1" customHeight="1" spans="1:34">
      <c r="A967" s="23" t="str">
        <f>生产方式演算表!A1005</f>
        <v>pmg_丝绸_科学自动化</v>
      </c>
      <c r="B967" s="20" t="str">
        <f>IF(生产方式演算表!B1005="","",生产方式演算表!B1005)</f>
        <v/>
      </c>
      <c r="C967" s="23">
        <v>3</v>
      </c>
      <c r="D967" s="24" t="str">
        <f>IF(生产方式演算表!F1005="","",生产方式演算表!F1005)</f>
        <v>科学引擎</v>
      </c>
      <c r="E967" s="24">
        <f>IF(生产方式演算表!AO1005="","",生产方式演算表!AO1005)</f>
        <v>2</v>
      </c>
      <c r="F967" s="24" t="str">
        <f>IF(生产方式演算表!H1005="","",生产方式演算表!H1005)</f>
        <v>煤</v>
      </c>
      <c r="G967" s="24">
        <f>IF(生产方式演算表!AP1005="","",生产方式演算表!AP1005)</f>
        <v>8</v>
      </c>
      <c r="H967" s="24" t="str">
        <f>IF(生产方式演算表!J1005="","",生产方式演算表!J1005)</f>
        <v/>
      </c>
      <c r="I967" s="24" t="str">
        <f>IF(生产方式演算表!AQ1005="","",生产方式演算表!AQ1005)</f>
        <v/>
      </c>
      <c r="J967" s="26" t="str">
        <f>IF(生产方式演算表!AR1005=0,"","运力")</f>
        <v/>
      </c>
      <c r="K967" s="26" t="str">
        <f>IF(J967="运力",生产方式演算表!AR1005,"")</f>
        <v/>
      </c>
      <c r="L967" s="3" t="str">
        <f>IF(生产方式演算表!O1005="","",生产方式演算表!O1005)</f>
        <v/>
      </c>
      <c r="M967" s="3" t="str">
        <f>IF(生产方式演算表!AT1005="","",ROUND(生产方式演算表!AT1005,-1))</f>
        <v/>
      </c>
      <c r="N967" s="3" t="str">
        <f>IF(生产方式演算表!Q1005="","",生产方式演算表!Q1005)</f>
        <v/>
      </c>
      <c r="O967" s="3" t="str">
        <f>IF(生产方式演算表!AU1005="","",ROUND(生产方式演算表!AU1005,-1))</f>
        <v/>
      </c>
      <c r="P967" s="3" t="str">
        <f>IF(生产方式演算表!S1005="","",生产方式演算表!S1005)</f>
        <v/>
      </c>
      <c r="Q967" s="3" t="str">
        <f>IF(生产方式演算表!AV1005="","",ROUND(生产方式演算表!AV1005,-1))</f>
        <v/>
      </c>
      <c r="R967" s="3" t="str">
        <f>IF(生产方式演算表!V1005="","",生产方式演算表!V1005)</f>
        <v/>
      </c>
      <c r="S967" s="3" t="str">
        <f>IF(生产方式演算表!AW1005="","",ROUND(生产方式演算表!AW1005,-LEN(生产方式演算表!AW1005)+2))</f>
        <v/>
      </c>
      <c r="T967" s="3" t="str">
        <f>IF(生产方式演算表!X1005="","",生产方式演算表!X1005)</f>
        <v/>
      </c>
      <c r="U967" s="3" t="str">
        <f>IF(生产方式演算表!AX1005="","",ROUND(生产方式演算表!AX1005,-LEN(生产方式演算表!AX1005)+2))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hidden="1" customHeight="1" spans="1:34">
      <c r="A968" s="23" t="str">
        <f>生产方式演算表!A1006</f>
        <v>pmg_丝绸_科学自动化</v>
      </c>
      <c r="B968" s="20" t="str">
        <f>IF(生产方式演算表!B1006="","",生产方式演算表!B1006)</f>
        <v/>
      </c>
      <c r="C968" s="23">
        <v>4</v>
      </c>
      <c r="D968" s="24" t="str">
        <f>IF(生产方式演算表!F1006="","",生产方式演算表!F1006)</f>
        <v>魔导引擎</v>
      </c>
      <c r="E968" s="24">
        <f>IF(生产方式演算表!AO1006="","",生产方式演算表!AO1006)</f>
        <v>2</v>
      </c>
      <c r="F968" s="24" t="str">
        <f>IF(生产方式演算表!H1006="","",生产方式演算表!H1006)</f>
        <v>煤</v>
      </c>
      <c r="G968" s="24">
        <f>IF(生产方式演算表!AP1006="","",生产方式演算表!AP1006)</f>
        <v>10</v>
      </c>
      <c r="H968" s="24" t="str">
        <f>IF(生产方式演算表!J1006="","",生产方式演算表!J1006)</f>
        <v/>
      </c>
      <c r="I968" s="24" t="str">
        <f>IF(生产方式演算表!AQ1006="","",生产方式演算表!AQ1006)</f>
        <v/>
      </c>
      <c r="J968" s="26" t="str">
        <f>IF(生产方式演算表!AR1006=0,"","运力")</f>
        <v/>
      </c>
      <c r="K968" s="26" t="str">
        <f>IF(J968="运力",生产方式演算表!AR1006,"")</f>
        <v/>
      </c>
      <c r="L968" s="3" t="str">
        <f>IF(生产方式演算表!O1006="","",生产方式演算表!O1006)</f>
        <v/>
      </c>
      <c r="M968" s="3" t="str">
        <f>IF(生产方式演算表!AT1006="","",ROUND(生产方式演算表!AT1006,-1))</f>
        <v/>
      </c>
      <c r="N968" s="3" t="str">
        <f>IF(生产方式演算表!Q1006="","",生产方式演算表!Q1006)</f>
        <v/>
      </c>
      <c r="O968" s="3" t="str">
        <f>IF(生产方式演算表!AU1006="","",ROUND(生产方式演算表!AU1006,-1))</f>
        <v/>
      </c>
      <c r="P968" s="3" t="str">
        <f>IF(生产方式演算表!S1006="","",生产方式演算表!S1006)</f>
        <v/>
      </c>
      <c r="Q968" s="3" t="str">
        <f>IF(生产方式演算表!AV1006="","",ROUND(生产方式演算表!AV1006,-1))</f>
        <v/>
      </c>
      <c r="R968" s="3" t="str">
        <f>IF(生产方式演算表!V1006="","",生产方式演算表!V1006)</f>
        <v/>
      </c>
      <c r="S968" s="3" t="str">
        <f>IF(生产方式演算表!AW1006="","",ROUND(生产方式演算表!AW1006,-LEN(生产方式演算表!AW1006)+2))</f>
        <v/>
      </c>
      <c r="T968" s="3" t="str">
        <f>IF(生产方式演算表!X1006="","",生产方式演算表!X1006)</f>
        <v/>
      </c>
      <c r="U968" s="3" t="str">
        <f>IF(生产方式演算表!AX1006="","",ROUND(生产方式演算表!AX1006,-LEN(生产方式演算表!AX1006)+2))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hidden="1" customHeight="1" spans="1:34">
      <c r="A969" s="23" t="str">
        <f>生产方式演算表!A1007</f>
        <v>pmg_丝绸_魔法自动化</v>
      </c>
      <c r="B969" s="20" t="str">
        <f>IF(生产方式演算表!B1007="","",生产方式演算表!B1007)</f>
        <v/>
      </c>
      <c r="C969" s="23">
        <v>5</v>
      </c>
      <c r="D969" s="24" t="str">
        <f>IF(生产方式演算表!F1007="","",生产方式演算表!F1007)</f>
        <v/>
      </c>
      <c r="E969" s="24" t="str">
        <f>IF(生产方式演算表!AO1007="","",生产方式演算表!AO1007)</f>
        <v/>
      </c>
      <c r="F969" s="24" t="str">
        <f>IF(生产方式演算表!H1007="","",生产方式演算表!H1007)</f>
        <v/>
      </c>
      <c r="G969" s="24" t="str">
        <f>IF(生产方式演算表!AP1007="","",生产方式演算表!AP1007)</f>
        <v/>
      </c>
      <c r="H969" s="24" t="str">
        <f>IF(生产方式演算表!J1007="","",生产方式演算表!J1007)</f>
        <v/>
      </c>
      <c r="I969" s="24" t="str">
        <f>IF(生产方式演算表!AQ1007="","",生产方式演算表!AQ1007)</f>
        <v/>
      </c>
      <c r="J969" s="26" t="str">
        <f>IF(生产方式演算表!AR1007=0,"","运力")</f>
        <v/>
      </c>
      <c r="K969" s="26" t="str">
        <f>IF(J969="运力",生产方式演算表!AR1007,"")</f>
        <v/>
      </c>
      <c r="L969" s="3" t="str">
        <f>IF(生产方式演算表!O1007="","",生产方式演算表!O1007)</f>
        <v/>
      </c>
      <c r="M969" s="3" t="str">
        <f>IF(生产方式演算表!AT1007="","",ROUND(生产方式演算表!AT1007,-1))</f>
        <v/>
      </c>
      <c r="N969" s="3" t="str">
        <f>IF(生产方式演算表!Q1007="","",生产方式演算表!Q1007)</f>
        <v/>
      </c>
      <c r="O969" s="3" t="str">
        <f>IF(生产方式演算表!AU1007="","",ROUND(生产方式演算表!AU1007,-1))</f>
        <v/>
      </c>
      <c r="P969" s="3" t="str">
        <f>IF(生产方式演算表!S1007="","",生产方式演算表!S1007)</f>
        <v/>
      </c>
      <c r="Q969" s="3" t="str">
        <f>IF(生产方式演算表!AV1007="","",ROUND(生产方式演算表!AV1007,-1))</f>
        <v/>
      </c>
      <c r="R969" s="3" t="str">
        <f>IF(生产方式演算表!V1007="","",生产方式演算表!V1007)</f>
        <v/>
      </c>
      <c r="S969" s="3" t="str">
        <f>IF(生产方式演算表!AW1007="","",ROUND(生产方式演算表!AW1007,-LEN(生产方式演算表!AW1007)+2))</f>
        <v/>
      </c>
      <c r="T969" s="3" t="str">
        <f>IF(生产方式演算表!X1007="","",生产方式演算表!X1007)</f>
        <v/>
      </c>
      <c r="U969" s="3" t="str">
        <f>IF(生产方式演算表!AX1007="","",ROUND(生产方式演算表!AX1007,-LEN(生产方式演算表!AX1007)+2))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hidden="1" customHeight="1" spans="1:34">
      <c r="A970" s="23" t="str">
        <f>生产方式演算表!A1008</f>
        <v>pmg_丝绸_魔法自动化</v>
      </c>
      <c r="B970" s="20" t="str">
        <f>IF(生产方式演算表!B1008="","",生产方式演算表!B1008)</f>
        <v/>
      </c>
      <c r="C970" s="25">
        <v>1</v>
      </c>
      <c r="D970" s="24" t="str">
        <f>IF(生产方式演算表!F1008="","",生产方式演算表!F1008)</f>
        <v>魔偶</v>
      </c>
      <c r="E970" s="24">
        <f>IF(生产方式演算表!AO1008="","",生产方式演算表!AO1008)</f>
        <v>6</v>
      </c>
      <c r="F970" s="24" t="str">
        <f>IF(生产方式演算表!H1008="","",生产方式演算表!H1008)</f>
        <v>灵能水晶</v>
      </c>
      <c r="G970" s="24">
        <f>IF(生产方式演算表!AP1008="","",生产方式演算表!AP1008)</f>
        <v>10</v>
      </c>
      <c r="H970" s="24" t="str">
        <f>IF(生产方式演算表!J1008="","",生产方式演算表!J1008)</f>
        <v/>
      </c>
      <c r="I970" s="24" t="str">
        <f>IF(生产方式演算表!AQ1008="","",生产方式演算表!AQ1008)</f>
        <v/>
      </c>
      <c r="J970" s="26" t="str">
        <f>IF(生产方式演算表!AR1008=0,"","运力")</f>
        <v/>
      </c>
      <c r="K970" s="26" t="str">
        <f>IF(J970="运力",生产方式演算表!AR1008,"")</f>
        <v/>
      </c>
      <c r="L970" s="3" t="str">
        <f>IF(生产方式演算表!O1008="","",生产方式演算表!O1008)</f>
        <v/>
      </c>
      <c r="M970" s="3" t="str">
        <f>IF(生产方式演算表!AT1008="","",ROUND(生产方式演算表!AT1008,-1))</f>
        <v/>
      </c>
      <c r="N970" s="3" t="str">
        <f>IF(生产方式演算表!Q1008="","",生产方式演算表!Q1008)</f>
        <v/>
      </c>
      <c r="O970" s="3" t="str">
        <f>IF(生产方式演算表!AU1008="","",ROUND(生产方式演算表!AU1008,-1))</f>
        <v/>
      </c>
      <c r="P970" s="3" t="str">
        <f>IF(生产方式演算表!S1008="","",生产方式演算表!S1008)</f>
        <v/>
      </c>
      <c r="Q970" s="3" t="str">
        <f>IF(生产方式演算表!AV1008="","",ROUND(生产方式演算表!AV1008,-1))</f>
        <v/>
      </c>
      <c r="R970" s="3" t="str">
        <f>IF(生产方式演算表!V1008="","",生产方式演算表!V1008)</f>
        <v/>
      </c>
      <c r="S970" s="3" t="str">
        <f>IF(生产方式演算表!AW1008="","",ROUND(生产方式演算表!AW1008,-LEN(生产方式演算表!AW1008)+2))</f>
        <v/>
      </c>
      <c r="T970" s="3" t="str">
        <f>IF(生产方式演算表!X1008="","",生产方式演算表!X1008)</f>
        <v/>
      </c>
      <c r="U970" s="3" t="str">
        <f>IF(生产方式演算表!AX1008="","",ROUND(生产方式演算表!AX1008,-LEN(生产方式演算表!AX1008)+2))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hidden="1" customHeight="1" spans="1:34">
      <c r="A971" s="23" t="str">
        <f>生产方式演算表!A1009</f>
        <v>pmg_丝绸_魔法自动化</v>
      </c>
      <c r="B971" s="20" t="str">
        <f>IF(生产方式演算表!B1009="","",生产方式演算表!B1009)</f>
        <v/>
      </c>
      <c r="C971" s="25">
        <v>2</v>
      </c>
      <c r="D971" s="24" t="str">
        <f>IF(生产方式演算表!F1009="","",生产方式演算表!F1009)</f>
        <v>魔偶</v>
      </c>
      <c r="E971" s="24">
        <f>IF(生产方式演算表!AO1009="","",生产方式演算表!AO1009)</f>
        <v>9</v>
      </c>
      <c r="F971" s="24" t="str">
        <f>IF(生产方式演算表!H1009="","",生产方式演算表!H1009)</f>
        <v>灵能水晶</v>
      </c>
      <c r="G971" s="24">
        <f>IF(生产方式演算表!AP1009="","",生产方式演算表!AP1009)</f>
        <v>15</v>
      </c>
      <c r="H971" s="24" t="str">
        <f>IF(生产方式演算表!J1009="","",生产方式演算表!J1009)</f>
        <v/>
      </c>
      <c r="I971" s="24" t="str">
        <f>IF(生产方式演算表!AQ1009="","",生产方式演算表!AQ1009)</f>
        <v/>
      </c>
      <c r="J971" s="26" t="str">
        <f>IF(生产方式演算表!AR1009=0,"","运力")</f>
        <v/>
      </c>
      <c r="K971" s="26" t="str">
        <f>IF(J971="运力",生产方式演算表!AR1009,"")</f>
        <v/>
      </c>
      <c r="L971" s="3" t="str">
        <f>IF(生产方式演算表!O1009="","",生产方式演算表!O1009)</f>
        <v/>
      </c>
      <c r="M971" s="3" t="str">
        <f>IF(生产方式演算表!AT1009="","",ROUND(生产方式演算表!AT1009,-1))</f>
        <v/>
      </c>
      <c r="N971" s="3" t="str">
        <f>IF(生产方式演算表!Q1009="","",生产方式演算表!Q1009)</f>
        <v/>
      </c>
      <c r="O971" s="3" t="str">
        <f>IF(生产方式演算表!AU1009="","",ROUND(生产方式演算表!AU1009,-1))</f>
        <v/>
      </c>
      <c r="P971" s="3" t="str">
        <f>IF(生产方式演算表!S1009="","",生产方式演算表!S1009)</f>
        <v/>
      </c>
      <c r="Q971" s="3" t="str">
        <f>IF(生产方式演算表!AV1009="","",ROUND(生产方式演算表!AV1009,-1))</f>
        <v/>
      </c>
      <c r="R971" s="3" t="str">
        <f>IF(生产方式演算表!V1009="","",生产方式演算表!V1009)</f>
        <v/>
      </c>
      <c r="S971" s="3" t="str">
        <f>IF(生产方式演算表!AW1009="","",ROUND(生产方式演算表!AW1009,-LEN(生产方式演算表!AW1009)+2))</f>
        <v/>
      </c>
      <c r="T971" s="3" t="str">
        <f>IF(生产方式演算表!X1009="","",生产方式演算表!X1009)</f>
        <v/>
      </c>
      <c r="U971" s="3" t="str">
        <f>IF(生产方式演算表!AX1009="","",ROUND(生产方式演算表!AX1009,-LEN(生产方式演算表!AX1009)+2))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hidden="1" customHeight="1" spans="1:34">
      <c r="A972" s="23" t="str">
        <f>生产方式演算表!A1010</f>
        <v>pmg_丝绸_魔法自动化</v>
      </c>
      <c r="B972" s="20" t="str">
        <f>IF(生产方式演算表!B1010="","",生产方式演算表!B1010)</f>
        <v/>
      </c>
      <c r="C972" s="25">
        <v>3</v>
      </c>
      <c r="D972" s="24" t="str">
        <f>IF(生产方式演算表!F1010="","",生产方式演算表!F1010)</f>
        <v>魔偶</v>
      </c>
      <c r="E972" s="24">
        <f>IF(生产方式演算表!AO1010="","",生产方式演算表!AO1010)</f>
        <v>12</v>
      </c>
      <c r="F972" s="24" t="str">
        <f>IF(生产方式演算表!H1010="","",生产方式演算表!H1010)</f>
        <v>灵能水晶</v>
      </c>
      <c r="G972" s="24">
        <f>IF(生产方式演算表!AP1010="","",生产方式演算表!AP1010)</f>
        <v>19</v>
      </c>
      <c r="H972" s="24" t="str">
        <f>IF(生产方式演算表!J1010="","",生产方式演算表!J1010)</f>
        <v/>
      </c>
      <c r="I972" s="24" t="str">
        <f>IF(生产方式演算表!AQ1010="","",生产方式演算表!AQ1010)</f>
        <v/>
      </c>
      <c r="J972" s="26" t="str">
        <f>IF(生产方式演算表!AR1010=0,"","运力")</f>
        <v/>
      </c>
      <c r="K972" s="26" t="str">
        <f>IF(J972="运力",生产方式演算表!AR1010,"")</f>
        <v/>
      </c>
      <c r="L972" s="3" t="str">
        <f>IF(生产方式演算表!O1010="","",生产方式演算表!O1010)</f>
        <v/>
      </c>
      <c r="M972" s="3" t="str">
        <f>IF(生产方式演算表!AT1010="","",ROUND(生产方式演算表!AT1010,-1))</f>
        <v/>
      </c>
      <c r="N972" s="3" t="str">
        <f>IF(生产方式演算表!Q1010="","",生产方式演算表!Q1010)</f>
        <v/>
      </c>
      <c r="O972" s="3" t="str">
        <f>IF(生产方式演算表!AU1010="","",ROUND(生产方式演算表!AU1010,-1))</f>
        <v/>
      </c>
      <c r="P972" s="3" t="str">
        <f>IF(生产方式演算表!S1010="","",生产方式演算表!S1010)</f>
        <v/>
      </c>
      <c r="Q972" s="3" t="str">
        <f>IF(生产方式演算表!AV1010="","",ROUND(生产方式演算表!AV1010,-1))</f>
        <v/>
      </c>
      <c r="R972" s="3" t="str">
        <f>IF(生产方式演算表!V1010="","",生产方式演算表!V1010)</f>
        <v/>
      </c>
      <c r="S972" s="3" t="str">
        <f>IF(生产方式演算表!AW1010="","",ROUND(生产方式演算表!AW1010,-LEN(生产方式演算表!AW1010)+2))</f>
        <v/>
      </c>
      <c r="T972" s="3" t="str">
        <f>IF(生产方式演算表!X1010="","",生产方式演算表!X1010)</f>
        <v/>
      </c>
      <c r="U972" s="3" t="str">
        <f>IF(生产方式演算表!AX1010="","",ROUND(生产方式演算表!AX1010,-LEN(生产方式演算表!AX1010)+2))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hidden="1" customHeight="1" spans="1:34">
      <c r="A973" s="23" t="str">
        <f>生产方式演算表!A1011</f>
        <v>pmg_丝绸_魔法自动化</v>
      </c>
      <c r="B973" s="20" t="str">
        <f>IF(生产方式演算表!B1011="","",生产方式演算表!B1011)</f>
        <v/>
      </c>
      <c r="C973" s="25">
        <v>4</v>
      </c>
      <c r="D973" s="24" t="str">
        <f>IF(生产方式演算表!F1011="","",生产方式演算表!F1011)</f>
        <v>魔偶</v>
      </c>
      <c r="E973" s="24">
        <f>IF(生产方式演算表!AO1011="","",生产方式演算表!AO1011)</f>
        <v>14</v>
      </c>
      <c r="F973" s="24" t="str">
        <f>IF(生产方式演算表!H1011="","",生产方式演算表!H1011)</f>
        <v>灵能水晶</v>
      </c>
      <c r="G973" s="24">
        <f>IF(生产方式演算表!AP1011="","",生产方式演算表!AP1011)</f>
        <v>24</v>
      </c>
      <c r="H973" s="24" t="str">
        <f>IF(生产方式演算表!J1011="","",生产方式演算表!J1011)</f>
        <v/>
      </c>
      <c r="I973" s="24" t="str">
        <f>IF(生产方式演算表!AQ1011="","",生产方式演算表!AQ1011)</f>
        <v/>
      </c>
      <c r="J973" s="26" t="str">
        <f>IF(生产方式演算表!AR1011=0,"","运力")</f>
        <v/>
      </c>
      <c r="K973" s="26" t="str">
        <f>IF(J973="运力",生产方式演算表!AR1011,"")</f>
        <v/>
      </c>
      <c r="L973" s="3" t="str">
        <f>IF(生产方式演算表!O1011="","",生产方式演算表!O1011)</f>
        <v/>
      </c>
      <c r="M973" s="3" t="str">
        <f>IF(生产方式演算表!AT1011="","",ROUND(生产方式演算表!AT1011,-1))</f>
        <v/>
      </c>
      <c r="N973" s="3" t="str">
        <f>IF(生产方式演算表!Q1011="","",生产方式演算表!Q1011)</f>
        <v/>
      </c>
      <c r="O973" s="3" t="str">
        <f>IF(生产方式演算表!AU1011="","",ROUND(生产方式演算表!AU1011,-1))</f>
        <v/>
      </c>
      <c r="P973" s="3" t="str">
        <f>IF(生产方式演算表!S1011="","",生产方式演算表!S1011)</f>
        <v/>
      </c>
      <c r="Q973" s="3" t="str">
        <f>IF(生产方式演算表!AV1011="","",ROUND(生产方式演算表!AV1011,-1))</f>
        <v/>
      </c>
      <c r="R973" s="3" t="str">
        <f>IF(生产方式演算表!V1011="","",生产方式演算表!V1011)</f>
        <v/>
      </c>
      <c r="S973" s="3" t="str">
        <f>IF(生产方式演算表!AW1011="","",ROUND(生产方式演算表!AW1011,-LEN(生产方式演算表!AW1011)+2))</f>
        <v/>
      </c>
      <c r="T973" s="3" t="str">
        <f>IF(生产方式演算表!X1011="","",生产方式演算表!X1011)</f>
        <v/>
      </c>
      <c r="U973" s="3" t="str">
        <f>IF(生产方式演算表!AX1011="","",ROUND(生产方式演算表!AX1011,-LEN(生产方式演算表!AX1011)+2))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3" t="str">
        <f>生产方式演算表!A1012</f>
        <v>pmg_丝绸_所有制</v>
      </c>
      <c r="B974" s="20" t="str">
        <f>IF(生产方式演算表!B1012="","",生产方式演算表!B1012)</f>
        <v>pm_农_商人行会</v>
      </c>
      <c r="C974" s="25">
        <v>5</v>
      </c>
      <c r="D974" s="24" t="str">
        <f>IF(生产方式演算表!F1012="","",生产方式演算表!F1012)</f>
        <v/>
      </c>
      <c r="E974" s="24" t="str">
        <f>IF(生产方式演算表!AO1020="","",IF(LEN(生产方式演算表!AO1020)=1,生产方式演算表!AO1020,ROUND(生产方式演算表!AO1020,-1)))</f>
        <v/>
      </c>
      <c r="F974" s="24" t="str">
        <f>IF(生产方式演算表!H1020="","",生产方式演算表!H1020)</f>
        <v/>
      </c>
      <c r="G974" s="24" t="str">
        <f>IF(生产方式演算表!AP1020="","",IF(LEN(生产方式演算表!AP1020)=1,生产方式演算表!AP1020,ROUND(生产方式演算表!AP1020,-1)))</f>
        <v/>
      </c>
      <c r="H974" s="24" t="str">
        <f>IF(生产方式演算表!J1012="","",生产方式演算表!J1012)</f>
        <v/>
      </c>
      <c r="I974" s="24" t="str">
        <f>IF(生产方式演算表!AQ1020="","",IF(LEN(生产方式演算表!AQ1020)=1,生产方式演算表!AQ1020,ROUND(生产方式演算表!AQ1020,-1)))</f>
        <v/>
      </c>
      <c r="J974" s="26" t="str">
        <f>IF(生产方式演算表!AR1012=0,"","运力")</f>
        <v/>
      </c>
      <c r="K974" s="26" t="str">
        <f>IF(J974="","",IF(LEN(生产方式演算表!AR1020)=1,生产方式演算表!AR1020,ROUND(生产方式演算表!AR1020,-1)))</f>
        <v/>
      </c>
      <c r="L974" s="3" t="str">
        <f>IF(生产方式演算表!O1012="","",生产方式演算表!O1012)</f>
        <v/>
      </c>
      <c r="M974" s="3" t="str">
        <f>IF(生产方式演算表!AT1012="","",ROUND(生产方式演算表!AT1012,-1))</f>
        <v/>
      </c>
      <c r="N974" s="3" t="str">
        <f>IF(生产方式演算表!Q1012="","",生产方式演算表!Q1012)</f>
        <v/>
      </c>
      <c r="O974" s="3" t="str">
        <f>IF(生产方式演算表!AU1012="","",ROUND(生产方式演算表!AU1012,-1))</f>
        <v/>
      </c>
      <c r="P974" s="3" t="str">
        <f>IF(生产方式演算表!S1012="","",生产方式演算表!S1012)</f>
        <v/>
      </c>
      <c r="Q974" s="3" t="str">
        <f>IF(生产方式演算表!AV1012="","",ROUND(生产方式演算表!AV1012,-1))</f>
        <v/>
      </c>
      <c r="R974" s="3" t="str">
        <f>IF(生产方式演算表!V1012="","",生产方式演算表!V1012)</f>
        <v/>
      </c>
      <c r="S974" s="3" t="str">
        <f>IF(生产方式演算表!AW1020="","",IF(LEN(生产方式演算表!AW1020)=1,生产方式演算表!AW1020,ROUND(生产方式演算表!AW1020,-1)))</f>
        <v/>
      </c>
      <c r="T974" s="3" t="str">
        <f>IF(生产方式演算表!X1012="","",生产方式演算表!X1012)</f>
        <v/>
      </c>
      <c r="U974" s="3" t="str">
        <f>IF(生产方式演算表!AX1020="","",IF(LEN(生产方式演算表!AX1020)=1,生产方式演算表!AX1020,ROUND(生产方式演算表!AX1020,-1)))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3" t="str">
        <f>生产方式演算表!A1013</f>
        <v>pmg_丝绸_所有制</v>
      </c>
      <c r="B975" s="20" t="str">
        <f>IF(生产方式演算表!B1013="","",生产方式演算表!B1013)</f>
        <v>pm_农_教会所有</v>
      </c>
      <c r="C975" s="25">
        <v>6</v>
      </c>
      <c r="D975" s="24" t="str">
        <f>IF(生产方式演算表!F1013="","",生产方式演算表!F1013)</f>
        <v/>
      </c>
      <c r="E975" s="24" t="str">
        <f>IF(生产方式演算表!AO1021="","",IF(LEN(生产方式演算表!AO1021)=1,生产方式演算表!AO1021,ROUND(生产方式演算表!AO1021,-1)))</f>
        <v/>
      </c>
      <c r="F975" s="24" t="str">
        <f>IF(生产方式演算表!H1021="","",生产方式演算表!H1021)</f>
        <v/>
      </c>
      <c r="G975" s="24" t="str">
        <f>IF(生产方式演算表!AP1021="","",IF(LEN(生产方式演算表!AP1021)=1,生产方式演算表!AP1021,ROUND(生产方式演算表!AP1021,-1)))</f>
        <v/>
      </c>
      <c r="H975" s="24" t="str">
        <f>IF(生产方式演算表!J1013="","",生产方式演算表!J1013)</f>
        <v/>
      </c>
      <c r="I975" s="24" t="str">
        <f>IF(生产方式演算表!AQ1021="","",IF(LEN(生产方式演算表!AQ1021)=1,生产方式演算表!AQ1021,ROUND(生产方式演算表!AQ1021,-1)))</f>
        <v/>
      </c>
      <c r="J975" s="26" t="str">
        <f>IF(生产方式演算表!AR1013=0,"","运力")</f>
        <v/>
      </c>
      <c r="K975" s="26" t="str">
        <f>IF(J975="","",IF(LEN(生产方式演算表!AR1021)=1,生产方式演算表!AR1021,ROUND(生产方式演算表!AR1021,-1)))</f>
        <v/>
      </c>
      <c r="L975" s="3" t="str">
        <f>IF(生产方式演算表!O1013="","",生产方式演算表!O1013)</f>
        <v/>
      </c>
      <c r="M975" s="3" t="str">
        <f>IF(生产方式演算表!AT1013="","",ROUND(生产方式演算表!AT1013,-1))</f>
        <v/>
      </c>
      <c r="N975" s="3" t="str">
        <f>IF(生产方式演算表!Q1013="","",生产方式演算表!Q1013)</f>
        <v/>
      </c>
      <c r="O975" s="3" t="str">
        <f>IF(生产方式演算表!AU1013="","",ROUND(生产方式演算表!AU1013,-1))</f>
        <v/>
      </c>
      <c r="P975" s="3" t="str">
        <f>IF(生产方式演算表!S1013="","",生产方式演算表!S1013)</f>
        <v/>
      </c>
      <c r="Q975" s="3" t="str">
        <f>IF(生产方式演算表!AV1013="","",ROUND(生产方式演算表!AV1013,-1))</f>
        <v/>
      </c>
      <c r="R975" s="3" t="str">
        <f>IF(生产方式演算表!V1013="","",生产方式演算表!V1013)</f>
        <v/>
      </c>
      <c r="S975" s="3" t="str">
        <f>IF(生产方式演算表!AW1021="","",IF(LEN(生产方式演算表!AW1021)=1,生产方式演算表!AW1021,ROUND(生产方式演算表!AW1021,-1)))</f>
        <v/>
      </c>
      <c r="T975" s="3" t="str">
        <f>IF(生产方式演算表!X1013="","",生产方式演算表!X1013)</f>
        <v/>
      </c>
      <c r="U975" s="3" t="str">
        <f>IF(生产方式演算表!AX1021="","",IF(LEN(生产方式演算表!AX1021)=1,生产方式演算表!AX1021,ROUND(生产方式演算表!AX1021,-1)))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3" t="str">
        <f>生产方式演算表!A1014</f>
        <v>pmg_丝绸_所有制</v>
      </c>
      <c r="B976" s="20" t="str">
        <f>IF(生产方式演算表!B1014="","",生产方式演算表!B1014)</f>
        <v>pm_农_私人运营</v>
      </c>
      <c r="C976" s="25">
        <v>7</v>
      </c>
      <c r="D976" s="24" t="str">
        <f>IF(生产方式演算表!F1014="","",生产方式演算表!F1014)</f>
        <v/>
      </c>
      <c r="E976" s="24" t="str">
        <f>IF(生产方式演算表!AO1022="","",IF(LEN(生产方式演算表!AO1022)=1,生产方式演算表!AO1022,ROUND(生产方式演算表!AO1022,-1)))</f>
        <v/>
      </c>
      <c r="F976" s="24" t="str">
        <f>IF(生产方式演算表!H1022="","",生产方式演算表!H1022)</f>
        <v/>
      </c>
      <c r="G976" s="24" t="str">
        <f>IF(生产方式演算表!AP1022="","",IF(LEN(生产方式演算表!AP1022)=1,生产方式演算表!AP1022,ROUND(生产方式演算表!AP1022,-1)))</f>
        <v/>
      </c>
      <c r="H976" s="24" t="str">
        <f>IF(生产方式演算表!J1014="","",生产方式演算表!J1014)</f>
        <v/>
      </c>
      <c r="I976" s="24" t="str">
        <f>IF(生产方式演算表!AQ1022="","",IF(LEN(生产方式演算表!AQ1022)=1,生产方式演算表!AQ1022,ROUND(生产方式演算表!AQ1022,-1)))</f>
        <v/>
      </c>
      <c r="J976" s="26" t="str">
        <f>IF(生产方式演算表!AR1014=0,"","运力")</f>
        <v/>
      </c>
      <c r="K976" s="26" t="str">
        <f>IF(J976="","",IF(LEN(生产方式演算表!AR1022)=1,生产方式演算表!AR1022,ROUND(生产方式演算表!AR1022,-1)))</f>
        <v/>
      </c>
      <c r="L976" s="3" t="str">
        <f>IF(生产方式演算表!O1014="","",生产方式演算表!O1014)</f>
        <v/>
      </c>
      <c r="M976" s="3" t="str">
        <f>IF(生产方式演算表!AT1014="","",ROUND(生产方式演算表!AT1014,-1))</f>
        <v/>
      </c>
      <c r="N976" s="3" t="str">
        <f>IF(生产方式演算表!Q1014="","",生产方式演算表!Q1014)</f>
        <v/>
      </c>
      <c r="O976" s="3" t="str">
        <f>IF(生产方式演算表!AU1014="","",ROUND(生产方式演算表!AU1014,-1))</f>
        <v/>
      </c>
      <c r="P976" s="3" t="str">
        <f>IF(生产方式演算表!S1014="","",生产方式演算表!S1014)</f>
        <v/>
      </c>
      <c r="Q976" s="3" t="str">
        <f>IF(生产方式演算表!AV1014="","",ROUND(生产方式演算表!AV1014,-1))</f>
        <v/>
      </c>
      <c r="R976" s="3" t="str">
        <f>IF(生产方式演算表!V1014="","",生产方式演算表!V1014)</f>
        <v/>
      </c>
      <c r="S976" s="3" t="str">
        <f>IF(生产方式演算表!AW1022="","",IF(LEN(生产方式演算表!AW1022)=1,生产方式演算表!AW1022,ROUND(生产方式演算表!AW1022,-1)))</f>
        <v/>
      </c>
      <c r="T976" s="3" t="str">
        <f>IF(生产方式演算表!X1014="","",生产方式演算表!X1014)</f>
        <v/>
      </c>
      <c r="U976" s="3" t="str">
        <f>IF(生产方式演算表!AX1022="","",IF(LEN(生产方式演算表!AX1022)=1,生产方式演算表!AX1022,ROUND(生产方式演算表!AX1022,-1)))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3" t="str">
        <f>生产方式演算表!A1015</f>
        <v>pmg_丝绸_所有制</v>
      </c>
      <c r="B977" s="20" t="str">
        <f>IF(生产方式演算表!B1015="","",生产方式演算表!B1015)</f>
        <v>pm_农_公开交易</v>
      </c>
      <c r="C977" s="25">
        <v>8</v>
      </c>
      <c r="D977" s="24" t="str">
        <f>IF(生产方式演算表!F1015="","",生产方式演算表!F1015)</f>
        <v/>
      </c>
      <c r="E977" s="24" t="str">
        <f>IF(生产方式演算表!AO1023="","",IF(LEN(生产方式演算表!AO1023)=1,生产方式演算表!AO1023,ROUND(生产方式演算表!AO1023,-1)))</f>
        <v/>
      </c>
      <c r="F977" s="24" t="str">
        <f>IF(生产方式演算表!H1023="","",生产方式演算表!H1023)</f>
        <v/>
      </c>
      <c r="G977" s="24" t="str">
        <f>IF(生产方式演算表!AP1023="","",IF(LEN(生产方式演算表!AP1023)=1,生产方式演算表!AP1023,ROUND(生产方式演算表!AP1023,-1)))</f>
        <v/>
      </c>
      <c r="H977" s="24" t="str">
        <f>IF(生产方式演算表!J1015="","",生产方式演算表!J1015)</f>
        <v/>
      </c>
      <c r="I977" s="24" t="str">
        <f>IF(生产方式演算表!AQ1023="","",IF(LEN(生产方式演算表!AQ1023)=1,生产方式演算表!AQ1023,ROUND(生产方式演算表!AQ1023,-1)))</f>
        <v/>
      </c>
      <c r="J977" s="26" t="str">
        <f>IF(生产方式演算表!AR1015=0,"","运力")</f>
        <v/>
      </c>
      <c r="K977" s="26" t="str">
        <f>IF(J977="","",IF(LEN(生产方式演算表!AR1023)=1,生产方式演算表!AR1023,ROUND(生产方式演算表!AR1023,-1)))</f>
        <v/>
      </c>
      <c r="L977" s="3" t="str">
        <f>IF(生产方式演算表!O1015="","",生产方式演算表!O1015)</f>
        <v/>
      </c>
      <c r="M977" s="3" t="str">
        <f>IF(生产方式演算表!AT1015="","",ROUND(生产方式演算表!AT1015,-1))</f>
        <v/>
      </c>
      <c r="N977" s="3" t="str">
        <f>IF(生产方式演算表!Q1015="","",生产方式演算表!Q1015)</f>
        <v/>
      </c>
      <c r="O977" s="3" t="str">
        <f>IF(生产方式演算表!AU1015="","",ROUND(生产方式演算表!AU1015,-1))</f>
        <v/>
      </c>
      <c r="P977" s="3" t="str">
        <f>IF(生产方式演算表!S1015="","",生产方式演算表!S1015)</f>
        <v/>
      </c>
      <c r="Q977" s="3" t="str">
        <f>IF(生产方式演算表!AV1015="","",ROUND(生产方式演算表!AV1015,-1))</f>
        <v/>
      </c>
      <c r="R977" s="3" t="str">
        <f>IF(生产方式演算表!V1015="","",生产方式演算表!V1015)</f>
        <v/>
      </c>
      <c r="S977" s="3" t="str">
        <f>IF(生产方式演算表!AW1023="","",IF(LEN(生产方式演算表!AW1023)=1,生产方式演算表!AW1023,ROUND(生产方式演算表!AW1023,-1)))</f>
        <v/>
      </c>
      <c r="T977" s="3" t="str">
        <f>IF(生产方式演算表!X1015="","",生产方式演算表!X1015)</f>
        <v/>
      </c>
      <c r="U977" s="3" t="str">
        <f>IF(生产方式演算表!AX1023="","",IF(LEN(生产方式演算表!AX1023)=1,生产方式演算表!AX1023,ROUND(生产方式演算表!AX1023,-1)))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3" t="str">
        <f>生产方式演算表!A1016</f>
        <v>pmg_丝绸_所有制</v>
      </c>
      <c r="B978" s="20" t="str">
        <f>IF(生产方式演算表!B1016="","",生产方式演算表!B1016)</f>
        <v>pm_农_政府运营</v>
      </c>
      <c r="C978" s="23">
        <v>1</v>
      </c>
      <c r="D978" s="24" t="str">
        <f>IF(生产方式演算表!F1016="","",生产方式演算表!F1016)</f>
        <v/>
      </c>
      <c r="E978" s="24" t="str">
        <f>IF(生产方式演算表!AO1024="","",IF(LEN(生产方式演算表!AO1024)=1,生产方式演算表!AO1024,ROUND(生产方式演算表!AO1024,-1)))</f>
        <v/>
      </c>
      <c r="F978" s="24" t="str">
        <f>IF(生产方式演算表!H1024="","",生产方式演算表!H1024)</f>
        <v/>
      </c>
      <c r="G978" s="24" t="str">
        <f>IF(生产方式演算表!AP1024="","",IF(LEN(生产方式演算表!AP1024)=1,生产方式演算表!AP1024,ROUND(生产方式演算表!AP1024,-1)))</f>
        <v/>
      </c>
      <c r="H978" s="24" t="str">
        <f>IF(生产方式演算表!J1016="","",生产方式演算表!J1016)</f>
        <v/>
      </c>
      <c r="I978" s="24" t="str">
        <f>IF(生产方式演算表!AQ1024="","",IF(LEN(生产方式演算表!AQ1024)=1,生产方式演算表!AQ1024,ROUND(生产方式演算表!AQ1024,-1)))</f>
        <v/>
      </c>
      <c r="J978" s="26" t="str">
        <f>IF(生产方式演算表!AR1016=0,"","运力")</f>
        <v/>
      </c>
      <c r="K978" s="26" t="str">
        <f>IF(J978="","",IF(LEN(生产方式演算表!AR1024)=1,生产方式演算表!AR1024,ROUND(生产方式演算表!AR1024,-1)))</f>
        <v/>
      </c>
      <c r="L978" s="3" t="str">
        <f>IF(生产方式演算表!O1016="","",生产方式演算表!O1016)</f>
        <v/>
      </c>
      <c r="M978" s="3" t="str">
        <f>IF(生产方式演算表!AT1016="","",ROUND(生产方式演算表!AT1016,-1))</f>
        <v/>
      </c>
      <c r="N978" s="3" t="str">
        <f>IF(生产方式演算表!Q1016="","",生产方式演算表!Q1016)</f>
        <v/>
      </c>
      <c r="O978" s="3" t="str">
        <f>IF(生产方式演算表!AU1016="","",ROUND(生产方式演算表!AU1016,-1))</f>
        <v/>
      </c>
      <c r="P978" s="3" t="str">
        <f>IF(生产方式演算表!S1016="","",生产方式演算表!S1016)</f>
        <v/>
      </c>
      <c r="Q978" s="3" t="str">
        <f>IF(生产方式演算表!AV1016="","",ROUND(生产方式演算表!AV1016,-1))</f>
        <v/>
      </c>
      <c r="R978" s="3" t="str">
        <f>IF(生产方式演算表!V1016="","",生产方式演算表!V1016)</f>
        <v/>
      </c>
      <c r="S978" s="3" t="str">
        <f>IF(生产方式演算表!AW1024="","",IF(LEN(生产方式演算表!AW1024)=1,生产方式演算表!AW1024,ROUND(生产方式演算表!AW1024,-1)))</f>
        <v/>
      </c>
      <c r="T978" s="3" t="str">
        <f>IF(生产方式演算表!X1016="","",生产方式演算表!X1016)</f>
        <v/>
      </c>
      <c r="U978" s="3" t="str">
        <f>IF(生产方式演算表!AX1024="","",IF(LEN(生产方式演算表!AX1024)=1,生产方式演算表!AX1024,ROUND(生产方式演算表!AX1024,-1)))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3" t="str">
        <f>生产方式演算表!A1017</f>
        <v>pmg_丝绸_所有制</v>
      </c>
      <c r="B979" s="20" t="str">
        <f>IF(生产方式演算表!B1017="","",生产方式演算表!B1017)</f>
        <v>pm_农_初级工人合作社</v>
      </c>
      <c r="C979" s="23">
        <v>2</v>
      </c>
      <c r="D979" s="24" t="str">
        <f>IF(生产方式演算表!F1017="","",生产方式演算表!F1017)</f>
        <v/>
      </c>
      <c r="E979" s="24" t="str">
        <f>IF(生产方式演算表!AO1025="","",IF(LEN(生产方式演算表!AO1025)=1,生产方式演算表!AO1025,ROUND(生产方式演算表!AO1025,-1)))</f>
        <v/>
      </c>
      <c r="F979" s="24" t="str">
        <f>IF(生产方式演算表!H1025="","",生产方式演算表!H1025)</f>
        <v/>
      </c>
      <c r="G979" s="24" t="str">
        <f>IF(生产方式演算表!AP1025="","",IF(LEN(生产方式演算表!AP1025)=1,生产方式演算表!AP1025,ROUND(生产方式演算表!AP1025,-1)))</f>
        <v/>
      </c>
      <c r="H979" s="24" t="str">
        <f>IF(生产方式演算表!J1017="","",生产方式演算表!J1017)</f>
        <v/>
      </c>
      <c r="I979" s="24" t="str">
        <f>IF(生产方式演算表!AQ1025="","",IF(LEN(生产方式演算表!AQ1025)=1,生产方式演算表!AQ1025,ROUND(生产方式演算表!AQ1025,-1)))</f>
        <v/>
      </c>
      <c r="J979" s="26" t="str">
        <f>IF(生产方式演算表!AR1017=0,"","运力")</f>
        <v/>
      </c>
      <c r="K979" s="26" t="str">
        <f>IF(J979="","",IF(LEN(生产方式演算表!AR1025)=1,生产方式演算表!AR1025,ROUND(生产方式演算表!AR1025,-1)))</f>
        <v/>
      </c>
      <c r="L979" s="3" t="str">
        <f>IF(生产方式演算表!O1017="","",生产方式演算表!O1017)</f>
        <v/>
      </c>
      <c r="M979" s="3" t="str">
        <f>IF(生产方式演算表!AT1017="","",ROUND(生产方式演算表!AT1017,-1))</f>
        <v/>
      </c>
      <c r="N979" s="3" t="str">
        <f>IF(生产方式演算表!Q1017="","",生产方式演算表!Q1017)</f>
        <v/>
      </c>
      <c r="O979" s="3" t="str">
        <f>IF(生产方式演算表!AU1017="","",ROUND(生产方式演算表!AU1017,-1))</f>
        <v/>
      </c>
      <c r="P979" s="3" t="str">
        <f>IF(生产方式演算表!S1017="","",生产方式演算表!S1017)</f>
        <v/>
      </c>
      <c r="Q979" s="3" t="str">
        <f>IF(生产方式演算表!AV1017="","",ROUND(生产方式演算表!AV1017,-1))</f>
        <v/>
      </c>
      <c r="R979" s="3" t="str">
        <f>IF(生产方式演算表!V1017="","",生产方式演算表!V1017)</f>
        <v/>
      </c>
      <c r="S979" s="3" t="str">
        <f>IF(生产方式演算表!AW1025="","",IF(LEN(生产方式演算表!AW1025)=1,生产方式演算表!AW1025,ROUND(生产方式演算表!AW1025,-1)))</f>
        <v/>
      </c>
      <c r="T979" s="3" t="str">
        <f>IF(生产方式演算表!X1017="","",生产方式演算表!X1017)</f>
        <v/>
      </c>
      <c r="U979" s="3" t="str">
        <f>IF(生产方式演算表!AX1025="","",IF(LEN(生产方式演算表!AX1025)=1,生产方式演算表!AX1025,ROUND(生产方式演算表!AX1025,-1)))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3" t="str">
        <f>生产方式演算表!A1018</f>
        <v>pmg_丝绸_所有制</v>
      </c>
      <c r="B980" s="20" t="str">
        <f>IF(生产方式演算表!B1018="","",生产方式演算表!B1018)</f>
        <v>pm_农_高级工人合作社</v>
      </c>
      <c r="C980" s="23">
        <v>3</v>
      </c>
      <c r="D980" s="24" t="str">
        <f>IF(生产方式演算表!F1018="","",生产方式演算表!F1018)</f>
        <v/>
      </c>
      <c r="E980" s="24">
        <f>IF(生产方式演算表!AO1026="","",IF(LEN(生产方式演算表!AO1026)=1,生产方式演算表!AO1026,ROUND(生产方式演算表!AO1026,-1)))</f>
        <v>6</v>
      </c>
      <c r="F980" s="24" t="str">
        <f>IF(生产方式演算表!H1026="","",生产方式演算表!H1026)</f>
        <v/>
      </c>
      <c r="G980" s="24" t="str">
        <f>IF(生产方式演算表!AP1026="","",IF(LEN(生产方式演算表!AP1026)=1,生产方式演算表!AP1026,ROUND(生产方式演算表!AP1026,-1)))</f>
        <v/>
      </c>
      <c r="H980" s="24" t="str">
        <f>IF(生产方式演算表!J1018="","",生产方式演算表!J1018)</f>
        <v/>
      </c>
      <c r="I980" s="24" t="str">
        <f>IF(生产方式演算表!AQ1026="","",IF(LEN(生产方式演算表!AQ1026)=1,生产方式演算表!AQ1026,ROUND(生产方式演算表!AQ1026,-1)))</f>
        <v/>
      </c>
      <c r="J980" s="26" t="str">
        <f>IF(生产方式演算表!AR1018=0,"","运力")</f>
        <v/>
      </c>
      <c r="K980" s="26" t="str">
        <f>IF(J980="","",IF(LEN(生产方式演算表!AR1026)=1,生产方式演算表!AR1026,ROUND(生产方式演算表!AR1026,-1)))</f>
        <v/>
      </c>
      <c r="L980" s="3" t="str">
        <f>IF(生产方式演算表!O1018="","",生产方式演算表!O1018)</f>
        <v/>
      </c>
      <c r="M980" s="3" t="str">
        <f>IF(生产方式演算表!AT1018="","",ROUND(生产方式演算表!AT1018,-1))</f>
        <v/>
      </c>
      <c r="N980" s="3" t="str">
        <f>IF(生产方式演算表!Q1018="","",生产方式演算表!Q1018)</f>
        <v/>
      </c>
      <c r="O980" s="3" t="str">
        <f>IF(生产方式演算表!AU1018="","",ROUND(生产方式演算表!AU1018,-1))</f>
        <v/>
      </c>
      <c r="P980" s="3" t="str">
        <f>IF(生产方式演算表!S1018="","",生产方式演算表!S1018)</f>
        <v/>
      </c>
      <c r="Q980" s="3" t="str">
        <f>IF(生产方式演算表!AV1018="","",ROUND(生产方式演算表!AV1018,-1))</f>
        <v/>
      </c>
      <c r="R980" s="3" t="str">
        <f>IF(生产方式演算表!V1018="","",生产方式演算表!V1018)</f>
        <v/>
      </c>
      <c r="S980" s="3" t="str">
        <f>IF(生产方式演算表!AW1026="","",IF(LEN(生产方式演算表!AW1026)=1,生产方式演算表!AW1026,ROUND(生产方式演算表!AW1026,-1)))</f>
        <v/>
      </c>
      <c r="T980" s="3" t="str">
        <f>IF(生产方式演算表!X1018="","",生产方式演算表!X1018)</f>
        <v/>
      </c>
      <c r="U980" s="3" t="str">
        <f>IF(生产方式演算表!AX1026="","",IF(LEN(生产方式演算表!AX1026)=1,生产方式演算表!AX1026,ROUND(生产方式演算表!AX1026,-1)))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3" t="str">
        <f>生产方式演算表!A1019</f>
        <v>pmg_丝绸_所有制</v>
      </c>
      <c r="B981" s="20" t="str">
        <f>IF(生产方式演算表!B1019="","",生产方式演算表!B1019)</f>
        <v>pm_农_法师所有</v>
      </c>
      <c r="C981" s="23">
        <v>4</v>
      </c>
      <c r="D981" s="24" t="str">
        <f>IF(生产方式演算表!F1019="","",生产方式演算表!F1019)</f>
        <v/>
      </c>
      <c r="E981" s="24">
        <f>IF(生产方式演算表!AO1027="","",IF(LEN(生产方式演算表!AO1027)=1,生产方式演算表!AO1027,ROUND(生产方式演算表!AO1027,-1)))</f>
        <v>8</v>
      </c>
      <c r="F981" s="24" t="str">
        <f>IF(生产方式演算表!H1027="","",生产方式演算表!H1027)</f>
        <v/>
      </c>
      <c r="G981" s="24" t="str">
        <f>IF(生产方式演算表!AP1027="","",IF(LEN(生产方式演算表!AP1027)=1,生产方式演算表!AP1027,ROUND(生产方式演算表!AP1027,-1)))</f>
        <v/>
      </c>
      <c r="H981" s="24" t="str">
        <f>IF(生产方式演算表!J1019="","",生产方式演算表!J1019)</f>
        <v/>
      </c>
      <c r="I981" s="24" t="str">
        <f>IF(生产方式演算表!AQ1027="","",IF(LEN(生产方式演算表!AQ1027)=1,生产方式演算表!AQ1027,ROUND(生产方式演算表!AQ1027,-1)))</f>
        <v/>
      </c>
      <c r="J981" s="26" t="str">
        <f>IF(生产方式演算表!AR1019=0,"","运力")</f>
        <v/>
      </c>
      <c r="K981" s="26" t="str">
        <f>IF(J981="","",IF(LEN(生产方式演算表!AR1027)=1,生产方式演算表!AR1027,ROUND(生产方式演算表!AR1027,-1)))</f>
        <v/>
      </c>
      <c r="L981" s="3" t="str">
        <f>IF(生产方式演算表!O1019="","",生产方式演算表!O1019)</f>
        <v/>
      </c>
      <c r="M981" s="3" t="str">
        <f>IF(生产方式演算表!AT1019="","",ROUND(生产方式演算表!AT1019,-1))</f>
        <v/>
      </c>
      <c r="N981" s="3" t="str">
        <f>IF(生产方式演算表!Q1019="","",生产方式演算表!Q1019)</f>
        <v/>
      </c>
      <c r="O981" s="3" t="str">
        <f>IF(生产方式演算表!AU1019="","",ROUND(生产方式演算表!AU1019,-1))</f>
        <v/>
      </c>
      <c r="P981" s="3" t="str">
        <f>IF(生产方式演算表!S1019="","",生产方式演算表!S1019)</f>
        <v/>
      </c>
      <c r="Q981" s="3" t="str">
        <f>IF(生产方式演算表!AV1019="","",ROUND(生产方式演算表!AV1019,-1))</f>
        <v/>
      </c>
      <c r="R981" s="3" t="str">
        <f>IF(生产方式演算表!V1019="","",生产方式演算表!V1019)</f>
        <v/>
      </c>
      <c r="S981" s="3" t="str">
        <f>IF(生产方式演算表!AW1027="","",IF(LEN(生产方式演算表!AW1027)=1,生产方式演算表!AW1027,ROUND(生产方式演算表!AW1027,-1)))</f>
        <v/>
      </c>
      <c r="T981" s="3" t="str">
        <f>IF(生产方式演算表!X1019="","",生产方式演算表!X1019)</f>
        <v/>
      </c>
      <c r="U981" s="3" t="str">
        <f>IF(生产方式演算表!AX1027="","",IF(LEN(生产方式演算表!AX1027)=1,生产方式演算表!AX1027,ROUND(生产方式演算表!AX1027,-1)))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hidden="1" customHeight="1" spans="1:34">
      <c r="A982" s="23" t="str">
        <f>生产方式演算表!A1020</f>
        <v>pmg_伐木场_基础生产</v>
      </c>
      <c r="B982" s="20" t="str">
        <f>IF(生产方式演算表!B1020="","",生产方式演算表!B1020)</f>
        <v/>
      </c>
      <c r="C982" s="23">
        <v>5</v>
      </c>
      <c r="D982" s="24" t="str">
        <f>IF(生产方式演算表!F1020="","",生产方式演算表!F1020)</f>
        <v/>
      </c>
      <c r="E982" s="24" t="str">
        <f>IF(生产方式演算表!AO1020="","",生产方式演算表!AO1020)</f>
        <v/>
      </c>
      <c r="F982" s="24" t="str">
        <f>IF(生产方式演算表!H1020="","",生产方式演算表!H1020)</f>
        <v/>
      </c>
      <c r="G982" s="24" t="str">
        <f>IF(生产方式演算表!AP1020="","",生产方式演算表!AP1020)</f>
        <v/>
      </c>
      <c r="H982" s="24" t="str">
        <f>IF(生产方式演算表!J1020="","",生产方式演算表!J1020)</f>
        <v/>
      </c>
      <c r="I982" s="24" t="str">
        <f>IF(生产方式演算表!AQ1020="","",生产方式演算表!AQ1020)</f>
        <v/>
      </c>
      <c r="J982" s="26" t="str">
        <f>IF(生产方式演算表!AR1020=0,"","运力")</f>
        <v/>
      </c>
      <c r="K982" s="26" t="str">
        <f>IF(J982="运力",生产方式演算表!AR1020,"")</f>
        <v/>
      </c>
      <c r="L982" s="3" t="str">
        <f>IF(生产方式演算表!O1020="","",生产方式演算表!O1020)</f>
        <v/>
      </c>
      <c r="M982" s="3" t="str">
        <f>IF(生产方式演算表!AT1020="","",ROUND(生产方式演算表!AT1020,-1))</f>
        <v/>
      </c>
      <c r="N982" s="3" t="str">
        <f>IF(生产方式演算表!Q1020="","",生产方式演算表!Q1020)</f>
        <v/>
      </c>
      <c r="O982" s="3" t="str">
        <f>IF(生产方式演算表!AU1020="","",ROUND(生产方式演算表!AU1020,-1))</f>
        <v/>
      </c>
      <c r="P982" s="3" t="str">
        <f>IF(生产方式演算表!S1020="","",生产方式演算表!S1020)</f>
        <v/>
      </c>
      <c r="Q982" s="3" t="str">
        <f>IF(生产方式演算表!AV1020="","",ROUND(生产方式演算表!AV1020,-1))</f>
        <v/>
      </c>
      <c r="R982" s="3" t="str">
        <f>IF(生产方式演算表!V1020="","",生产方式演算表!V1020)</f>
        <v/>
      </c>
      <c r="S982" s="3" t="str">
        <f>IF(生产方式演算表!AW1020="","",ROUND(生产方式演算表!AW1020,-LEN(生产方式演算表!AW1020)+2))</f>
        <v/>
      </c>
      <c r="T982" s="3" t="str">
        <f>IF(生产方式演算表!X1020="","",生产方式演算表!X1020)</f>
        <v/>
      </c>
      <c r="U982" s="3" t="str">
        <f>IF(生产方式演算表!AX1020="","",ROUND(生产方式演算表!AX1020,-LEN(生产方式演算表!AX1020)+2))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hidden="1" customHeight="1" spans="1:34">
      <c r="A983" s="23" t="str">
        <f>生产方式演算表!A1021</f>
        <v>pmg_伐木场_基础生产</v>
      </c>
      <c r="B983" s="20" t="str">
        <f>IF(生产方式演算表!B1021="","",生产方式演算表!B1021)</f>
        <v/>
      </c>
      <c r="C983" s="25">
        <v>1</v>
      </c>
      <c r="D983" s="24" t="str">
        <f>IF(生产方式演算表!F1021="","",生产方式演算表!F1021)</f>
        <v/>
      </c>
      <c r="E983" s="24" t="str">
        <f>IF(生产方式演算表!AO1021="","",生产方式演算表!AO1021)</f>
        <v/>
      </c>
      <c r="F983" s="24" t="str">
        <f>IF(生产方式演算表!H1021="","",生产方式演算表!H1021)</f>
        <v/>
      </c>
      <c r="G983" s="24" t="str">
        <f>IF(生产方式演算表!AP1021="","",生产方式演算表!AP1021)</f>
        <v/>
      </c>
      <c r="H983" s="24" t="str">
        <f>IF(生产方式演算表!J1021="","",生产方式演算表!J1021)</f>
        <v/>
      </c>
      <c r="I983" s="24" t="str">
        <f>IF(生产方式演算表!AQ1021="","",生产方式演算表!AQ1021)</f>
        <v/>
      </c>
      <c r="J983" s="26" t="str">
        <f>IF(生产方式演算表!AR1021=0,"","运力")</f>
        <v/>
      </c>
      <c r="K983" s="26" t="str">
        <f>IF(J983="运力",生产方式演算表!AR1021,"")</f>
        <v/>
      </c>
      <c r="L983" s="3" t="str">
        <f>IF(生产方式演算表!O1021="","",生产方式演算表!O1021)</f>
        <v/>
      </c>
      <c r="M983" s="3" t="str">
        <f>IF(生产方式演算表!AT1021="","",ROUND(生产方式演算表!AT1021,-1))</f>
        <v/>
      </c>
      <c r="N983" s="3" t="str">
        <f>IF(生产方式演算表!Q1021="","",生产方式演算表!Q1021)</f>
        <v/>
      </c>
      <c r="O983" s="3" t="str">
        <f>IF(生产方式演算表!AU1021="","",ROUND(生产方式演算表!AU1021,-1))</f>
        <v/>
      </c>
      <c r="P983" s="3" t="str">
        <f>IF(生产方式演算表!S1021="","",生产方式演算表!S1021)</f>
        <v/>
      </c>
      <c r="Q983" s="3" t="str">
        <f>IF(生产方式演算表!AV1021="","",ROUND(生产方式演算表!AV1021,-1))</f>
        <v/>
      </c>
      <c r="R983" s="3" t="str">
        <f>IF(生产方式演算表!V1021="","",生产方式演算表!V1021)</f>
        <v/>
      </c>
      <c r="S983" s="3" t="str">
        <f>IF(生产方式演算表!AW1021="","",ROUND(生产方式演算表!AW1021,-LEN(生产方式演算表!AW1021)+2))</f>
        <v/>
      </c>
      <c r="T983" s="3" t="str">
        <f>IF(生产方式演算表!X1021="","",生产方式演算表!X1021)</f>
        <v/>
      </c>
      <c r="U983" s="3" t="str">
        <f>IF(生产方式演算表!AX1021="","",ROUND(生产方式演算表!AX1021,-LEN(生产方式演算表!AX1021)+2))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hidden="1" customHeight="1" spans="1:34">
      <c r="A984" s="23" t="str">
        <f>生产方式演算表!A1022</f>
        <v>pmg_伐木场_基础生产</v>
      </c>
      <c r="B984" s="20" t="str">
        <f>IF(生产方式演算表!B1022="","",生产方式演算表!B1022)</f>
        <v/>
      </c>
      <c r="C984" s="25">
        <v>2</v>
      </c>
      <c r="D984" s="24" t="str">
        <f>IF(生产方式演算表!F1022="","",生产方式演算表!F1022)</f>
        <v/>
      </c>
      <c r="E984" s="24" t="str">
        <f>IF(生产方式演算表!AO1022="","",生产方式演算表!AO1022)</f>
        <v/>
      </c>
      <c r="F984" s="24" t="str">
        <f>IF(生产方式演算表!H1022="","",生产方式演算表!H1022)</f>
        <v/>
      </c>
      <c r="G984" s="24" t="str">
        <f>IF(生产方式演算表!AP1022="","",生产方式演算表!AP1022)</f>
        <v/>
      </c>
      <c r="H984" s="24" t="str">
        <f>IF(生产方式演算表!J1022="","",生产方式演算表!J1022)</f>
        <v/>
      </c>
      <c r="I984" s="24" t="str">
        <f>IF(生产方式演算表!AQ1022="","",生产方式演算表!AQ1022)</f>
        <v/>
      </c>
      <c r="J984" s="26" t="str">
        <f>IF(生产方式演算表!AR1022=0,"","运力")</f>
        <v/>
      </c>
      <c r="K984" s="26" t="str">
        <f>IF(J984="运力",生产方式演算表!AR1022,"")</f>
        <v/>
      </c>
      <c r="L984" s="3" t="str">
        <f>IF(生产方式演算表!O1022="","",生产方式演算表!O1022)</f>
        <v/>
      </c>
      <c r="M984" s="3" t="str">
        <f>IF(生产方式演算表!AT1022="","",ROUND(生产方式演算表!AT1022,-1))</f>
        <v/>
      </c>
      <c r="N984" s="3" t="str">
        <f>IF(生产方式演算表!Q1022="","",生产方式演算表!Q1022)</f>
        <v/>
      </c>
      <c r="O984" s="3" t="str">
        <f>IF(生产方式演算表!AU1022="","",ROUND(生产方式演算表!AU1022,-1))</f>
        <v/>
      </c>
      <c r="P984" s="3" t="str">
        <f>IF(生产方式演算表!S1022="","",生产方式演算表!S1022)</f>
        <v/>
      </c>
      <c r="Q984" s="3" t="str">
        <f>IF(生产方式演算表!AV1022="","",ROUND(生产方式演算表!AV1022,-1))</f>
        <v/>
      </c>
      <c r="R984" s="3" t="str">
        <f>IF(生产方式演算表!V1022="","",生产方式演算表!V1022)</f>
        <v/>
      </c>
      <c r="S984" s="3" t="str">
        <f>IF(生产方式演算表!AW1022="","",ROUND(生产方式演算表!AW1022,-LEN(生产方式演算表!AW1022)+2))</f>
        <v/>
      </c>
      <c r="T984" s="3" t="str">
        <f>IF(生产方式演算表!X1022="","",生产方式演算表!X1022)</f>
        <v/>
      </c>
      <c r="U984" s="3" t="str">
        <f>IF(生产方式演算表!AX1022="","",ROUND(生产方式演算表!AX1022,-LEN(生产方式演算表!AX1022)+2))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hidden="1" customHeight="1" spans="1:34">
      <c r="A985" s="23" t="str">
        <f>生产方式演算表!A1023</f>
        <v>pmg_伐木场_基础生产</v>
      </c>
      <c r="B985" s="20" t="str">
        <f>IF(生产方式演算表!B1023="","",生产方式演算表!B1023)</f>
        <v/>
      </c>
      <c r="C985" s="25">
        <v>3</v>
      </c>
      <c r="D985" s="24" t="str">
        <f>IF(生产方式演算表!F1023="","",生产方式演算表!F1023)</f>
        <v/>
      </c>
      <c r="E985" s="24" t="str">
        <f>IF(生产方式演算表!AO1023="","",生产方式演算表!AO1023)</f>
        <v/>
      </c>
      <c r="F985" s="24" t="str">
        <f>IF(生产方式演算表!H1023="","",生产方式演算表!H1023)</f>
        <v/>
      </c>
      <c r="G985" s="24" t="str">
        <f>IF(生产方式演算表!AP1023="","",生产方式演算表!AP1023)</f>
        <v/>
      </c>
      <c r="H985" s="24" t="str">
        <f>IF(生产方式演算表!J1023="","",生产方式演算表!J1023)</f>
        <v/>
      </c>
      <c r="I985" s="24" t="str">
        <f>IF(生产方式演算表!AQ1023="","",生产方式演算表!AQ1023)</f>
        <v/>
      </c>
      <c r="J985" s="26" t="str">
        <f>IF(生产方式演算表!AR1023=0,"","运力")</f>
        <v/>
      </c>
      <c r="K985" s="26" t="str">
        <f>IF(J985="运力",生产方式演算表!AR1023,"")</f>
        <v/>
      </c>
      <c r="L985" s="3" t="str">
        <f>IF(生产方式演算表!O1023="","",生产方式演算表!O1023)</f>
        <v/>
      </c>
      <c r="M985" s="3" t="str">
        <f>IF(生产方式演算表!AT1023="","",ROUND(生产方式演算表!AT1023,-1))</f>
        <v/>
      </c>
      <c r="N985" s="3" t="str">
        <f>IF(生产方式演算表!Q1023="","",生产方式演算表!Q1023)</f>
        <v/>
      </c>
      <c r="O985" s="3" t="str">
        <f>IF(生产方式演算表!AU1023="","",ROUND(生产方式演算表!AU1023,-1))</f>
        <v/>
      </c>
      <c r="P985" s="3" t="str">
        <f>IF(生产方式演算表!S1023="","",生产方式演算表!S1023)</f>
        <v/>
      </c>
      <c r="Q985" s="3" t="str">
        <f>IF(生产方式演算表!AV1023="","",ROUND(生产方式演算表!AV1023,-1))</f>
        <v/>
      </c>
      <c r="R985" s="3" t="str">
        <f>IF(生产方式演算表!V1023="","",生产方式演算表!V1023)</f>
        <v/>
      </c>
      <c r="S985" s="3" t="str">
        <f>IF(生产方式演算表!AW1023="","",ROUND(生产方式演算表!AW1023,-LEN(生产方式演算表!AW1023)+2))</f>
        <v/>
      </c>
      <c r="T985" s="3" t="str">
        <f>IF(生产方式演算表!X1023="","",生产方式演算表!X1023)</f>
        <v/>
      </c>
      <c r="U985" s="3" t="str">
        <f>IF(生产方式演算表!AX1023="","",ROUND(生产方式演算表!AX1023,-LEN(生产方式演算表!AX1023)+2))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hidden="1" customHeight="1" spans="1:34">
      <c r="A986" s="23" t="str">
        <f>生产方式演算表!A1024</f>
        <v>pmg_伐木场_基础生产</v>
      </c>
      <c r="B986" s="20" t="str">
        <f>IF(生产方式演算表!B1024="","",生产方式演算表!B1024)</f>
        <v/>
      </c>
      <c r="C986" s="25">
        <v>4</v>
      </c>
      <c r="D986" s="24" t="str">
        <f>IF(生产方式演算表!F1024="","",生产方式演算表!F1024)</f>
        <v/>
      </c>
      <c r="E986" s="24" t="str">
        <f>IF(生产方式演算表!AO1024="","",生产方式演算表!AO1024)</f>
        <v/>
      </c>
      <c r="F986" s="24" t="str">
        <f>IF(生产方式演算表!H1024="","",生产方式演算表!H1024)</f>
        <v/>
      </c>
      <c r="G986" s="24" t="str">
        <f>IF(生产方式演算表!AP1024="","",生产方式演算表!AP1024)</f>
        <v/>
      </c>
      <c r="H986" s="24" t="str">
        <f>IF(生产方式演算表!J1024="","",生产方式演算表!J1024)</f>
        <v/>
      </c>
      <c r="I986" s="24" t="str">
        <f>IF(生产方式演算表!AQ1024="","",生产方式演算表!AQ1024)</f>
        <v/>
      </c>
      <c r="J986" s="26" t="str">
        <f>IF(生产方式演算表!AR1024=0,"","运力")</f>
        <v/>
      </c>
      <c r="K986" s="26" t="str">
        <f>IF(J986="运力",生产方式演算表!AR1024,"")</f>
        <v/>
      </c>
      <c r="L986" s="3" t="str">
        <f>IF(生产方式演算表!O1024="","",生产方式演算表!O1024)</f>
        <v/>
      </c>
      <c r="M986" s="3" t="str">
        <f>IF(生产方式演算表!AT1024="","",ROUND(生产方式演算表!AT1024,-1))</f>
        <v/>
      </c>
      <c r="N986" s="3" t="str">
        <f>IF(生产方式演算表!Q1024="","",生产方式演算表!Q1024)</f>
        <v/>
      </c>
      <c r="O986" s="3" t="str">
        <f>IF(生产方式演算表!AU1024="","",ROUND(生产方式演算表!AU1024,-1))</f>
        <v/>
      </c>
      <c r="P986" s="3" t="str">
        <f>IF(生产方式演算表!S1024="","",生产方式演算表!S1024)</f>
        <v/>
      </c>
      <c r="Q986" s="3" t="str">
        <f>IF(生产方式演算表!AV1024="","",ROUND(生产方式演算表!AV1024,-1))</f>
        <v/>
      </c>
      <c r="R986" s="3" t="str">
        <f>IF(生产方式演算表!V1024="","",生产方式演算表!V1024)</f>
        <v/>
      </c>
      <c r="S986" s="3" t="str">
        <f>IF(生产方式演算表!AW1024="","",ROUND(生产方式演算表!AW1024,-LEN(生产方式演算表!AW1024)+2))</f>
        <v/>
      </c>
      <c r="T986" s="3" t="str">
        <f>IF(生产方式演算表!X1024="","",生产方式演算表!X1024)</f>
        <v/>
      </c>
      <c r="U986" s="3" t="str">
        <f>IF(生产方式演算表!AX1024="","",ROUND(生产方式演算表!AX1024,-LEN(生产方式演算表!AX1024)+2))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hidden="1" customHeight="1" spans="1:34">
      <c r="A987" s="23" t="str">
        <f>生产方式演算表!A1025</f>
        <v>pmg_伐木场_科学自动化</v>
      </c>
      <c r="B987" s="20" t="str">
        <f>IF(生产方式演算表!B1025="","",生产方式演算表!B1025)</f>
        <v/>
      </c>
      <c r="C987" s="25">
        <v>5</v>
      </c>
      <c r="D987" s="24" t="str">
        <f>IF(生产方式演算表!F1025="","",生产方式演算表!F1025)</f>
        <v/>
      </c>
      <c r="E987" s="24" t="str">
        <f>IF(生产方式演算表!AO1025="","",生产方式演算表!AO1025)</f>
        <v/>
      </c>
      <c r="F987" s="24" t="str">
        <f>IF(生产方式演算表!H1025="","",生产方式演算表!H1025)</f>
        <v/>
      </c>
      <c r="G987" s="24" t="str">
        <f>IF(生产方式演算表!AP1025="","",生产方式演算表!AP1025)</f>
        <v/>
      </c>
      <c r="H987" s="24" t="str">
        <f>IF(生产方式演算表!J1025="","",生产方式演算表!J1025)</f>
        <v/>
      </c>
      <c r="I987" s="24" t="str">
        <f>IF(生产方式演算表!AQ1025="","",生产方式演算表!AQ1025)</f>
        <v/>
      </c>
      <c r="J987" s="26" t="str">
        <f>IF(生产方式演算表!AR1025=0,"","运力")</f>
        <v/>
      </c>
      <c r="K987" s="26" t="str">
        <f>IF(J987="运力",生产方式演算表!AR1025,"")</f>
        <v/>
      </c>
      <c r="L987" s="3" t="str">
        <f>IF(生产方式演算表!O1025="","",生产方式演算表!O1025)</f>
        <v/>
      </c>
      <c r="M987" s="3" t="str">
        <f>IF(生产方式演算表!AT1025="","",ROUND(生产方式演算表!AT1025,-1))</f>
        <v/>
      </c>
      <c r="N987" s="3" t="str">
        <f>IF(生产方式演算表!Q1025="","",生产方式演算表!Q1025)</f>
        <v/>
      </c>
      <c r="O987" s="3" t="str">
        <f>IF(生产方式演算表!AU1025="","",ROUND(生产方式演算表!AU1025,-1))</f>
        <v/>
      </c>
      <c r="P987" s="3" t="str">
        <f>IF(生产方式演算表!S1025="","",生产方式演算表!S1025)</f>
        <v/>
      </c>
      <c r="Q987" s="3" t="str">
        <f>IF(生产方式演算表!AV1025="","",ROUND(生产方式演算表!AV1025,-1))</f>
        <v/>
      </c>
      <c r="R987" s="3" t="str">
        <f>IF(生产方式演算表!V1025="","",生产方式演算表!V1025)</f>
        <v/>
      </c>
      <c r="S987" s="3" t="str">
        <f>IF(生产方式演算表!AW1025="","",ROUND(生产方式演算表!AW1025,-LEN(生产方式演算表!AW1025)+2))</f>
        <v/>
      </c>
      <c r="T987" s="3" t="str">
        <f>IF(生产方式演算表!X1025="","",生产方式演算表!X1025)</f>
        <v/>
      </c>
      <c r="U987" s="3" t="str">
        <f>IF(生产方式演算表!AX1025="","",ROUND(生产方式演算表!AX1025,-LEN(生产方式演算表!AX1025)+2))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hidden="1" customHeight="1" spans="1:34">
      <c r="A988" s="23" t="str">
        <f>生产方式演算表!A1026</f>
        <v>pmg_伐木场_科学自动化</v>
      </c>
      <c r="B988" s="20" t="str">
        <f>IF(生产方式演算表!B1026="","",生产方式演算表!B1026)</f>
        <v/>
      </c>
      <c r="C988" s="23">
        <v>1</v>
      </c>
      <c r="D988" s="24" t="str">
        <f>IF(生产方式演算表!F1026="","",生产方式演算表!F1026)</f>
        <v>工具</v>
      </c>
      <c r="E988" s="24">
        <f>IF(生产方式演算表!AO1026="","",生产方式演算表!AO1026)</f>
        <v>6</v>
      </c>
      <c r="F988" s="24" t="str">
        <f>IF(生产方式演算表!H1026="","",生产方式演算表!H1026)</f>
        <v/>
      </c>
      <c r="G988" s="24" t="str">
        <f>IF(生产方式演算表!AP1026="","",生产方式演算表!AP1026)</f>
        <v/>
      </c>
      <c r="H988" s="24" t="str">
        <f>IF(生产方式演算表!J1026="","",生产方式演算表!J1026)</f>
        <v/>
      </c>
      <c r="I988" s="24" t="str">
        <f>IF(生产方式演算表!AQ1026="","",生产方式演算表!AQ1026)</f>
        <v/>
      </c>
      <c r="J988" s="26" t="str">
        <f>IF(生产方式演算表!AR1026=0,"","运力")</f>
        <v/>
      </c>
      <c r="K988" s="26" t="str">
        <f>IF(J988="运力",生产方式演算表!AR1026,"")</f>
        <v/>
      </c>
      <c r="L988" s="3" t="str">
        <f>IF(生产方式演算表!O1026="","",生产方式演算表!O1026)</f>
        <v/>
      </c>
      <c r="M988" s="3" t="str">
        <f>IF(生产方式演算表!AT1026="","",ROUND(生产方式演算表!AT1026,-1))</f>
        <v/>
      </c>
      <c r="N988" s="3" t="str">
        <f>IF(生产方式演算表!Q1026="","",生产方式演算表!Q1026)</f>
        <v/>
      </c>
      <c r="O988" s="3" t="str">
        <f>IF(生产方式演算表!AU1026="","",ROUND(生产方式演算表!AU1026,-1))</f>
        <v/>
      </c>
      <c r="P988" s="3" t="str">
        <f>IF(生产方式演算表!S1026="","",生产方式演算表!S1026)</f>
        <v/>
      </c>
      <c r="Q988" s="3" t="str">
        <f>IF(生产方式演算表!AV1026="","",ROUND(生产方式演算表!AV1026,-1))</f>
        <v/>
      </c>
      <c r="R988" s="3" t="str">
        <f>IF(生产方式演算表!V1026="","",生产方式演算表!V1026)</f>
        <v/>
      </c>
      <c r="S988" s="3" t="str">
        <f>IF(生产方式演算表!AW1026="","",ROUND(生产方式演算表!AW1026,-LEN(生产方式演算表!AW1026)+2))</f>
        <v/>
      </c>
      <c r="T988" s="3" t="str">
        <f>IF(生产方式演算表!X1026="","",生产方式演算表!X1026)</f>
        <v/>
      </c>
      <c r="U988" s="3" t="str">
        <f>IF(生产方式演算表!AX1026="","",ROUND(生产方式演算表!AX1026,-LEN(生产方式演算表!AX1026)+2))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hidden="1" customHeight="1" spans="1:34">
      <c r="A989" s="23" t="str">
        <f>生产方式演算表!A1027</f>
        <v>pmg_伐木场_科学自动化</v>
      </c>
      <c r="B989" s="20" t="str">
        <f>IF(生产方式演算表!B1027="","",生产方式演算表!B1027)</f>
        <v/>
      </c>
      <c r="C989" s="23">
        <v>2</v>
      </c>
      <c r="D989" s="24" t="str">
        <f>IF(生产方式演算表!F1027="","",生产方式演算表!F1027)</f>
        <v>工具</v>
      </c>
      <c r="E989" s="24">
        <f>IF(生产方式演算表!AO1027="","",生产方式演算表!AO1027)</f>
        <v>8</v>
      </c>
      <c r="F989" s="24" t="str">
        <f>IF(生产方式演算表!H1027="","",生产方式演算表!H1027)</f>
        <v/>
      </c>
      <c r="G989" s="24" t="str">
        <f>IF(生产方式演算表!AP1027="","",生产方式演算表!AP1027)</f>
        <v/>
      </c>
      <c r="H989" s="24" t="str">
        <f>IF(生产方式演算表!J1027="","",生产方式演算表!J1027)</f>
        <v/>
      </c>
      <c r="I989" s="24" t="str">
        <f>IF(生产方式演算表!AQ1027="","",生产方式演算表!AQ1027)</f>
        <v/>
      </c>
      <c r="J989" s="26" t="str">
        <f>IF(生产方式演算表!AR1027=0,"","运力")</f>
        <v/>
      </c>
      <c r="K989" s="26" t="str">
        <f>IF(J989="运力",生产方式演算表!AR1027,"")</f>
        <v/>
      </c>
      <c r="L989" s="3" t="str">
        <f>IF(生产方式演算表!O1027="","",生产方式演算表!O1027)</f>
        <v/>
      </c>
      <c r="M989" s="3" t="str">
        <f>IF(生产方式演算表!AT1027="","",ROUND(生产方式演算表!AT1027,-1))</f>
        <v/>
      </c>
      <c r="N989" s="3" t="str">
        <f>IF(生产方式演算表!Q1027="","",生产方式演算表!Q1027)</f>
        <v/>
      </c>
      <c r="O989" s="3" t="str">
        <f>IF(生产方式演算表!AU1027="","",ROUND(生产方式演算表!AU1027,-1))</f>
        <v/>
      </c>
      <c r="P989" s="3" t="str">
        <f>IF(生产方式演算表!S1027="","",生产方式演算表!S1027)</f>
        <v/>
      </c>
      <c r="Q989" s="3" t="str">
        <f>IF(生产方式演算表!AV1027="","",ROUND(生产方式演算表!AV1027,-1))</f>
        <v/>
      </c>
      <c r="R989" s="3" t="str">
        <f>IF(生产方式演算表!V1027="","",生产方式演算表!V1027)</f>
        <v/>
      </c>
      <c r="S989" s="3" t="str">
        <f>IF(生产方式演算表!AW1027="","",ROUND(生产方式演算表!AW1027,-LEN(生产方式演算表!AW1027)+2))</f>
        <v/>
      </c>
      <c r="T989" s="3" t="str">
        <f>IF(生产方式演算表!X1027="","",生产方式演算表!X1027)</f>
        <v/>
      </c>
      <c r="U989" s="3" t="str">
        <f>IF(生产方式演算表!AX1027="","",ROUND(生产方式演算表!AX1027,-LEN(生产方式演算表!AX1027)+2))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hidden="1" customHeight="1" spans="1:34">
      <c r="A990" s="23" t="str">
        <f>生产方式演算表!A1028</f>
        <v>pmg_伐木场_科学自动化</v>
      </c>
      <c r="B990" s="20" t="str">
        <f>IF(生产方式演算表!B1028="","",生产方式演算表!B1028)</f>
        <v/>
      </c>
      <c r="C990" s="23">
        <v>3</v>
      </c>
      <c r="D990" s="24" t="str">
        <f>IF(生产方式演算表!F1028="","",生产方式演算表!F1028)</f>
        <v>科学引擎</v>
      </c>
      <c r="E990" s="24">
        <f>IF(生产方式演算表!AO1028="","",生产方式演算表!AO1028)</f>
        <v>2</v>
      </c>
      <c r="F990" s="24" t="str">
        <f>IF(生产方式演算表!H1028="","",生产方式演算表!H1028)</f>
        <v>煤</v>
      </c>
      <c r="G990" s="24">
        <f>IF(生产方式演算表!AP1028="","",生产方式演算表!AP1028)</f>
        <v>8</v>
      </c>
      <c r="H990" s="24" t="str">
        <f>IF(生产方式演算表!J1028="","",生产方式演算表!J1028)</f>
        <v/>
      </c>
      <c r="I990" s="24" t="str">
        <f>IF(生产方式演算表!AQ1028="","",生产方式演算表!AQ1028)</f>
        <v/>
      </c>
      <c r="J990" s="26" t="str">
        <f>IF(生产方式演算表!AR1028=0,"","运力")</f>
        <v/>
      </c>
      <c r="K990" s="26" t="str">
        <f>IF(J990="运力",生产方式演算表!AR1028,"")</f>
        <v/>
      </c>
      <c r="L990" s="3" t="str">
        <f>IF(生产方式演算表!O1028="","",生产方式演算表!O1028)</f>
        <v/>
      </c>
      <c r="M990" s="3" t="str">
        <f>IF(生产方式演算表!AT1028="","",ROUND(生产方式演算表!AT1028,-1))</f>
        <v/>
      </c>
      <c r="N990" s="3" t="str">
        <f>IF(生产方式演算表!Q1028="","",生产方式演算表!Q1028)</f>
        <v/>
      </c>
      <c r="O990" s="3" t="str">
        <f>IF(生产方式演算表!AU1028="","",ROUND(生产方式演算表!AU1028,-1))</f>
        <v/>
      </c>
      <c r="P990" s="3" t="str">
        <f>IF(生产方式演算表!S1028="","",生产方式演算表!S1028)</f>
        <v/>
      </c>
      <c r="Q990" s="3" t="str">
        <f>IF(生产方式演算表!AV1028="","",ROUND(生产方式演算表!AV1028,-1))</f>
        <v/>
      </c>
      <c r="R990" s="3" t="str">
        <f>IF(生产方式演算表!V1028="","",生产方式演算表!V1028)</f>
        <v/>
      </c>
      <c r="S990" s="3" t="str">
        <f>IF(生产方式演算表!AW1028="","",ROUND(生产方式演算表!AW1028,-LEN(生产方式演算表!AW1028)+2))</f>
        <v/>
      </c>
      <c r="T990" s="3" t="str">
        <f>IF(生产方式演算表!X1028="","",生产方式演算表!X1028)</f>
        <v/>
      </c>
      <c r="U990" s="3" t="str">
        <f>IF(生产方式演算表!AX1028="","",ROUND(生产方式演算表!AX1028,-LEN(生产方式演算表!AX1028)+2))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hidden="1" customHeight="1" spans="1:34">
      <c r="A991" s="23" t="str">
        <f>生产方式演算表!A1029</f>
        <v>pmg_伐木场_科学自动化</v>
      </c>
      <c r="B991" s="20" t="str">
        <f>IF(生产方式演算表!B1029="","",生产方式演算表!B1029)</f>
        <v/>
      </c>
      <c r="C991" s="23">
        <v>4</v>
      </c>
      <c r="D991" s="24" t="str">
        <f>IF(生产方式演算表!F1029="","",生产方式演算表!F1029)</f>
        <v>魔导引擎</v>
      </c>
      <c r="E991" s="24">
        <f>IF(生产方式演算表!AO1029="","",生产方式演算表!AO1029)</f>
        <v>2</v>
      </c>
      <c r="F991" s="24" t="str">
        <f>IF(生产方式演算表!H1029="","",生产方式演算表!H1029)</f>
        <v>煤</v>
      </c>
      <c r="G991" s="24">
        <f>IF(生产方式演算表!AP1029="","",生产方式演算表!AP1029)</f>
        <v>10</v>
      </c>
      <c r="H991" s="24" t="str">
        <f>IF(生产方式演算表!J1029="","",生产方式演算表!J1029)</f>
        <v/>
      </c>
      <c r="I991" s="24" t="str">
        <f>IF(生产方式演算表!AQ1029="","",生产方式演算表!AQ1029)</f>
        <v/>
      </c>
      <c r="J991" s="26" t="str">
        <f>IF(生产方式演算表!AR1029=0,"","运力")</f>
        <v/>
      </c>
      <c r="K991" s="26" t="str">
        <f>IF(J991="运力",生产方式演算表!AR1029,"")</f>
        <v/>
      </c>
      <c r="L991" s="3" t="str">
        <f>IF(生产方式演算表!O1029="","",生产方式演算表!O1029)</f>
        <v/>
      </c>
      <c r="M991" s="3" t="str">
        <f>IF(生产方式演算表!AT1029="","",ROUND(生产方式演算表!AT1029,-1))</f>
        <v/>
      </c>
      <c r="N991" s="3" t="str">
        <f>IF(生产方式演算表!Q1029="","",生产方式演算表!Q1029)</f>
        <v/>
      </c>
      <c r="O991" s="3" t="str">
        <f>IF(生产方式演算表!AU1029="","",ROUND(生产方式演算表!AU1029,-1))</f>
        <v/>
      </c>
      <c r="P991" s="3" t="str">
        <f>IF(生产方式演算表!S1029="","",生产方式演算表!S1029)</f>
        <v/>
      </c>
      <c r="Q991" s="3" t="str">
        <f>IF(生产方式演算表!AV1029="","",ROUND(生产方式演算表!AV1029,-1))</f>
        <v/>
      </c>
      <c r="R991" s="3" t="str">
        <f>IF(生产方式演算表!V1029="","",生产方式演算表!V1029)</f>
        <v/>
      </c>
      <c r="S991" s="3" t="str">
        <f>IF(生产方式演算表!AW1029="","",ROUND(生产方式演算表!AW1029,-LEN(生产方式演算表!AW1029)+2))</f>
        <v/>
      </c>
      <c r="T991" s="3" t="str">
        <f>IF(生产方式演算表!X1029="","",生产方式演算表!X1029)</f>
        <v/>
      </c>
      <c r="U991" s="3" t="str">
        <f>IF(生产方式演算表!AX1029="","",ROUND(生产方式演算表!AX1029,-LEN(生产方式演算表!AX1029)+2))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hidden="1" customHeight="1" spans="1:34">
      <c r="A992" s="23" t="str">
        <f>生产方式演算表!A1030</f>
        <v>pmg_伐木场_魔法自动化</v>
      </c>
      <c r="B992" s="20" t="str">
        <f>IF(生产方式演算表!B1030="","",生产方式演算表!B1030)</f>
        <v/>
      </c>
      <c r="C992" s="23">
        <v>5</v>
      </c>
      <c r="D992" s="24" t="str">
        <f>IF(生产方式演算表!F1030="","",生产方式演算表!F1030)</f>
        <v/>
      </c>
      <c r="E992" s="24" t="str">
        <f>IF(生产方式演算表!AO1030="","",生产方式演算表!AO1030)</f>
        <v/>
      </c>
      <c r="F992" s="24" t="str">
        <f>IF(生产方式演算表!H1030="","",生产方式演算表!H1030)</f>
        <v/>
      </c>
      <c r="G992" s="24" t="str">
        <f>IF(生产方式演算表!AP1030="","",生产方式演算表!AP1030)</f>
        <v/>
      </c>
      <c r="H992" s="24" t="str">
        <f>IF(生产方式演算表!J1030="","",生产方式演算表!J1030)</f>
        <v/>
      </c>
      <c r="I992" s="24" t="str">
        <f>IF(生产方式演算表!AQ1030="","",生产方式演算表!AQ1030)</f>
        <v/>
      </c>
      <c r="J992" s="26" t="str">
        <f>IF(生产方式演算表!AR1030=0,"","运力")</f>
        <v/>
      </c>
      <c r="K992" s="26" t="str">
        <f>IF(J992="运力",生产方式演算表!AR1030,"")</f>
        <v/>
      </c>
      <c r="L992" s="3" t="str">
        <f>IF(生产方式演算表!O1030="","",生产方式演算表!O1030)</f>
        <v/>
      </c>
      <c r="M992" s="3" t="str">
        <f>IF(生产方式演算表!AT1030="","",ROUND(生产方式演算表!AT1030,-1))</f>
        <v/>
      </c>
      <c r="N992" s="3" t="str">
        <f>IF(生产方式演算表!Q1030="","",生产方式演算表!Q1030)</f>
        <v/>
      </c>
      <c r="O992" s="3" t="str">
        <f>IF(生产方式演算表!AU1030="","",ROUND(生产方式演算表!AU1030,-1))</f>
        <v/>
      </c>
      <c r="P992" s="3" t="str">
        <f>IF(生产方式演算表!S1030="","",生产方式演算表!S1030)</f>
        <v/>
      </c>
      <c r="Q992" s="3" t="str">
        <f>IF(生产方式演算表!AV1030="","",ROUND(生产方式演算表!AV1030,-1))</f>
        <v/>
      </c>
      <c r="R992" s="3" t="str">
        <f>IF(生产方式演算表!V1030="","",生产方式演算表!V1030)</f>
        <v/>
      </c>
      <c r="S992" s="3" t="str">
        <f>IF(生产方式演算表!AW1030="","",ROUND(生产方式演算表!AW1030,-LEN(生产方式演算表!AW1030)+2))</f>
        <v/>
      </c>
      <c r="T992" s="3" t="str">
        <f>IF(生产方式演算表!X1030="","",生产方式演算表!X1030)</f>
        <v/>
      </c>
      <c r="U992" s="3" t="str">
        <f>IF(生产方式演算表!AX1030="","",ROUND(生产方式演算表!AX1030,-LEN(生产方式演算表!AX1030)+2))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hidden="1" customHeight="1" spans="1:34">
      <c r="A993" s="23" t="str">
        <f>生产方式演算表!A1031</f>
        <v>pmg_伐木场_魔法自动化</v>
      </c>
      <c r="B993" s="20" t="str">
        <f>IF(生产方式演算表!B1031="","",生产方式演算表!B1031)</f>
        <v/>
      </c>
      <c r="C993" s="25">
        <v>1</v>
      </c>
      <c r="D993" s="24" t="str">
        <f>IF(生产方式演算表!F1031="","",生产方式演算表!F1031)</f>
        <v>魔偶</v>
      </c>
      <c r="E993" s="24">
        <f>IF(生产方式演算表!AO1031="","",生产方式演算表!AO1031)</f>
        <v>6</v>
      </c>
      <c r="F993" s="24" t="str">
        <f>IF(生产方式演算表!H1031="","",生产方式演算表!H1031)</f>
        <v>灵能水晶</v>
      </c>
      <c r="G993" s="24">
        <f>IF(生产方式演算表!AP1031="","",生产方式演算表!AP1031)</f>
        <v>10</v>
      </c>
      <c r="H993" s="24" t="str">
        <f>IF(生产方式演算表!J1031="","",生产方式演算表!J1031)</f>
        <v/>
      </c>
      <c r="I993" s="24" t="str">
        <f>IF(生产方式演算表!AQ1031="","",生产方式演算表!AQ1031)</f>
        <v/>
      </c>
      <c r="J993" s="26" t="str">
        <f>IF(生产方式演算表!AR1031=0,"","运力")</f>
        <v/>
      </c>
      <c r="K993" s="26" t="str">
        <f>IF(J993="运力",生产方式演算表!AR1031,"")</f>
        <v/>
      </c>
      <c r="L993" s="3" t="str">
        <f>IF(生产方式演算表!O1031="","",生产方式演算表!O1031)</f>
        <v/>
      </c>
      <c r="M993" s="3" t="str">
        <f>IF(生产方式演算表!AT1031="","",ROUND(生产方式演算表!AT1031,-1))</f>
        <v/>
      </c>
      <c r="N993" s="3" t="str">
        <f>IF(生产方式演算表!Q1031="","",生产方式演算表!Q1031)</f>
        <v/>
      </c>
      <c r="O993" s="3" t="str">
        <f>IF(生产方式演算表!AU1031="","",ROUND(生产方式演算表!AU1031,-1))</f>
        <v/>
      </c>
      <c r="P993" s="3" t="str">
        <f>IF(生产方式演算表!S1031="","",生产方式演算表!S1031)</f>
        <v/>
      </c>
      <c r="Q993" s="3" t="str">
        <f>IF(生产方式演算表!AV1031="","",ROUND(生产方式演算表!AV1031,-1))</f>
        <v/>
      </c>
      <c r="R993" s="3" t="str">
        <f>IF(生产方式演算表!V1031="","",生产方式演算表!V1031)</f>
        <v/>
      </c>
      <c r="S993" s="3" t="str">
        <f>IF(生产方式演算表!AW1031="","",ROUND(生产方式演算表!AW1031,-LEN(生产方式演算表!AW1031)+2))</f>
        <v/>
      </c>
      <c r="T993" s="3" t="str">
        <f>IF(生产方式演算表!X1031="","",生产方式演算表!X1031)</f>
        <v/>
      </c>
      <c r="U993" s="3" t="str">
        <f>IF(生产方式演算表!AX1031="","",ROUND(生产方式演算表!AX1031,-LEN(生产方式演算表!AX1031)+2))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hidden="1" customHeight="1" spans="1:34">
      <c r="A994" s="23" t="str">
        <f>生产方式演算表!A1032</f>
        <v>pmg_伐木场_魔法自动化</v>
      </c>
      <c r="B994" s="20" t="str">
        <f>IF(生产方式演算表!B1032="","",生产方式演算表!B1032)</f>
        <v/>
      </c>
      <c r="C994" s="25">
        <v>2</v>
      </c>
      <c r="D994" s="24" t="str">
        <f>IF(生产方式演算表!F1032="","",生产方式演算表!F1032)</f>
        <v>魔偶</v>
      </c>
      <c r="E994" s="24">
        <f>IF(生产方式演算表!AO1032="","",生产方式演算表!AO1032)</f>
        <v>9</v>
      </c>
      <c r="F994" s="24" t="str">
        <f>IF(生产方式演算表!H1032="","",生产方式演算表!H1032)</f>
        <v>灵能水晶</v>
      </c>
      <c r="G994" s="24">
        <f>IF(生产方式演算表!AP1032="","",生产方式演算表!AP1032)</f>
        <v>15</v>
      </c>
      <c r="H994" s="24" t="str">
        <f>IF(生产方式演算表!J1032="","",生产方式演算表!J1032)</f>
        <v/>
      </c>
      <c r="I994" s="24" t="str">
        <f>IF(生产方式演算表!AQ1032="","",生产方式演算表!AQ1032)</f>
        <v/>
      </c>
      <c r="J994" s="26" t="str">
        <f>IF(生产方式演算表!AR1032=0,"","运力")</f>
        <v/>
      </c>
      <c r="K994" s="26" t="str">
        <f>IF(J994="运力",生产方式演算表!AR1032,"")</f>
        <v/>
      </c>
      <c r="L994" s="3" t="str">
        <f>IF(生产方式演算表!O1032="","",生产方式演算表!O1032)</f>
        <v/>
      </c>
      <c r="M994" s="3" t="str">
        <f>IF(生产方式演算表!AT1032="","",ROUND(生产方式演算表!AT1032,-1))</f>
        <v/>
      </c>
      <c r="N994" s="3" t="str">
        <f>IF(生产方式演算表!Q1032="","",生产方式演算表!Q1032)</f>
        <v/>
      </c>
      <c r="O994" s="3" t="str">
        <f>IF(生产方式演算表!AU1032="","",ROUND(生产方式演算表!AU1032,-1))</f>
        <v/>
      </c>
      <c r="P994" s="3" t="str">
        <f>IF(生产方式演算表!S1032="","",生产方式演算表!S1032)</f>
        <v/>
      </c>
      <c r="Q994" s="3" t="str">
        <f>IF(生产方式演算表!AV1032="","",ROUND(生产方式演算表!AV1032,-1))</f>
        <v/>
      </c>
      <c r="R994" s="3" t="str">
        <f>IF(生产方式演算表!V1032="","",生产方式演算表!V1032)</f>
        <v/>
      </c>
      <c r="S994" s="3" t="str">
        <f>IF(生产方式演算表!AW1032="","",ROUND(生产方式演算表!AW1032,-LEN(生产方式演算表!AW1032)+2))</f>
        <v/>
      </c>
      <c r="T994" s="3" t="str">
        <f>IF(生产方式演算表!X1032="","",生产方式演算表!X1032)</f>
        <v/>
      </c>
      <c r="U994" s="3" t="str">
        <f>IF(生产方式演算表!AX1032="","",ROUND(生产方式演算表!AX1032,-LEN(生产方式演算表!AX1032)+2))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hidden="1" customHeight="1" spans="1:34">
      <c r="A995" s="23" t="str">
        <f>生产方式演算表!A1033</f>
        <v>pmg_伐木场_魔法自动化</v>
      </c>
      <c r="B995" s="20" t="str">
        <f>IF(生产方式演算表!B1033="","",生产方式演算表!B1033)</f>
        <v/>
      </c>
      <c r="C995" s="25">
        <v>3</v>
      </c>
      <c r="D995" s="24" t="str">
        <f>IF(生产方式演算表!F1033="","",生产方式演算表!F1033)</f>
        <v>魔偶</v>
      </c>
      <c r="E995" s="24">
        <f>IF(生产方式演算表!AO1033="","",生产方式演算表!AO1033)</f>
        <v>12</v>
      </c>
      <c r="F995" s="24" t="str">
        <f>IF(生产方式演算表!H1033="","",生产方式演算表!H1033)</f>
        <v>灵能水晶</v>
      </c>
      <c r="G995" s="24">
        <f>IF(生产方式演算表!AP1033="","",生产方式演算表!AP1033)</f>
        <v>19</v>
      </c>
      <c r="H995" s="24" t="str">
        <f>IF(生产方式演算表!J1033="","",生产方式演算表!J1033)</f>
        <v/>
      </c>
      <c r="I995" s="24" t="str">
        <f>IF(生产方式演算表!AQ1033="","",生产方式演算表!AQ1033)</f>
        <v/>
      </c>
      <c r="J995" s="26" t="str">
        <f>IF(生产方式演算表!AR1033=0,"","运力")</f>
        <v/>
      </c>
      <c r="K995" s="26" t="str">
        <f>IF(J995="运力",生产方式演算表!AR1033,"")</f>
        <v/>
      </c>
      <c r="L995" s="3" t="str">
        <f>IF(生产方式演算表!O1033="","",生产方式演算表!O1033)</f>
        <v/>
      </c>
      <c r="M995" s="3" t="str">
        <f>IF(生产方式演算表!AT1033="","",ROUND(生产方式演算表!AT1033,-1))</f>
        <v/>
      </c>
      <c r="N995" s="3" t="str">
        <f>IF(生产方式演算表!Q1033="","",生产方式演算表!Q1033)</f>
        <v/>
      </c>
      <c r="O995" s="3" t="str">
        <f>IF(生产方式演算表!AU1033="","",ROUND(生产方式演算表!AU1033,-1))</f>
        <v/>
      </c>
      <c r="P995" s="3" t="str">
        <f>IF(生产方式演算表!S1033="","",生产方式演算表!S1033)</f>
        <v/>
      </c>
      <c r="Q995" s="3" t="str">
        <f>IF(生产方式演算表!AV1033="","",ROUND(生产方式演算表!AV1033,-1))</f>
        <v/>
      </c>
      <c r="R995" s="3" t="str">
        <f>IF(生产方式演算表!V1033="","",生产方式演算表!V1033)</f>
        <v/>
      </c>
      <c r="S995" s="3" t="str">
        <f>IF(生产方式演算表!AW1033="","",ROUND(生产方式演算表!AW1033,-LEN(生产方式演算表!AW1033)+2))</f>
        <v/>
      </c>
      <c r="T995" s="3" t="str">
        <f>IF(生产方式演算表!X1033="","",生产方式演算表!X1033)</f>
        <v/>
      </c>
      <c r="U995" s="3" t="str">
        <f>IF(生产方式演算表!AX1033="","",ROUND(生产方式演算表!AX1033,-LEN(生产方式演算表!AX1033)+2))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hidden="1" customHeight="1" spans="1:34">
      <c r="A996" s="23" t="str">
        <f>生产方式演算表!A1034</f>
        <v>pmg_伐木场_魔法自动化</v>
      </c>
      <c r="B996" s="20" t="str">
        <f>IF(生产方式演算表!B1034="","",生产方式演算表!B1034)</f>
        <v/>
      </c>
      <c r="C996" s="25">
        <v>4</v>
      </c>
      <c r="D996" s="24" t="str">
        <f>IF(生产方式演算表!F1034="","",生产方式演算表!F1034)</f>
        <v>魔偶</v>
      </c>
      <c r="E996" s="24">
        <f>IF(生产方式演算表!AO1034="","",生产方式演算表!AO1034)</f>
        <v>14</v>
      </c>
      <c r="F996" s="24" t="str">
        <f>IF(生产方式演算表!H1034="","",生产方式演算表!H1034)</f>
        <v>灵能水晶</v>
      </c>
      <c r="G996" s="24">
        <f>IF(生产方式演算表!AP1034="","",生产方式演算表!AP1034)</f>
        <v>24</v>
      </c>
      <c r="H996" s="24" t="str">
        <f>IF(生产方式演算表!J1034="","",生产方式演算表!J1034)</f>
        <v/>
      </c>
      <c r="I996" s="24" t="str">
        <f>IF(生产方式演算表!AQ1034="","",生产方式演算表!AQ1034)</f>
        <v/>
      </c>
      <c r="J996" s="26" t="str">
        <f>IF(生产方式演算表!AR1034=0,"","运力")</f>
        <v/>
      </c>
      <c r="K996" s="26" t="str">
        <f>IF(J996="运力",生产方式演算表!AR1034,"")</f>
        <v/>
      </c>
      <c r="L996" s="3" t="str">
        <f>IF(生产方式演算表!O1034="","",生产方式演算表!O1034)</f>
        <v/>
      </c>
      <c r="M996" s="3" t="str">
        <f>IF(生产方式演算表!AT1034="","",ROUND(生产方式演算表!AT1034,-1))</f>
        <v/>
      </c>
      <c r="N996" s="3" t="str">
        <f>IF(生产方式演算表!Q1034="","",生产方式演算表!Q1034)</f>
        <v/>
      </c>
      <c r="O996" s="3" t="str">
        <f>IF(生产方式演算表!AU1034="","",ROUND(生产方式演算表!AU1034,-1))</f>
        <v/>
      </c>
      <c r="P996" s="3" t="str">
        <f>IF(生产方式演算表!S1034="","",生产方式演算表!S1034)</f>
        <v/>
      </c>
      <c r="Q996" s="3" t="str">
        <f>IF(生产方式演算表!AV1034="","",ROUND(生产方式演算表!AV1034,-1))</f>
        <v/>
      </c>
      <c r="R996" s="3" t="str">
        <f>IF(生产方式演算表!V1034="","",生产方式演算表!V1034)</f>
        <v/>
      </c>
      <c r="S996" s="3" t="str">
        <f>IF(生产方式演算表!AW1034="","",ROUND(生产方式演算表!AW1034,-LEN(生产方式演算表!AW1034)+2))</f>
        <v/>
      </c>
      <c r="T996" s="3" t="str">
        <f>IF(生产方式演算表!X1034="","",生产方式演算表!X1034)</f>
        <v/>
      </c>
      <c r="U996" s="3" t="str">
        <f>IF(生产方式演算表!AX1034="","",ROUND(生产方式演算表!AX1034,-LEN(生产方式演算表!AX1034)+2))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3" t="str">
        <f>生产方式演算表!A1035</f>
        <v>pmg_伐木场_所有制</v>
      </c>
      <c r="B997" s="20" t="str">
        <f>IF(生产方式演算表!B1035="","",生产方式演算表!B1035)</f>
        <v>pm_重_商人行会</v>
      </c>
      <c r="C997" s="25">
        <v>5</v>
      </c>
      <c r="D997" s="24" t="str">
        <f>IF(生产方式演算表!F1035="","",生产方式演算表!F1035)</f>
        <v/>
      </c>
      <c r="E997" s="24" t="str">
        <f>IF(生产方式演算表!AO1043="","",IF(LEN(生产方式演算表!AO1043)=1,生产方式演算表!AO1043,ROUND(生产方式演算表!AO1043,-1)))</f>
        <v/>
      </c>
      <c r="F997" s="24" t="str">
        <f>IF(生产方式演算表!H1043="","",生产方式演算表!H1043)</f>
        <v/>
      </c>
      <c r="G997" s="24" t="str">
        <f>IF(生产方式演算表!AP1043="","",IF(LEN(生产方式演算表!AP1043)=1,生产方式演算表!AP1043,ROUND(生产方式演算表!AP1043,-1)))</f>
        <v/>
      </c>
      <c r="H997" s="24" t="str">
        <f>IF(生产方式演算表!J1035="","",生产方式演算表!J1035)</f>
        <v/>
      </c>
      <c r="I997" s="24" t="str">
        <f>IF(生产方式演算表!AQ1043="","",IF(LEN(生产方式演算表!AQ1043)=1,生产方式演算表!AQ1043,ROUND(生产方式演算表!AQ1043,-1)))</f>
        <v/>
      </c>
      <c r="J997" s="26" t="str">
        <f>IF(生产方式演算表!AR1035=0,"","运力")</f>
        <v/>
      </c>
      <c r="K997" s="26" t="str">
        <f>IF(J997="","",IF(LEN(生产方式演算表!AR1043)=1,生产方式演算表!AR1043,ROUND(生产方式演算表!AR1043,-1)))</f>
        <v/>
      </c>
      <c r="L997" s="3" t="str">
        <f>IF(生产方式演算表!O1035="","",生产方式演算表!O1035)</f>
        <v/>
      </c>
      <c r="M997" s="3" t="str">
        <f>IF(生产方式演算表!AT1035="","",ROUND(生产方式演算表!AT1035,-1))</f>
        <v/>
      </c>
      <c r="N997" s="3" t="str">
        <f>IF(生产方式演算表!Q1035="","",生产方式演算表!Q1035)</f>
        <v/>
      </c>
      <c r="O997" s="3" t="str">
        <f>IF(生产方式演算表!AU1035="","",ROUND(生产方式演算表!AU1035,-1))</f>
        <v/>
      </c>
      <c r="P997" s="3" t="str">
        <f>IF(生产方式演算表!S1035="","",生产方式演算表!S1035)</f>
        <v/>
      </c>
      <c r="Q997" s="3" t="str">
        <f>IF(生产方式演算表!AV1035="","",ROUND(生产方式演算表!AV1035,-1))</f>
        <v/>
      </c>
      <c r="R997" s="3" t="str">
        <f>IF(生产方式演算表!V1035="","",生产方式演算表!V1035)</f>
        <v/>
      </c>
      <c r="S997" s="3" t="str">
        <f>IF(生产方式演算表!AW1043="","",IF(LEN(生产方式演算表!AW1043)=1,生产方式演算表!AW1043,ROUND(生产方式演算表!AW1043,-1)))</f>
        <v/>
      </c>
      <c r="T997" s="3" t="str">
        <f>IF(生产方式演算表!X1035="","",生产方式演算表!X1035)</f>
        <v/>
      </c>
      <c r="U997" s="3" t="str">
        <f>IF(生产方式演算表!AX1043="","",IF(LEN(生产方式演算表!AX1043)=1,生产方式演算表!AX1043,ROUND(生产方式演算表!AX1043,-1)))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3" t="str">
        <f>生产方式演算表!A1036</f>
        <v>pmg_伐木场_所有制</v>
      </c>
      <c r="B998" s="20" t="str">
        <f>IF(生产方式演算表!B1036="","",生产方式演算表!B1036)</f>
        <v>pm_重_教会所有</v>
      </c>
      <c r="C998" s="25">
        <v>6</v>
      </c>
      <c r="D998" s="24" t="str">
        <f>IF(生产方式演算表!F1036="","",生产方式演算表!F1036)</f>
        <v/>
      </c>
      <c r="E998" s="24" t="str">
        <f>IF(生产方式演算表!AO1044="","",IF(LEN(生产方式演算表!AO1044)=1,生产方式演算表!AO1044,ROUND(生产方式演算表!AO1044,-1)))</f>
        <v/>
      </c>
      <c r="F998" s="24" t="str">
        <f>IF(生产方式演算表!H1044="","",生产方式演算表!H1044)</f>
        <v/>
      </c>
      <c r="G998" s="24" t="str">
        <f>IF(生产方式演算表!AP1044="","",IF(LEN(生产方式演算表!AP1044)=1,生产方式演算表!AP1044,ROUND(生产方式演算表!AP1044,-1)))</f>
        <v/>
      </c>
      <c r="H998" s="24" t="str">
        <f>IF(生产方式演算表!J1036="","",生产方式演算表!J1036)</f>
        <v/>
      </c>
      <c r="I998" s="24" t="str">
        <f>IF(生产方式演算表!AQ1044="","",IF(LEN(生产方式演算表!AQ1044)=1,生产方式演算表!AQ1044,ROUND(生产方式演算表!AQ1044,-1)))</f>
        <v/>
      </c>
      <c r="J998" s="26" t="str">
        <f>IF(生产方式演算表!AR1036=0,"","运力")</f>
        <v/>
      </c>
      <c r="K998" s="26" t="str">
        <f>IF(J998="","",IF(LEN(生产方式演算表!AR1044)=1,生产方式演算表!AR1044,ROUND(生产方式演算表!AR1044,-1)))</f>
        <v/>
      </c>
      <c r="L998" s="3" t="str">
        <f>IF(生产方式演算表!O1036="","",生产方式演算表!O1036)</f>
        <v/>
      </c>
      <c r="M998" s="3" t="str">
        <f>IF(生产方式演算表!AT1036="","",ROUND(生产方式演算表!AT1036,-1))</f>
        <v/>
      </c>
      <c r="N998" s="3" t="str">
        <f>IF(生产方式演算表!Q1036="","",生产方式演算表!Q1036)</f>
        <v/>
      </c>
      <c r="O998" s="3" t="str">
        <f>IF(生产方式演算表!AU1036="","",ROUND(生产方式演算表!AU1036,-1))</f>
        <v/>
      </c>
      <c r="P998" s="3" t="str">
        <f>IF(生产方式演算表!S1036="","",生产方式演算表!S1036)</f>
        <v/>
      </c>
      <c r="Q998" s="3" t="str">
        <f>IF(生产方式演算表!AV1036="","",ROUND(生产方式演算表!AV1036,-1))</f>
        <v/>
      </c>
      <c r="R998" s="3" t="str">
        <f>IF(生产方式演算表!V1036="","",生产方式演算表!V1036)</f>
        <v/>
      </c>
      <c r="S998" s="3" t="str">
        <f>IF(生产方式演算表!AW1044="","",IF(LEN(生产方式演算表!AW1044)=1,生产方式演算表!AW1044,ROUND(生产方式演算表!AW1044,-1)))</f>
        <v/>
      </c>
      <c r="T998" s="3" t="str">
        <f>IF(生产方式演算表!X1036="","",生产方式演算表!X1036)</f>
        <v/>
      </c>
      <c r="U998" s="3" t="str">
        <f>IF(生产方式演算表!AX1044="","",IF(LEN(生产方式演算表!AX1044)=1,生产方式演算表!AX1044,ROUND(生产方式演算表!AX1044,-1)))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3" t="str">
        <f>生产方式演算表!A1037</f>
        <v>pmg_伐木场_所有制</v>
      </c>
      <c r="B999" s="20" t="str">
        <f>IF(生产方式演算表!B1037="","",生产方式演算表!B1037)</f>
        <v>pm_重_私人运营</v>
      </c>
      <c r="C999" s="25">
        <v>7</v>
      </c>
      <c r="D999" s="24" t="str">
        <f>IF(生产方式演算表!F1037="","",生产方式演算表!F1037)</f>
        <v/>
      </c>
      <c r="E999" s="24" t="str">
        <f>IF(生产方式演算表!AO1045="","",IF(LEN(生产方式演算表!AO1045)=1,生产方式演算表!AO1045,ROUND(生产方式演算表!AO1045,-1)))</f>
        <v/>
      </c>
      <c r="F999" s="24" t="str">
        <f>IF(生产方式演算表!H1045="","",生产方式演算表!H1045)</f>
        <v/>
      </c>
      <c r="G999" s="24" t="str">
        <f>IF(生产方式演算表!AP1045="","",IF(LEN(生产方式演算表!AP1045)=1,生产方式演算表!AP1045,ROUND(生产方式演算表!AP1045,-1)))</f>
        <v/>
      </c>
      <c r="H999" s="24" t="str">
        <f>IF(生产方式演算表!J1037="","",生产方式演算表!J1037)</f>
        <v/>
      </c>
      <c r="I999" s="24" t="str">
        <f>IF(生产方式演算表!AQ1045="","",IF(LEN(生产方式演算表!AQ1045)=1,生产方式演算表!AQ1045,ROUND(生产方式演算表!AQ1045,-1)))</f>
        <v/>
      </c>
      <c r="J999" s="26" t="str">
        <f>IF(生产方式演算表!AR1037=0,"","运力")</f>
        <v/>
      </c>
      <c r="K999" s="26" t="str">
        <f>IF(J999="","",IF(LEN(生产方式演算表!AR1045)=1,生产方式演算表!AR1045,ROUND(生产方式演算表!AR1045,-1)))</f>
        <v/>
      </c>
      <c r="L999" s="3" t="str">
        <f>IF(生产方式演算表!O1037="","",生产方式演算表!O1037)</f>
        <v/>
      </c>
      <c r="M999" s="3" t="str">
        <f>IF(生产方式演算表!AT1037="","",ROUND(生产方式演算表!AT1037,-1))</f>
        <v/>
      </c>
      <c r="N999" s="3" t="str">
        <f>IF(生产方式演算表!Q1037="","",生产方式演算表!Q1037)</f>
        <v/>
      </c>
      <c r="O999" s="3" t="str">
        <f>IF(生产方式演算表!AU1037="","",ROUND(生产方式演算表!AU1037,-1))</f>
        <v/>
      </c>
      <c r="P999" s="3" t="str">
        <f>IF(生产方式演算表!S1037="","",生产方式演算表!S1037)</f>
        <v/>
      </c>
      <c r="Q999" s="3" t="str">
        <f>IF(生产方式演算表!AV1037="","",ROUND(生产方式演算表!AV1037,-1))</f>
        <v/>
      </c>
      <c r="R999" s="3" t="str">
        <f>IF(生产方式演算表!V1037="","",生产方式演算表!V1037)</f>
        <v/>
      </c>
      <c r="S999" s="3" t="str">
        <f>IF(生产方式演算表!AW1045="","",IF(LEN(生产方式演算表!AW1045)=1,生产方式演算表!AW1045,ROUND(生产方式演算表!AW1045,-1)))</f>
        <v/>
      </c>
      <c r="T999" s="3" t="str">
        <f>IF(生产方式演算表!X1037="","",生产方式演算表!X1037)</f>
        <v/>
      </c>
      <c r="U999" s="3" t="str">
        <f>IF(生产方式演算表!AX1045="","",IF(LEN(生产方式演算表!AX1045)=1,生产方式演算表!AX1045,ROUND(生产方式演算表!AX1045,-1)))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3" t="str">
        <f>生产方式演算表!A1038</f>
        <v>pmg_伐木场_所有制</v>
      </c>
      <c r="B1000" s="20" t="str">
        <f>IF(生产方式演算表!B1038="","",生产方式演算表!B1038)</f>
        <v>pm_重_公开交易</v>
      </c>
      <c r="C1000" s="25">
        <v>8</v>
      </c>
      <c r="D1000" s="24" t="str">
        <f>IF(生产方式演算表!F1038="","",生产方式演算表!F1038)</f>
        <v/>
      </c>
      <c r="E1000" s="24" t="str">
        <f>IF(生产方式演算表!AO1046="","",IF(LEN(生产方式演算表!AO1046)=1,生产方式演算表!AO1046,ROUND(生产方式演算表!AO1046,-1)))</f>
        <v/>
      </c>
      <c r="F1000" s="24" t="str">
        <f>IF(生产方式演算表!H1046="","",生产方式演算表!H1046)</f>
        <v/>
      </c>
      <c r="G1000" s="24" t="str">
        <f>IF(生产方式演算表!AP1046="","",IF(LEN(生产方式演算表!AP1046)=1,生产方式演算表!AP1046,ROUND(生产方式演算表!AP1046,-1)))</f>
        <v/>
      </c>
      <c r="H1000" s="24" t="str">
        <f>IF(生产方式演算表!J1038="","",生产方式演算表!J1038)</f>
        <v/>
      </c>
      <c r="I1000" s="24" t="str">
        <f>IF(生产方式演算表!AQ1046="","",IF(LEN(生产方式演算表!AQ1046)=1,生产方式演算表!AQ1046,ROUND(生产方式演算表!AQ1046,-1)))</f>
        <v/>
      </c>
      <c r="J1000" s="26" t="str">
        <f>IF(生产方式演算表!AR1038=0,"","运力")</f>
        <v/>
      </c>
      <c r="K1000" s="26" t="str">
        <f>IF(J1000="","",IF(LEN(生产方式演算表!AR1046)=1,生产方式演算表!AR1046,ROUND(生产方式演算表!AR1046,-1)))</f>
        <v/>
      </c>
      <c r="L1000" s="3" t="str">
        <f>IF(生产方式演算表!O1038="","",生产方式演算表!O1038)</f>
        <v/>
      </c>
      <c r="M1000" s="3" t="str">
        <f>IF(生产方式演算表!AT1038="","",ROUND(生产方式演算表!AT1038,-1))</f>
        <v/>
      </c>
      <c r="N1000" s="3" t="str">
        <f>IF(生产方式演算表!Q1038="","",生产方式演算表!Q1038)</f>
        <v/>
      </c>
      <c r="O1000" s="3" t="str">
        <f>IF(生产方式演算表!AU1038="","",ROUND(生产方式演算表!AU1038,-1))</f>
        <v/>
      </c>
      <c r="P1000" s="3" t="str">
        <f>IF(生产方式演算表!S1038="","",生产方式演算表!S1038)</f>
        <v/>
      </c>
      <c r="Q1000" s="3" t="str">
        <f>IF(生产方式演算表!AV1038="","",ROUND(生产方式演算表!AV1038,-1))</f>
        <v/>
      </c>
      <c r="R1000" s="3" t="str">
        <f>IF(生产方式演算表!V1038="","",生产方式演算表!V1038)</f>
        <v/>
      </c>
      <c r="S1000" s="3" t="str">
        <f>IF(生产方式演算表!AW1046="","",IF(LEN(生产方式演算表!AW1046)=1,生产方式演算表!AW1046,ROUND(生产方式演算表!AW1046,-1)))</f>
        <v/>
      </c>
      <c r="T1000" s="3" t="str">
        <f>IF(生产方式演算表!X1038="","",生产方式演算表!X1038)</f>
        <v/>
      </c>
      <c r="U1000" s="3" t="str">
        <f>IF(生产方式演算表!AX1046="","",IF(LEN(生产方式演算表!AX1046)=1,生产方式演算表!AX1046,ROUND(生产方式演算表!AX1046,-1)))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3" t="str">
        <f>生产方式演算表!A1039</f>
        <v>pmg_伐木场_所有制</v>
      </c>
      <c r="B1001" s="20" t="str">
        <f>IF(生产方式演算表!B1039="","",生产方式演算表!B1039)</f>
        <v>pm_重_政府运营</v>
      </c>
      <c r="C1001" s="23">
        <v>1</v>
      </c>
      <c r="D1001" s="24" t="str">
        <f>IF(生产方式演算表!F1039="","",生产方式演算表!F1039)</f>
        <v/>
      </c>
      <c r="E1001" s="24" t="str">
        <f>IF(生产方式演算表!AO1047="","",IF(LEN(生产方式演算表!AO1047)=1,生产方式演算表!AO1047,ROUND(生产方式演算表!AO1047,-1)))</f>
        <v/>
      </c>
      <c r="F1001" s="24" t="str">
        <f>IF(生产方式演算表!H1047="","",生产方式演算表!H1047)</f>
        <v/>
      </c>
      <c r="G1001" s="24" t="str">
        <f>IF(生产方式演算表!AP1047="","",IF(LEN(生产方式演算表!AP1047)=1,生产方式演算表!AP1047,ROUND(生产方式演算表!AP1047,-1)))</f>
        <v/>
      </c>
      <c r="H1001" s="24" t="str">
        <f>IF(生产方式演算表!J1039="","",生产方式演算表!J1039)</f>
        <v/>
      </c>
      <c r="I1001" s="24" t="str">
        <f>IF(生产方式演算表!AQ1047="","",IF(LEN(生产方式演算表!AQ1047)=1,生产方式演算表!AQ1047,ROUND(生产方式演算表!AQ1047,-1)))</f>
        <v/>
      </c>
      <c r="J1001" s="26" t="str">
        <f>IF(生产方式演算表!AR1039=0,"","运力")</f>
        <v/>
      </c>
      <c r="K1001" s="26" t="str">
        <f>IF(J1001="","",IF(LEN(生产方式演算表!AR1047)=1,生产方式演算表!AR1047,ROUND(生产方式演算表!AR1047,-1)))</f>
        <v/>
      </c>
      <c r="L1001" s="3" t="str">
        <f>IF(生产方式演算表!O1039="","",生产方式演算表!O1039)</f>
        <v/>
      </c>
      <c r="M1001" s="3" t="str">
        <f>IF(生产方式演算表!AT1039="","",ROUND(生产方式演算表!AT1039,-1))</f>
        <v/>
      </c>
      <c r="N1001" s="3" t="str">
        <f>IF(生产方式演算表!Q1039="","",生产方式演算表!Q1039)</f>
        <v/>
      </c>
      <c r="O1001" s="3" t="str">
        <f>IF(生产方式演算表!AU1039="","",ROUND(生产方式演算表!AU1039,-1))</f>
        <v/>
      </c>
      <c r="P1001" s="3" t="str">
        <f>IF(生产方式演算表!S1039="","",生产方式演算表!S1039)</f>
        <v/>
      </c>
      <c r="Q1001" s="3" t="str">
        <f>IF(生产方式演算表!AV1039="","",ROUND(生产方式演算表!AV1039,-1))</f>
        <v/>
      </c>
      <c r="R1001" s="3" t="str">
        <f>IF(生产方式演算表!V1039="","",生产方式演算表!V1039)</f>
        <v/>
      </c>
      <c r="S1001" s="3" t="str">
        <f>IF(生产方式演算表!AW1047="","",IF(LEN(生产方式演算表!AW1047)=1,生产方式演算表!AW1047,ROUND(生产方式演算表!AW1047,-1)))</f>
        <v/>
      </c>
      <c r="T1001" s="3" t="str">
        <f>IF(生产方式演算表!X1039="","",生产方式演算表!X1039)</f>
        <v/>
      </c>
      <c r="U1001" s="3" t="str">
        <f>IF(生产方式演算表!AX1047="","",IF(LEN(生产方式演算表!AX1047)=1,生产方式演算表!AX1047,ROUND(生产方式演算表!AX1047,-1)))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3" t="str">
        <f>生产方式演算表!A1040</f>
        <v>pmg_伐木场_所有制</v>
      </c>
      <c r="B1002" s="20" t="str">
        <f>IF(生产方式演算表!B1040="","",生产方式演算表!B1040)</f>
        <v>pm_重_初级工人合作社</v>
      </c>
      <c r="C1002" s="23">
        <v>2</v>
      </c>
      <c r="D1002" s="24" t="str">
        <f>IF(生产方式演算表!F1040="","",生产方式演算表!F1040)</f>
        <v/>
      </c>
      <c r="E1002" s="24" t="str">
        <f>IF(生产方式演算表!AO1048="","",IF(LEN(生产方式演算表!AO1048)=1,生产方式演算表!AO1048,ROUND(生产方式演算表!AO1048,-1)))</f>
        <v/>
      </c>
      <c r="F1002" s="24" t="str">
        <f>IF(生产方式演算表!H1048="","",生产方式演算表!H1048)</f>
        <v/>
      </c>
      <c r="G1002" s="24" t="str">
        <f>IF(生产方式演算表!AP1048="","",IF(LEN(生产方式演算表!AP1048)=1,生产方式演算表!AP1048,ROUND(生产方式演算表!AP1048,-1)))</f>
        <v/>
      </c>
      <c r="H1002" s="24" t="str">
        <f>IF(生产方式演算表!J1040="","",生产方式演算表!J1040)</f>
        <v/>
      </c>
      <c r="I1002" s="24" t="str">
        <f>IF(生产方式演算表!AQ1048="","",IF(LEN(生产方式演算表!AQ1048)=1,生产方式演算表!AQ1048,ROUND(生产方式演算表!AQ1048,-1)))</f>
        <v/>
      </c>
      <c r="J1002" s="26" t="str">
        <f>IF(生产方式演算表!AR1040=0,"","运力")</f>
        <v/>
      </c>
      <c r="K1002" s="26" t="str">
        <f>IF(J1002="","",IF(LEN(生产方式演算表!AR1048)=1,生产方式演算表!AR1048,ROUND(生产方式演算表!AR1048,-1)))</f>
        <v/>
      </c>
      <c r="L1002" s="3" t="str">
        <f>IF(生产方式演算表!O1040="","",生产方式演算表!O1040)</f>
        <v/>
      </c>
      <c r="M1002" s="3" t="str">
        <f>IF(生产方式演算表!AT1040="","",ROUND(生产方式演算表!AT1040,-1))</f>
        <v/>
      </c>
      <c r="N1002" s="3" t="str">
        <f>IF(生产方式演算表!Q1040="","",生产方式演算表!Q1040)</f>
        <v/>
      </c>
      <c r="O1002" s="3" t="str">
        <f>IF(生产方式演算表!AU1040="","",ROUND(生产方式演算表!AU1040,-1))</f>
        <v/>
      </c>
      <c r="P1002" s="3" t="str">
        <f>IF(生产方式演算表!S1040="","",生产方式演算表!S1040)</f>
        <v/>
      </c>
      <c r="Q1002" s="3" t="str">
        <f>IF(生产方式演算表!AV1040="","",ROUND(生产方式演算表!AV1040,-1))</f>
        <v/>
      </c>
      <c r="R1002" s="3" t="str">
        <f>IF(生产方式演算表!V1040="","",生产方式演算表!V1040)</f>
        <v/>
      </c>
      <c r="S1002" s="3" t="str">
        <f>IF(生产方式演算表!AW1048="","",IF(LEN(生产方式演算表!AW1048)=1,生产方式演算表!AW1048,ROUND(生产方式演算表!AW1048,-1)))</f>
        <v/>
      </c>
      <c r="T1002" s="3" t="str">
        <f>IF(生产方式演算表!X1040="","",生产方式演算表!X1040)</f>
        <v/>
      </c>
      <c r="U1002" s="3" t="str">
        <f>IF(生产方式演算表!AX1048="","",IF(LEN(生产方式演算表!AX1048)=1,生产方式演算表!AX1048,ROUND(生产方式演算表!AX1048,-1)))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3" t="str">
        <f>生产方式演算表!A1041</f>
        <v>pmg_伐木场_所有制</v>
      </c>
      <c r="B1003" s="20" t="str">
        <f>IF(生产方式演算表!B1041="","",生产方式演算表!B1041)</f>
        <v>pm_重_高级工人合作社</v>
      </c>
      <c r="C1003" s="23">
        <v>3</v>
      </c>
      <c r="D1003" s="24" t="str">
        <f>IF(生产方式演算表!F1041="","",生产方式演算表!F1041)</f>
        <v/>
      </c>
      <c r="E1003" s="24">
        <f>IF(生产方式演算表!AO1049="","",IF(LEN(生产方式演算表!AO1049)=1,生产方式演算表!AO1049,ROUND(生产方式演算表!AO1049,-1)))</f>
        <v>6</v>
      </c>
      <c r="F1003" s="24" t="str">
        <f>IF(生产方式演算表!H1049="","",生产方式演算表!H1049)</f>
        <v/>
      </c>
      <c r="G1003" s="24" t="str">
        <f>IF(生产方式演算表!AP1049="","",IF(LEN(生产方式演算表!AP1049)=1,生产方式演算表!AP1049,ROUND(生产方式演算表!AP1049,-1)))</f>
        <v/>
      </c>
      <c r="H1003" s="24" t="str">
        <f>IF(生产方式演算表!J1041="","",生产方式演算表!J1041)</f>
        <v/>
      </c>
      <c r="I1003" s="24" t="str">
        <f>IF(生产方式演算表!AQ1049="","",IF(LEN(生产方式演算表!AQ1049)=1,生产方式演算表!AQ1049,ROUND(生产方式演算表!AQ1049,-1)))</f>
        <v/>
      </c>
      <c r="J1003" s="26" t="str">
        <f>IF(生产方式演算表!AR1041=0,"","运力")</f>
        <v/>
      </c>
      <c r="K1003" s="26" t="str">
        <f>IF(J1003="","",IF(LEN(生产方式演算表!AR1049)=1,生产方式演算表!AR1049,ROUND(生产方式演算表!AR1049,-1)))</f>
        <v/>
      </c>
      <c r="L1003" s="3" t="str">
        <f>IF(生产方式演算表!O1041="","",生产方式演算表!O1041)</f>
        <v/>
      </c>
      <c r="M1003" s="3" t="str">
        <f>IF(生产方式演算表!AT1041="","",ROUND(生产方式演算表!AT1041,-1))</f>
        <v/>
      </c>
      <c r="N1003" s="3" t="str">
        <f>IF(生产方式演算表!Q1041="","",生产方式演算表!Q1041)</f>
        <v/>
      </c>
      <c r="O1003" s="3" t="str">
        <f>IF(生产方式演算表!AU1041="","",ROUND(生产方式演算表!AU1041,-1))</f>
        <v/>
      </c>
      <c r="P1003" s="3" t="str">
        <f>IF(生产方式演算表!S1041="","",生产方式演算表!S1041)</f>
        <v/>
      </c>
      <c r="Q1003" s="3" t="str">
        <f>IF(生产方式演算表!AV1041="","",ROUND(生产方式演算表!AV1041,-1))</f>
        <v/>
      </c>
      <c r="R1003" s="3" t="str">
        <f>IF(生产方式演算表!V1041="","",生产方式演算表!V1041)</f>
        <v/>
      </c>
      <c r="S1003" s="3" t="str">
        <f>IF(生产方式演算表!AW1049="","",IF(LEN(生产方式演算表!AW1049)=1,生产方式演算表!AW1049,ROUND(生产方式演算表!AW1049,-1)))</f>
        <v/>
      </c>
      <c r="T1003" s="3" t="str">
        <f>IF(生产方式演算表!X1041="","",生产方式演算表!X1041)</f>
        <v/>
      </c>
      <c r="U1003" s="3" t="str">
        <f>IF(生产方式演算表!AX1049="","",IF(LEN(生产方式演算表!AX1049)=1,生产方式演算表!AX1049,ROUND(生产方式演算表!AX1049,-1)))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3" t="str">
        <f>生产方式演算表!A1042</f>
        <v>pmg_伐木场_所有制</v>
      </c>
      <c r="B1004" s="20" t="str">
        <f>IF(生产方式演算表!B1042="","",生产方式演算表!B1042)</f>
        <v>pm_重_法师所有</v>
      </c>
      <c r="C1004" s="23">
        <v>4</v>
      </c>
      <c r="D1004" s="24" t="str">
        <f>IF(生产方式演算表!F1042="","",生产方式演算表!F1042)</f>
        <v/>
      </c>
      <c r="E1004" s="24">
        <f>IF(生产方式演算表!AO1050="","",IF(LEN(生产方式演算表!AO1050)=1,生产方式演算表!AO1050,ROUND(生产方式演算表!AO1050,-1)))</f>
        <v>8</v>
      </c>
      <c r="F1004" s="24" t="str">
        <f>IF(生产方式演算表!H1050="","",生产方式演算表!H1050)</f>
        <v/>
      </c>
      <c r="G1004" s="24" t="str">
        <f>IF(生产方式演算表!AP1050="","",IF(LEN(生产方式演算表!AP1050)=1,生产方式演算表!AP1050,ROUND(生产方式演算表!AP1050,-1)))</f>
        <v/>
      </c>
      <c r="H1004" s="24" t="str">
        <f>IF(生产方式演算表!J1042="","",生产方式演算表!J1042)</f>
        <v/>
      </c>
      <c r="I1004" s="24" t="str">
        <f>IF(生产方式演算表!AQ1050="","",IF(LEN(生产方式演算表!AQ1050)=1,生产方式演算表!AQ1050,ROUND(生产方式演算表!AQ1050,-1)))</f>
        <v/>
      </c>
      <c r="J1004" s="26" t="str">
        <f>IF(生产方式演算表!AR1042=0,"","运力")</f>
        <v/>
      </c>
      <c r="K1004" s="26" t="str">
        <f>IF(J1004="","",IF(LEN(生产方式演算表!AR1050)=1,生产方式演算表!AR1050,ROUND(生产方式演算表!AR1050,-1)))</f>
        <v/>
      </c>
      <c r="L1004" s="3" t="str">
        <f>IF(生产方式演算表!O1042="","",生产方式演算表!O1042)</f>
        <v/>
      </c>
      <c r="M1004" s="3" t="str">
        <f>IF(生产方式演算表!AT1042="","",ROUND(生产方式演算表!AT1042,-1))</f>
        <v/>
      </c>
      <c r="N1004" s="3" t="str">
        <f>IF(生产方式演算表!Q1042="","",生产方式演算表!Q1042)</f>
        <v/>
      </c>
      <c r="O1004" s="3" t="str">
        <f>IF(生产方式演算表!AU1042="","",ROUND(生产方式演算表!AU1042,-1))</f>
        <v/>
      </c>
      <c r="P1004" s="3" t="str">
        <f>IF(生产方式演算表!S1042="","",生产方式演算表!S1042)</f>
        <v/>
      </c>
      <c r="Q1004" s="3" t="str">
        <f>IF(生产方式演算表!AV1042="","",ROUND(生产方式演算表!AV1042,-1))</f>
        <v/>
      </c>
      <c r="R1004" s="3" t="str">
        <f>IF(生产方式演算表!V1042="","",生产方式演算表!V1042)</f>
        <v/>
      </c>
      <c r="S1004" s="3" t="str">
        <f>IF(生产方式演算表!AW1050="","",IF(LEN(生产方式演算表!AW1050)=1,生产方式演算表!AW1050,ROUND(生产方式演算表!AW1050,-1)))</f>
        <v/>
      </c>
      <c r="T1004" s="3" t="str">
        <f>IF(生产方式演算表!X1042="","",生产方式演算表!X1042)</f>
        <v/>
      </c>
      <c r="U1004" s="3" t="str">
        <f>IF(生产方式演算表!AX1050="","",IF(LEN(生产方式演算表!AX1050)=1,生产方式演算表!AX1050,ROUND(生产方式演算表!AX1050,-1)))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hidden="1" customHeight="1" spans="1:34">
      <c r="A1005" s="23" t="str">
        <f>生产方式演算表!A1043</f>
        <v>pmg_树胶_基础生产</v>
      </c>
      <c r="B1005" s="20" t="str">
        <f>IF(生产方式演算表!B1043="","",生产方式演算表!B1043)</f>
        <v/>
      </c>
      <c r="C1005" s="23">
        <v>5</v>
      </c>
      <c r="D1005" s="24" t="str">
        <f>IF(生产方式演算表!F1043="","",生产方式演算表!F1043)</f>
        <v/>
      </c>
      <c r="E1005" s="24" t="str">
        <f>IF(生产方式演算表!AO1043="","",生产方式演算表!AO1043)</f>
        <v/>
      </c>
      <c r="F1005" s="24" t="str">
        <f>IF(生产方式演算表!H1043="","",生产方式演算表!H1043)</f>
        <v/>
      </c>
      <c r="G1005" s="24" t="str">
        <f>IF(生产方式演算表!AP1043="","",生产方式演算表!AP1043)</f>
        <v/>
      </c>
      <c r="H1005" s="24" t="str">
        <f>IF(生产方式演算表!J1043="","",生产方式演算表!J1043)</f>
        <v/>
      </c>
      <c r="I1005" s="24" t="str">
        <f>IF(生产方式演算表!AQ1043="","",生产方式演算表!AQ1043)</f>
        <v/>
      </c>
      <c r="J1005" s="26" t="str">
        <f>IF(生产方式演算表!AR1043=0,"","运力")</f>
        <v/>
      </c>
      <c r="K1005" s="26" t="str">
        <f>IF(J1005="运力",生产方式演算表!AR1043,"")</f>
        <v/>
      </c>
      <c r="L1005" s="3" t="str">
        <f>IF(生产方式演算表!O1043="","",生产方式演算表!O1043)</f>
        <v/>
      </c>
      <c r="M1005" s="3" t="str">
        <f>IF(生产方式演算表!AT1043="","",ROUND(生产方式演算表!AT1043,-1))</f>
        <v/>
      </c>
      <c r="N1005" s="3" t="str">
        <f>IF(生产方式演算表!Q1043="","",生产方式演算表!Q1043)</f>
        <v/>
      </c>
      <c r="O1005" s="3" t="str">
        <f>IF(生产方式演算表!AU1043="","",ROUND(生产方式演算表!AU1043,-1))</f>
        <v/>
      </c>
      <c r="P1005" s="3" t="str">
        <f>IF(生产方式演算表!S1043="","",生产方式演算表!S1043)</f>
        <v/>
      </c>
      <c r="Q1005" s="3" t="str">
        <f>IF(生产方式演算表!AV1043="","",ROUND(生产方式演算表!AV1043,-1))</f>
        <v/>
      </c>
      <c r="R1005" s="3" t="str">
        <f>IF(生产方式演算表!V1043="","",生产方式演算表!V1043)</f>
        <v/>
      </c>
      <c r="S1005" s="3" t="str">
        <f>IF(生产方式演算表!AW1043="","",ROUND(生产方式演算表!AW1043,-LEN(生产方式演算表!AW1043)+2))</f>
        <v/>
      </c>
      <c r="T1005" s="3" t="str">
        <f>IF(生产方式演算表!X1043="","",生产方式演算表!X1043)</f>
        <v/>
      </c>
      <c r="U1005" s="3" t="str">
        <f>IF(生产方式演算表!AX1043="","",ROUND(生产方式演算表!AX1043,-LEN(生产方式演算表!AX1043)+2))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hidden="1" customHeight="1" spans="1:34">
      <c r="A1006" s="23" t="str">
        <f>生产方式演算表!A1044</f>
        <v>pmg_树胶_基础生产</v>
      </c>
      <c r="B1006" s="20" t="str">
        <f>IF(生产方式演算表!B1044="","",生产方式演算表!B1044)</f>
        <v/>
      </c>
      <c r="C1006" s="25">
        <v>1</v>
      </c>
      <c r="D1006" s="24" t="str">
        <f>IF(生产方式演算表!F1044="","",生产方式演算表!F1044)</f>
        <v/>
      </c>
      <c r="E1006" s="24" t="str">
        <f>IF(生产方式演算表!AO1044="","",生产方式演算表!AO1044)</f>
        <v/>
      </c>
      <c r="F1006" s="24" t="str">
        <f>IF(生产方式演算表!H1044="","",生产方式演算表!H1044)</f>
        <v/>
      </c>
      <c r="G1006" s="24" t="str">
        <f>IF(生产方式演算表!AP1044="","",生产方式演算表!AP1044)</f>
        <v/>
      </c>
      <c r="H1006" s="24" t="str">
        <f>IF(生产方式演算表!J1044="","",生产方式演算表!J1044)</f>
        <v/>
      </c>
      <c r="I1006" s="24" t="str">
        <f>IF(生产方式演算表!AQ1044="","",生产方式演算表!AQ1044)</f>
        <v/>
      </c>
      <c r="J1006" s="26" t="str">
        <f>IF(生产方式演算表!AR1044=0,"","运力")</f>
        <v/>
      </c>
      <c r="K1006" s="26" t="str">
        <f>IF(J1006="运力",生产方式演算表!AR1044,"")</f>
        <v/>
      </c>
      <c r="L1006" s="3" t="str">
        <f>IF(生产方式演算表!O1044="","",生产方式演算表!O1044)</f>
        <v/>
      </c>
      <c r="M1006" s="3" t="str">
        <f>IF(生产方式演算表!AT1044="","",ROUND(生产方式演算表!AT1044,-1))</f>
        <v/>
      </c>
      <c r="N1006" s="3" t="str">
        <f>IF(生产方式演算表!Q1044="","",生产方式演算表!Q1044)</f>
        <v/>
      </c>
      <c r="O1006" s="3" t="str">
        <f>IF(生产方式演算表!AU1044="","",ROUND(生产方式演算表!AU1044,-1))</f>
        <v/>
      </c>
      <c r="P1006" s="3" t="str">
        <f>IF(生产方式演算表!S1044="","",生产方式演算表!S1044)</f>
        <v/>
      </c>
      <c r="Q1006" s="3" t="str">
        <f>IF(生产方式演算表!AV1044="","",ROUND(生产方式演算表!AV1044,-1))</f>
        <v/>
      </c>
      <c r="R1006" s="3" t="str">
        <f>IF(生产方式演算表!V1044="","",生产方式演算表!V1044)</f>
        <v/>
      </c>
      <c r="S1006" s="3" t="str">
        <f>IF(生产方式演算表!AW1044="","",ROUND(生产方式演算表!AW1044,-LEN(生产方式演算表!AW1044)+2))</f>
        <v/>
      </c>
      <c r="T1006" s="3" t="str">
        <f>IF(生产方式演算表!X1044="","",生产方式演算表!X1044)</f>
        <v/>
      </c>
      <c r="U1006" s="3" t="str">
        <f>IF(生产方式演算表!AX1044="","",ROUND(生产方式演算表!AX1044,-LEN(生产方式演算表!AX1044)+2))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hidden="1" customHeight="1" spans="1:34">
      <c r="A1007" s="23" t="str">
        <f>生产方式演算表!A1045</f>
        <v>pmg_树胶_基础生产</v>
      </c>
      <c r="B1007" s="20" t="str">
        <f>IF(生产方式演算表!B1045="","",生产方式演算表!B1045)</f>
        <v/>
      </c>
      <c r="C1007" s="25">
        <v>2</v>
      </c>
      <c r="D1007" s="24" t="str">
        <f>IF(生产方式演算表!F1045="","",生产方式演算表!F1045)</f>
        <v/>
      </c>
      <c r="E1007" s="24" t="str">
        <f>IF(生产方式演算表!AO1045="","",生产方式演算表!AO1045)</f>
        <v/>
      </c>
      <c r="F1007" s="24" t="str">
        <f>IF(生产方式演算表!H1045="","",生产方式演算表!H1045)</f>
        <v/>
      </c>
      <c r="G1007" s="24" t="str">
        <f>IF(生产方式演算表!AP1045="","",生产方式演算表!AP1045)</f>
        <v/>
      </c>
      <c r="H1007" s="24" t="str">
        <f>IF(生产方式演算表!J1045="","",生产方式演算表!J1045)</f>
        <v/>
      </c>
      <c r="I1007" s="24" t="str">
        <f>IF(生产方式演算表!AQ1045="","",生产方式演算表!AQ1045)</f>
        <v/>
      </c>
      <c r="J1007" s="26" t="str">
        <f>IF(生产方式演算表!AR1045=0,"","运力")</f>
        <v/>
      </c>
      <c r="K1007" s="26" t="str">
        <f>IF(J1007="运力",生产方式演算表!AR1045,"")</f>
        <v/>
      </c>
      <c r="L1007" s="3" t="str">
        <f>IF(生产方式演算表!O1045="","",生产方式演算表!O1045)</f>
        <v/>
      </c>
      <c r="M1007" s="3" t="str">
        <f>IF(生产方式演算表!AT1045="","",ROUND(生产方式演算表!AT1045,-1))</f>
        <v/>
      </c>
      <c r="N1007" s="3" t="str">
        <f>IF(生产方式演算表!Q1045="","",生产方式演算表!Q1045)</f>
        <v/>
      </c>
      <c r="O1007" s="3" t="str">
        <f>IF(生产方式演算表!AU1045="","",ROUND(生产方式演算表!AU1045,-1))</f>
        <v/>
      </c>
      <c r="P1007" s="3" t="str">
        <f>IF(生产方式演算表!S1045="","",生产方式演算表!S1045)</f>
        <v/>
      </c>
      <c r="Q1007" s="3" t="str">
        <f>IF(生产方式演算表!AV1045="","",ROUND(生产方式演算表!AV1045,-1))</f>
        <v/>
      </c>
      <c r="R1007" s="3" t="str">
        <f>IF(生产方式演算表!V1045="","",生产方式演算表!V1045)</f>
        <v/>
      </c>
      <c r="S1007" s="3" t="str">
        <f>IF(生产方式演算表!AW1045="","",ROUND(生产方式演算表!AW1045,-LEN(生产方式演算表!AW1045)+2))</f>
        <v/>
      </c>
      <c r="T1007" s="3" t="str">
        <f>IF(生产方式演算表!X1045="","",生产方式演算表!X1045)</f>
        <v/>
      </c>
      <c r="U1007" s="3" t="str">
        <f>IF(生产方式演算表!AX1045="","",ROUND(生产方式演算表!AX1045,-LEN(生产方式演算表!AX1045)+2))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hidden="1" customHeight="1" spans="1:34">
      <c r="A1008" s="23" t="str">
        <f>生产方式演算表!A1046</f>
        <v>pmg_树胶_基础生产</v>
      </c>
      <c r="B1008" s="20" t="str">
        <f>IF(生产方式演算表!B1046="","",生产方式演算表!B1046)</f>
        <v/>
      </c>
      <c r="C1008" s="25">
        <v>3</v>
      </c>
      <c r="D1008" s="24" t="str">
        <f>IF(生产方式演算表!F1046="","",生产方式演算表!F1046)</f>
        <v/>
      </c>
      <c r="E1008" s="24" t="str">
        <f>IF(生产方式演算表!AO1046="","",生产方式演算表!AO1046)</f>
        <v/>
      </c>
      <c r="F1008" s="24" t="str">
        <f>IF(生产方式演算表!H1046="","",生产方式演算表!H1046)</f>
        <v/>
      </c>
      <c r="G1008" s="24" t="str">
        <f>IF(生产方式演算表!AP1046="","",生产方式演算表!AP1046)</f>
        <v/>
      </c>
      <c r="H1008" s="24" t="str">
        <f>IF(生产方式演算表!J1046="","",生产方式演算表!J1046)</f>
        <v/>
      </c>
      <c r="I1008" s="24" t="str">
        <f>IF(生产方式演算表!AQ1046="","",生产方式演算表!AQ1046)</f>
        <v/>
      </c>
      <c r="J1008" s="26" t="str">
        <f>IF(生产方式演算表!AR1046=0,"","运力")</f>
        <v/>
      </c>
      <c r="K1008" s="26" t="str">
        <f>IF(J1008="运力",生产方式演算表!AR1046,"")</f>
        <v/>
      </c>
      <c r="L1008" s="3" t="str">
        <f>IF(生产方式演算表!O1046="","",生产方式演算表!O1046)</f>
        <v/>
      </c>
      <c r="M1008" s="3" t="str">
        <f>IF(生产方式演算表!AT1046="","",ROUND(生产方式演算表!AT1046,-1))</f>
        <v/>
      </c>
      <c r="N1008" s="3" t="str">
        <f>IF(生产方式演算表!Q1046="","",生产方式演算表!Q1046)</f>
        <v/>
      </c>
      <c r="O1008" s="3" t="str">
        <f>IF(生产方式演算表!AU1046="","",ROUND(生产方式演算表!AU1046,-1))</f>
        <v/>
      </c>
      <c r="P1008" s="3" t="str">
        <f>IF(生产方式演算表!S1046="","",生产方式演算表!S1046)</f>
        <v/>
      </c>
      <c r="Q1008" s="3" t="str">
        <f>IF(生产方式演算表!AV1046="","",ROUND(生产方式演算表!AV1046,-1))</f>
        <v/>
      </c>
      <c r="R1008" s="3" t="str">
        <f>IF(生产方式演算表!V1046="","",生产方式演算表!V1046)</f>
        <v/>
      </c>
      <c r="S1008" s="3" t="str">
        <f>IF(生产方式演算表!AW1046="","",ROUND(生产方式演算表!AW1046,-LEN(生产方式演算表!AW1046)+2))</f>
        <v/>
      </c>
      <c r="T1008" s="3" t="str">
        <f>IF(生产方式演算表!X1046="","",生产方式演算表!X1046)</f>
        <v/>
      </c>
      <c r="U1008" s="3" t="str">
        <f>IF(生产方式演算表!AX1046="","",ROUND(生产方式演算表!AX1046,-LEN(生产方式演算表!AX1046)+2))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hidden="1" customHeight="1" spans="1:34">
      <c r="A1009" s="23" t="str">
        <f>生产方式演算表!A1047</f>
        <v>pmg_树胶_基础生产</v>
      </c>
      <c r="B1009" s="20" t="str">
        <f>IF(生产方式演算表!B1047="","",生产方式演算表!B1047)</f>
        <v/>
      </c>
      <c r="C1009" s="25">
        <v>4</v>
      </c>
      <c r="D1009" s="24" t="str">
        <f>IF(生产方式演算表!F1047="","",生产方式演算表!F1047)</f>
        <v/>
      </c>
      <c r="E1009" s="24" t="str">
        <f>IF(生产方式演算表!AO1047="","",生产方式演算表!AO1047)</f>
        <v/>
      </c>
      <c r="F1009" s="24" t="str">
        <f>IF(生产方式演算表!H1047="","",生产方式演算表!H1047)</f>
        <v/>
      </c>
      <c r="G1009" s="24" t="str">
        <f>IF(生产方式演算表!AP1047="","",生产方式演算表!AP1047)</f>
        <v/>
      </c>
      <c r="H1009" s="24" t="str">
        <f>IF(生产方式演算表!J1047="","",生产方式演算表!J1047)</f>
        <v/>
      </c>
      <c r="I1009" s="24" t="str">
        <f>IF(生产方式演算表!AQ1047="","",生产方式演算表!AQ1047)</f>
        <v/>
      </c>
      <c r="J1009" s="26" t="str">
        <f>IF(生产方式演算表!AR1047=0,"","运力")</f>
        <v/>
      </c>
      <c r="K1009" s="26" t="str">
        <f>IF(J1009="运力",生产方式演算表!AR1047,"")</f>
        <v/>
      </c>
      <c r="L1009" s="3" t="str">
        <f>IF(生产方式演算表!O1047="","",生产方式演算表!O1047)</f>
        <v/>
      </c>
      <c r="M1009" s="3" t="str">
        <f>IF(生产方式演算表!AT1047="","",ROUND(生产方式演算表!AT1047,-1))</f>
        <v/>
      </c>
      <c r="N1009" s="3" t="str">
        <f>IF(生产方式演算表!Q1047="","",生产方式演算表!Q1047)</f>
        <v/>
      </c>
      <c r="O1009" s="3" t="str">
        <f>IF(生产方式演算表!AU1047="","",ROUND(生产方式演算表!AU1047,-1))</f>
        <v/>
      </c>
      <c r="P1009" s="3" t="str">
        <f>IF(生产方式演算表!S1047="","",生产方式演算表!S1047)</f>
        <v/>
      </c>
      <c r="Q1009" s="3" t="str">
        <f>IF(生产方式演算表!AV1047="","",ROUND(生产方式演算表!AV1047,-1))</f>
        <v/>
      </c>
      <c r="R1009" s="3" t="str">
        <f>IF(生产方式演算表!V1047="","",生产方式演算表!V1047)</f>
        <v/>
      </c>
      <c r="S1009" s="3" t="str">
        <f>IF(生产方式演算表!AW1047="","",ROUND(生产方式演算表!AW1047,-LEN(生产方式演算表!AW1047)+2))</f>
        <v/>
      </c>
      <c r="T1009" s="3" t="str">
        <f>IF(生产方式演算表!X1047="","",生产方式演算表!X1047)</f>
        <v/>
      </c>
      <c r="U1009" s="3" t="str">
        <f>IF(生产方式演算表!AX1047="","",ROUND(生产方式演算表!AX1047,-LEN(生产方式演算表!AX1047)+2))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hidden="1" customHeight="1" spans="1:34">
      <c r="A1010" s="23" t="str">
        <f>生产方式演算表!A1048</f>
        <v>pmg_树胶_科学自动化</v>
      </c>
      <c r="B1010" s="20" t="str">
        <f>IF(生产方式演算表!B1048="","",生产方式演算表!B1048)</f>
        <v/>
      </c>
      <c r="C1010" s="25">
        <v>5</v>
      </c>
      <c r="D1010" s="24" t="str">
        <f>IF(生产方式演算表!F1048="","",生产方式演算表!F1048)</f>
        <v/>
      </c>
      <c r="E1010" s="24" t="str">
        <f>IF(生产方式演算表!AO1048="","",生产方式演算表!AO1048)</f>
        <v/>
      </c>
      <c r="F1010" s="24" t="str">
        <f>IF(生产方式演算表!H1048="","",生产方式演算表!H1048)</f>
        <v/>
      </c>
      <c r="G1010" s="24" t="str">
        <f>IF(生产方式演算表!AP1048="","",生产方式演算表!AP1048)</f>
        <v/>
      </c>
      <c r="H1010" s="24" t="str">
        <f>IF(生产方式演算表!J1048="","",生产方式演算表!J1048)</f>
        <v/>
      </c>
      <c r="I1010" s="24" t="str">
        <f>IF(生产方式演算表!AQ1048="","",生产方式演算表!AQ1048)</f>
        <v/>
      </c>
      <c r="J1010" s="26" t="str">
        <f>IF(生产方式演算表!AR1048=0,"","运力")</f>
        <v/>
      </c>
      <c r="K1010" s="26" t="str">
        <f>IF(J1010="运力",生产方式演算表!AR1048,"")</f>
        <v/>
      </c>
      <c r="L1010" s="3" t="str">
        <f>IF(生产方式演算表!O1048="","",生产方式演算表!O1048)</f>
        <v/>
      </c>
      <c r="M1010" s="3" t="str">
        <f>IF(生产方式演算表!AT1048="","",ROUND(生产方式演算表!AT1048,-1))</f>
        <v/>
      </c>
      <c r="N1010" s="3" t="str">
        <f>IF(生产方式演算表!Q1048="","",生产方式演算表!Q1048)</f>
        <v/>
      </c>
      <c r="O1010" s="3" t="str">
        <f>IF(生产方式演算表!AU1048="","",ROUND(生产方式演算表!AU1048,-1))</f>
        <v/>
      </c>
      <c r="P1010" s="3" t="str">
        <f>IF(生产方式演算表!S1048="","",生产方式演算表!S1048)</f>
        <v/>
      </c>
      <c r="Q1010" s="3" t="str">
        <f>IF(生产方式演算表!AV1048="","",ROUND(生产方式演算表!AV1048,-1))</f>
        <v/>
      </c>
      <c r="R1010" s="3" t="str">
        <f>IF(生产方式演算表!V1048="","",生产方式演算表!V1048)</f>
        <v/>
      </c>
      <c r="S1010" s="3" t="str">
        <f>IF(生产方式演算表!AW1048="","",ROUND(生产方式演算表!AW1048,-LEN(生产方式演算表!AW1048)+2))</f>
        <v/>
      </c>
      <c r="T1010" s="3" t="str">
        <f>IF(生产方式演算表!X1048="","",生产方式演算表!X1048)</f>
        <v/>
      </c>
      <c r="U1010" s="3" t="str">
        <f>IF(生产方式演算表!AX1048="","",ROUND(生产方式演算表!AX1048,-LEN(生产方式演算表!AX1048)+2))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hidden="1" customHeight="1" spans="1:34">
      <c r="A1011" s="23" t="str">
        <f>生产方式演算表!A1049</f>
        <v>pmg_树胶_科学自动化</v>
      </c>
      <c r="B1011" s="20" t="str">
        <f>IF(生产方式演算表!B1049="","",生产方式演算表!B1049)</f>
        <v/>
      </c>
      <c r="C1011" s="23">
        <v>1</v>
      </c>
      <c r="D1011" s="24" t="str">
        <f>IF(生产方式演算表!F1049="","",生产方式演算表!F1049)</f>
        <v>工具</v>
      </c>
      <c r="E1011" s="24">
        <f>IF(生产方式演算表!AO1049="","",生产方式演算表!AO1049)</f>
        <v>6</v>
      </c>
      <c r="F1011" s="24" t="str">
        <f>IF(生产方式演算表!H1049="","",生产方式演算表!H1049)</f>
        <v/>
      </c>
      <c r="G1011" s="24" t="str">
        <f>IF(生产方式演算表!AP1049="","",生产方式演算表!AP1049)</f>
        <v/>
      </c>
      <c r="H1011" s="24" t="str">
        <f>IF(生产方式演算表!J1049="","",生产方式演算表!J1049)</f>
        <v/>
      </c>
      <c r="I1011" s="24" t="str">
        <f>IF(生产方式演算表!AQ1049="","",生产方式演算表!AQ1049)</f>
        <v/>
      </c>
      <c r="J1011" s="26" t="str">
        <f>IF(生产方式演算表!AR1049=0,"","运力")</f>
        <v/>
      </c>
      <c r="K1011" s="26" t="str">
        <f>IF(J1011="运力",生产方式演算表!AR1049,"")</f>
        <v/>
      </c>
      <c r="L1011" s="3" t="str">
        <f>IF(生产方式演算表!O1049="","",生产方式演算表!O1049)</f>
        <v/>
      </c>
      <c r="M1011" s="3" t="str">
        <f>IF(生产方式演算表!AT1049="","",ROUND(生产方式演算表!AT1049,-1))</f>
        <v/>
      </c>
      <c r="N1011" s="3" t="str">
        <f>IF(生产方式演算表!Q1049="","",生产方式演算表!Q1049)</f>
        <v/>
      </c>
      <c r="O1011" s="3" t="str">
        <f>IF(生产方式演算表!AU1049="","",ROUND(生产方式演算表!AU1049,-1))</f>
        <v/>
      </c>
      <c r="P1011" s="3" t="str">
        <f>IF(生产方式演算表!S1049="","",生产方式演算表!S1049)</f>
        <v/>
      </c>
      <c r="Q1011" s="3" t="str">
        <f>IF(生产方式演算表!AV1049="","",ROUND(生产方式演算表!AV1049,-1))</f>
        <v/>
      </c>
      <c r="R1011" s="3" t="str">
        <f>IF(生产方式演算表!V1049="","",生产方式演算表!V1049)</f>
        <v/>
      </c>
      <c r="S1011" s="3" t="str">
        <f>IF(生产方式演算表!AW1049="","",ROUND(生产方式演算表!AW1049,-LEN(生产方式演算表!AW1049)+2))</f>
        <v/>
      </c>
      <c r="T1011" s="3" t="str">
        <f>IF(生产方式演算表!X1049="","",生产方式演算表!X1049)</f>
        <v/>
      </c>
      <c r="U1011" s="3" t="str">
        <f>IF(生产方式演算表!AX1049="","",ROUND(生产方式演算表!AX1049,-LEN(生产方式演算表!AX1049)+2))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hidden="1" customHeight="1" spans="1:34">
      <c r="A1012" s="23" t="str">
        <f>生产方式演算表!A1050</f>
        <v>pmg_树胶_科学自动化</v>
      </c>
      <c r="B1012" s="20" t="str">
        <f>IF(生产方式演算表!B1050="","",生产方式演算表!B1050)</f>
        <v/>
      </c>
      <c r="C1012" s="23">
        <v>2</v>
      </c>
      <c r="D1012" s="24" t="str">
        <f>IF(生产方式演算表!F1050="","",生产方式演算表!F1050)</f>
        <v>工具</v>
      </c>
      <c r="E1012" s="24">
        <f>IF(生产方式演算表!AO1050="","",生产方式演算表!AO1050)</f>
        <v>8</v>
      </c>
      <c r="F1012" s="24" t="str">
        <f>IF(生产方式演算表!H1050="","",生产方式演算表!H1050)</f>
        <v/>
      </c>
      <c r="G1012" s="24" t="str">
        <f>IF(生产方式演算表!AP1050="","",生产方式演算表!AP1050)</f>
        <v/>
      </c>
      <c r="H1012" s="24" t="str">
        <f>IF(生产方式演算表!J1050="","",生产方式演算表!J1050)</f>
        <v/>
      </c>
      <c r="I1012" s="24" t="str">
        <f>IF(生产方式演算表!AQ1050="","",生产方式演算表!AQ1050)</f>
        <v/>
      </c>
      <c r="J1012" s="26" t="str">
        <f>IF(生产方式演算表!AR1050=0,"","运力")</f>
        <v/>
      </c>
      <c r="K1012" s="26" t="str">
        <f>IF(J1012="运力",生产方式演算表!AR1050,"")</f>
        <v/>
      </c>
      <c r="L1012" s="3" t="str">
        <f>IF(生产方式演算表!O1050="","",生产方式演算表!O1050)</f>
        <v/>
      </c>
      <c r="M1012" s="3" t="str">
        <f>IF(生产方式演算表!AT1050="","",ROUND(生产方式演算表!AT1050,-1))</f>
        <v/>
      </c>
      <c r="N1012" s="3" t="str">
        <f>IF(生产方式演算表!Q1050="","",生产方式演算表!Q1050)</f>
        <v/>
      </c>
      <c r="O1012" s="3" t="str">
        <f>IF(生产方式演算表!AU1050="","",ROUND(生产方式演算表!AU1050,-1))</f>
        <v/>
      </c>
      <c r="P1012" s="3" t="str">
        <f>IF(生产方式演算表!S1050="","",生产方式演算表!S1050)</f>
        <v/>
      </c>
      <c r="Q1012" s="3" t="str">
        <f>IF(生产方式演算表!AV1050="","",ROUND(生产方式演算表!AV1050,-1))</f>
        <v/>
      </c>
      <c r="R1012" s="3" t="str">
        <f>IF(生产方式演算表!V1050="","",生产方式演算表!V1050)</f>
        <v/>
      </c>
      <c r="S1012" s="3" t="str">
        <f>IF(生产方式演算表!AW1050="","",ROUND(生产方式演算表!AW1050,-LEN(生产方式演算表!AW1050)+2))</f>
        <v/>
      </c>
      <c r="T1012" s="3" t="str">
        <f>IF(生产方式演算表!X1050="","",生产方式演算表!X1050)</f>
        <v/>
      </c>
      <c r="U1012" s="3" t="str">
        <f>IF(生产方式演算表!AX1050="","",ROUND(生产方式演算表!AX1050,-LEN(生产方式演算表!AX1050)+2))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hidden="1" customHeight="1" spans="1:34">
      <c r="A1013" s="23" t="str">
        <f>生产方式演算表!A1051</f>
        <v>pmg_树胶_科学自动化</v>
      </c>
      <c r="B1013" s="20" t="str">
        <f>IF(生产方式演算表!B1051="","",生产方式演算表!B1051)</f>
        <v/>
      </c>
      <c r="C1013" s="23">
        <v>3</v>
      </c>
      <c r="D1013" s="24" t="str">
        <f>IF(生产方式演算表!F1051="","",生产方式演算表!F1051)</f>
        <v>科学引擎</v>
      </c>
      <c r="E1013" s="24">
        <f>IF(生产方式演算表!AO1051="","",生产方式演算表!AO1051)</f>
        <v>2</v>
      </c>
      <c r="F1013" s="24" t="str">
        <f>IF(生产方式演算表!H1051="","",生产方式演算表!H1051)</f>
        <v>煤</v>
      </c>
      <c r="G1013" s="24">
        <f>IF(生产方式演算表!AP1051="","",生产方式演算表!AP1051)</f>
        <v>8</v>
      </c>
      <c r="H1013" s="24" t="str">
        <f>IF(生产方式演算表!J1051="","",生产方式演算表!J1051)</f>
        <v/>
      </c>
      <c r="I1013" s="24" t="str">
        <f>IF(生产方式演算表!AQ1051="","",生产方式演算表!AQ1051)</f>
        <v/>
      </c>
      <c r="J1013" s="26" t="str">
        <f>IF(生产方式演算表!AR1051=0,"","运力")</f>
        <v/>
      </c>
      <c r="K1013" s="26" t="str">
        <f>IF(J1013="运力",生产方式演算表!AR1051,"")</f>
        <v/>
      </c>
      <c r="L1013" s="3" t="str">
        <f>IF(生产方式演算表!O1051="","",生产方式演算表!O1051)</f>
        <v/>
      </c>
      <c r="M1013" s="3" t="str">
        <f>IF(生产方式演算表!AT1051="","",ROUND(生产方式演算表!AT1051,-1))</f>
        <v/>
      </c>
      <c r="N1013" s="3" t="str">
        <f>IF(生产方式演算表!Q1051="","",生产方式演算表!Q1051)</f>
        <v/>
      </c>
      <c r="O1013" s="3" t="str">
        <f>IF(生产方式演算表!AU1051="","",ROUND(生产方式演算表!AU1051,-1))</f>
        <v/>
      </c>
      <c r="P1013" s="3" t="str">
        <f>IF(生产方式演算表!S1051="","",生产方式演算表!S1051)</f>
        <v/>
      </c>
      <c r="Q1013" s="3" t="str">
        <f>IF(生产方式演算表!AV1051="","",ROUND(生产方式演算表!AV1051,-1))</f>
        <v/>
      </c>
      <c r="R1013" s="3" t="str">
        <f>IF(生产方式演算表!V1051="","",生产方式演算表!V1051)</f>
        <v/>
      </c>
      <c r="S1013" s="3" t="str">
        <f>IF(生产方式演算表!AW1051="","",ROUND(生产方式演算表!AW1051,-LEN(生产方式演算表!AW1051)+2))</f>
        <v/>
      </c>
      <c r="T1013" s="3" t="str">
        <f>IF(生产方式演算表!X1051="","",生产方式演算表!X1051)</f>
        <v/>
      </c>
      <c r="U1013" s="3" t="str">
        <f>IF(生产方式演算表!AX1051="","",ROUND(生产方式演算表!AX1051,-LEN(生产方式演算表!AX1051)+2))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hidden="1" customHeight="1" spans="1:34">
      <c r="A1014" s="23" t="str">
        <f>生产方式演算表!A1052</f>
        <v>pmg_树胶_科学自动化</v>
      </c>
      <c r="B1014" s="20" t="str">
        <f>IF(生产方式演算表!B1052="","",生产方式演算表!B1052)</f>
        <v/>
      </c>
      <c r="C1014" s="23">
        <v>4</v>
      </c>
      <c r="D1014" s="24" t="str">
        <f>IF(生产方式演算表!F1052="","",生产方式演算表!F1052)</f>
        <v>魔导引擎</v>
      </c>
      <c r="E1014" s="24">
        <f>IF(生产方式演算表!AO1052="","",生产方式演算表!AO1052)</f>
        <v>2</v>
      </c>
      <c r="F1014" s="24" t="str">
        <f>IF(生产方式演算表!H1052="","",生产方式演算表!H1052)</f>
        <v>煤</v>
      </c>
      <c r="G1014" s="24">
        <f>IF(生产方式演算表!AP1052="","",生产方式演算表!AP1052)</f>
        <v>10</v>
      </c>
      <c r="H1014" s="24" t="str">
        <f>IF(生产方式演算表!J1052="","",生产方式演算表!J1052)</f>
        <v/>
      </c>
      <c r="I1014" s="24" t="str">
        <f>IF(生产方式演算表!AQ1052="","",生产方式演算表!AQ1052)</f>
        <v/>
      </c>
      <c r="J1014" s="26" t="str">
        <f>IF(生产方式演算表!AR1052=0,"","运力")</f>
        <v/>
      </c>
      <c r="K1014" s="26" t="str">
        <f>IF(J1014="运力",生产方式演算表!AR1052,"")</f>
        <v/>
      </c>
      <c r="L1014" s="3" t="str">
        <f>IF(生产方式演算表!O1052="","",生产方式演算表!O1052)</f>
        <v/>
      </c>
      <c r="M1014" s="3" t="str">
        <f>IF(生产方式演算表!AT1052="","",ROUND(生产方式演算表!AT1052,-1))</f>
        <v/>
      </c>
      <c r="N1014" s="3" t="str">
        <f>IF(生产方式演算表!Q1052="","",生产方式演算表!Q1052)</f>
        <v/>
      </c>
      <c r="O1014" s="3" t="str">
        <f>IF(生产方式演算表!AU1052="","",ROUND(生产方式演算表!AU1052,-1))</f>
        <v/>
      </c>
      <c r="P1014" s="3" t="str">
        <f>IF(生产方式演算表!S1052="","",生产方式演算表!S1052)</f>
        <v/>
      </c>
      <c r="Q1014" s="3" t="str">
        <f>IF(生产方式演算表!AV1052="","",ROUND(生产方式演算表!AV1052,-1))</f>
        <v/>
      </c>
      <c r="R1014" s="3" t="str">
        <f>IF(生产方式演算表!V1052="","",生产方式演算表!V1052)</f>
        <v/>
      </c>
      <c r="S1014" s="3" t="str">
        <f>IF(生产方式演算表!AW1052="","",ROUND(生产方式演算表!AW1052,-LEN(生产方式演算表!AW1052)+2))</f>
        <v/>
      </c>
      <c r="T1014" s="3" t="str">
        <f>IF(生产方式演算表!X1052="","",生产方式演算表!X1052)</f>
        <v/>
      </c>
      <c r="U1014" s="3" t="str">
        <f>IF(生产方式演算表!AX1052="","",ROUND(生产方式演算表!AX1052,-LEN(生产方式演算表!AX1052)+2))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hidden="1" customHeight="1" spans="1:34">
      <c r="A1015" s="23" t="str">
        <f>生产方式演算表!A1053</f>
        <v>pmg_树胶_魔法自动化</v>
      </c>
      <c r="B1015" s="20" t="str">
        <f>IF(生产方式演算表!B1053="","",生产方式演算表!B1053)</f>
        <v/>
      </c>
      <c r="C1015" s="23">
        <v>5</v>
      </c>
      <c r="D1015" s="24" t="str">
        <f>IF(生产方式演算表!F1053="","",生产方式演算表!F1053)</f>
        <v/>
      </c>
      <c r="E1015" s="24" t="str">
        <f>IF(生产方式演算表!AO1053="","",生产方式演算表!AO1053)</f>
        <v/>
      </c>
      <c r="F1015" s="24" t="str">
        <f>IF(生产方式演算表!H1053="","",生产方式演算表!H1053)</f>
        <v/>
      </c>
      <c r="G1015" s="24" t="str">
        <f>IF(生产方式演算表!AP1053="","",生产方式演算表!AP1053)</f>
        <v/>
      </c>
      <c r="H1015" s="24" t="str">
        <f>IF(生产方式演算表!J1053="","",生产方式演算表!J1053)</f>
        <v/>
      </c>
      <c r="I1015" s="24" t="str">
        <f>IF(生产方式演算表!AQ1053="","",生产方式演算表!AQ1053)</f>
        <v/>
      </c>
      <c r="J1015" s="26" t="str">
        <f>IF(生产方式演算表!AR1053=0,"","运力")</f>
        <v/>
      </c>
      <c r="K1015" s="26" t="str">
        <f>IF(J1015="运力",生产方式演算表!AR1053,"")</f>
        <v/>
      </c>
      <c r="L1015" s="3" t="str">
        <f>IF(生产方式演算表!O1053="","",生产方式演算表!O1053)</f>
        <v/>
      </c>
      <c r="M1015" s="3" t="str">
        <f>IF(生产方式演算表!AT1053="","",ROUND(生产方式演算表!AT1053,-1))</f>
        <v/>
      </c>
      <c r="N1015" s="3" t="str">
        <f>IF(生产方式演算表!Q1053="","",生产方式演算表!Q1053)</f>
        <v/>
      </c>
      <c r="O1015" s="3" t="str">
        <f>IF(生产方式演算表!AU1053="","",ROUND(生产方式演算表!AU1053,-1))</f>
        <v/>
      </c>
      <c r="P1015" s="3" t="str">
        <f>IF(生产方式演算表!S1053="","",生产方式演算表!S1053)</f>
        <v/>
      </c>
      <c r="Q1015" s="3" t="str">
        <f>IF(生产方式演算表!AV1053="","",ROUND(生产方式演算表!AV1053,-1))</f>
        <v/>
      </c>
      <c r="R1015" s="3" t="str">
        <f>IF(生产方式演算表!V1053="","",生产方式演算表!V1053)</f>
        <v/>
      </c>
      <c r="S1015" s="3" t="str">
        <f>IF(生产方式演算表!AW1053="","",ROUND(生产方式演算表!AW1053,-LEN(生产方式演算表!AW1053)+2))</f>
        <v/>
      </c>
      <c r="T1015" s="3" t="str">
        <f>IF(生产方式演算表!X1053="","",生产方式演算表!X1053)</f>
        <v/>
      </c>
      <c r="U1015" s="3" t="str">
        <f>IF(生产方式演算表!AX1053="","",ROUND(生产方式演算表!AX1053,-LEN(生产方式演算表!AX1053)+2))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hidden="1" customHeight="1" spans="1:34">
      <c r="A1016" s="23" t="str">
        <f>生产方式演算表!A1054</f>
        <v>pmg_树胶_魔法自动化</v>
      </c>
      <c r="B1016" s="20" t="str">
        <f>IF(生产方式演算表!B1054="","",生产方式演算表!B1054)</f>
        <v/>
      </c>
      <c r="C1016" s="25">
        <v>1</v>
      </c>
      <c r="D1016" s="24" t="str">
        <f>IF(生产方式演算表!F1054="","",生产方式演算表!F1054)</f>
        <v>魔偶</v>
      </c>
      <c r="E1016" s="24">
        <f>IF(生产方式演算表!AO1054="","",生产方式演算表!AO1054)</f>
        <v>6</v>
      </c>
      <c r="F1016" s="24" t="str">
        <f>IF(生产方式演算表!H1054="","",生产方式演算表!H1054)</f>
        <v>灵能水晶</v>
      </c>
      <c r="G1016" s="24">
        <f>IF(生产方式演算表!AP1054="","",生产方式演算表!AP1054)</f>
        <v>10</v>
      </c>
      <c r="H1016" s="24" t="str">
        <f>IF(生产方式演算表!J1054="","",生产方式演算表!J1054)</f>
        <v/>
      </c>
      <c r="I1016" s="24" t="str">
        <f>IF(生产方式演算表!AQ1054="","",生产方式演算表!AQ1054)</f>
        <v/>
      </c>
      <c r="J1016" s="26" t="str">
        <f>IF(生产方式演算表!AR1054=0,"","运力")</f>
        <v/>
      </c>
      <c r="K1016" s="26" t="str">
        <f>IF(J1016="运力",生产方式演算表!AR1054,"")</f>
        <v/>
      </c>
      <c r="L1016" s="3" t="str">
        <f>IF(生产方式演算表!O1054="","",生产方式演算表!O1054)</f>
        <v/>
      </c>
      <c r="M1016" s="3" t="str">
        <f>IF(生产方式演算表!AT1054="","",ROUND(生产方式演算表!AT1054,-1))</f>
        <v/>
      </c>
      <c r="N1016" s="3" t="str">
        <f>IF(生产方式演算表!Q1054="","",生产方式演算表!Q1054)</f>
        <v/>
      </c>
      <c r="O1016" s="3" t="str">
        <f>IF(生产方式演算表!AU1054="","",ROUND(生产方式演算表!AU1054,-1))</f>
        <v/>
      </c>
      <c r="P1016" s="3" t="str">
        <f>IF(生产方式演算表!S1054="","",生产方式演算表!S1054)</f>
        <v/>
      </c>
      <c r="Q1016" s="3" t="str">
        <f>IF(生产方式演算表!AV1054="","",ROUND(生产方式演算表!AV1054,-1))</f>
        <v/>
      </c>
      <c r="R1016" s="3" t="str">
        <f>IF(生产方式演算表!V1054="","",生产方式演算表!V1054)</f>
        <v/>
      </c>
      <c r="S1016" s="3" t="str">
        <f>IF(生产方式演算表!AW1054="","",ROUND(生产方式演算表!AW1054,-LEN(生产方式演算表!AW1054)+2))</f>
        <v/>
      </c>
      <c r="T1016" s="3" t="str">
        <f>IF(生产方式演算表!X1054="","",生产方式演算表!X1054)</f>
        <v/>
      </c>
      <c r="U1016" s="3" t="str">
        <f>IF(生产方式演算表!AX1054="","",ROUND(生产方式演算表!AX1054,-LEN(生产方式演算表!AX1054)+2))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hidden="1" customHeight="1" spans="1:34">
      <c r="A1017" s="23" t="str">
        <f>生产方式演算表!A1055</f>
        <v>pmg_树胶_魔法自动化</v>
      </c>
      <c r="B1017" s="20" t="str">
        <f>IF(生产方式演算表!B1055="","",生产方式演算表!B1055)</f>
        <v/>
      </c>
      <c r="C1017" s="25">
        <v>2</v>
      </c>
      <c r="D1017" s="24" t="str">
        <f>IF(生产方式演算表!F1055="","",生产方式演算表!F1055)</f>
        <v>魔偶</v>
      </c>
      <c r="E1017" s="24">
        <f>IF(生产方式演算表!AO1055="","",生产方式演算表!AO1055)</f>
        <v>9</v>
      </c>
      <c r="F1017" s="24" t="str">
        <f>IF(生产方式演算表!H1055="","",生产方式演算表!H1055)</f>
        <v>灵能水晶</v>
      </c>
      <c r="G1017" s="24">
        <f>IF(生产方式演算表!AP1055="","",生产方式演算表!AP1055)</f>
        <v>15</v>
      </c>
      <c r="H1017" s="24" t="str">
        <f>IF(生产方式演算表!J1055="","",生产方式演算表!J1055)</f>
        <v/>
      </c>
      <c r="I1017" s="24" t="str">
        <f>IF(生产方式演算表!AQ1055="","",生产方式演算表!AQ1055)</f>
        <v/>
      </c>
      <c r="J1017" s="26" t="str">
        <f>IF(生产方式演算表!AR1055=0,"","运力")</f>
        <v/>
      </c>
      <c r="K1017" s="26" t="str">
        <f>IF(J1017="运力",生产方式演算表!AR1055,"")</f>
        <v/>
      </c>
      <c r="L1017" s="3" t="str">
        <f>IF(生产方式演算表!O1055="","",生产方式演算表!O1055)</f>
        <v/>
      </c>
      <c r="M1017" s="3" t="str">
        <f>IF(生产方式演算表!AT1055="","",ROUND(生产方式演算表!AT1055,-1))</f>
        <v/>
      </c>
      <c r="N1017" s="3" t="str">
        <f>IF(生产方式演算表!Q1055="","",生产方式演算表!Q1055)</f>
        <v/>
      </c>
      <c r="O1017" s="3" t="str">
        <f>IF(生产方式演算表!AU1055="","",ROUND(生产方式演算表!AU1055,-1))</f>
        <v/>
      </c>
      <c r="P1017" s="3" t="str">
        <f>IF(生产方式演算表!S1055="","",生产方式演算表!S1055)</f>
        <v/>
      </c>
      <c r="Q1017" s="3" t="str">
        <f>IF(生产方式演算表!AV1055="","",ROUND(生产方式演算表!AV1055,-1))</f>
        <v/>
      </c>
      <c r="R1017" s="3" t="str">
        <f>IF(生产方式演算表!V1055="","",生产方式演算表!V1055)</f>
        <v/>
      </c>
      <c r="S1017" s="3" t="str">
        <f>IF(生产方式演算表!AW1055="","",ROUND(生产方式演算表!AW1055,-LEN(生产方式演算表!AW1055)+2))</f>
        <v/>
      </c>
      <c r="T1017" s="3" t="str">
        <f>IF(生产方式演算表!X1055="","",生产方式演算表!X1055)</f>
        <v/>
      </c>
      <c r="U1017" s="3" t="str">
        <f>IF(生产方式演算表!AX1055="","",ROUND(生产方式演算表!AX1055,-LEN(生产方式演算表!AX1055)+2))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hidden="1" customHeight="1" spans="1:34">
      <c r="A1018" s="23" t="str">
        <f>生产方式演算表!A1056</f>
        <v>pmg_树胶_魔法自动化</v>
      </c>
      <c r="B1018" s="20" t="str">
        <f>IF(生产方式演算表!B1056="","",生产方式演算表!B1056)</f>
        <v/>
      </c>
      <c r="C1018" s="25">
        <v>3</v>
      </c>
      <c r="D1018" s="24" t="str">
        <f>IF(生产方式演算表!F1056="","",生产方式演算表!F1056)</f>
        <v>魔偶</v>
      </c>
      <c r="E1018" s="24">
        <f>IF(生产方式演算表!AO1056="","",生产方式演算表!AO1056)</f>
        <v>12</v>
      </c>
      <c r="F1018" s="24" t="str">
        <f>IF(生产方式演算表!H1056="","",生产方式演算表!H1056)</f>
        <v>灵能水晶</v>
      </c>
      <c r="G1018" s="24">
        <f>IF(生产方式演算表!AP1056="","",生产方式演算表!AP1056)</f>
        <v>19</v>
      </c>
      <c r="H1018" s="24" t="str">
        <f>IF(生产方式演算表!J1056="","",生产方式演算表!J1056)</f>
        <v/>
      </c>
      <c r="I1018" s="24" t="str">
        <f>IF(生产方式演算表!AQ1056="","",生产方式演算表!AQ1056)</f>
        <v/>
      </c>
      <c r="J1018" s="26" t="str">
        <f>IF(生产方式演算表!AR1056=0,"","运力")</f>
        <v/>
      </c>
      <c r="K1018" s="26" t="str">
        <f>IF(J1018="运力",生产方式演算表!AR1056,"")</f>
        <v/>
      </c>
      <c r="L1018" s="3" t="str">
        <f>IF(生产方式演算表!O1056="","",生产方式演算表!O1056)</f>
        <v/>
      </c>
      <c r="M1018" s="3" t="str">
        <f>IF(生产方式演算表!AT1056="","",ROUND(生产方式演算表!AT1056,-1))</f>
        <v/>
      </c>
      <c r="N1018" s="3" t="str">
        <f>IF(生产方式演算表!Q1056="","",生产方式演算表!Q1056)</f>
        <v/>
      </c>
      <c r="O1018" s="3" t="str">
        <f>IF(生产方式演算表!AU1056="","",ROUND(生产方式演算表!AU1056,-1))</f>
        <v/>
      </c>
      <c r="P1018" s="3" t="str">
        <f>IF(生产方式演算表!S1056="","",生产方式演算表!S1056)</f>
        <v/>
      </c>
      <c r="Q1018" s="3" t="str">
        <f>IF(生产方式演算表!AV1056="","",ROUND(生产方式演算表!AV1056,-1))</f>
        <v/>
      </c>
      <c r="R1018" s="3" t="str">
        <f>IF(生产方式演算表!V1056="","",生产方式演算表!V1056)</f>
        <v/>
      </c>
      <c r="S1018" s="3" t="str">
        <f>IF(生产方式演算表!AW1056="","",ROUND(生产方式演算表!AW1056,-LEN(生产方式演算表!AW1056)+2))</f>
        <v/>
      </c>
      <c r="T1018" s="3" t="str">
        <f>IF(生产方式演算表!X1056="","",生产方式演算表!X1056)</f>
        <v/>
      </c>
      <c r="U1018" s="3" t="str">
        <f>IF(生产方式演算表!AX1056="","",ROUND(生产方式演算表!AX1056,-LEN(生产方式演算表!AX1056)+2))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hidden="1" customHeight="1" spans="1:34">
      <c r="A1019" s="23" t="str">
        <f>生产方式演算表!A1057</f>
        <v>pmg_树胶_魔法自动化</v>
      </c>
      <c r="B1019" s="20" t="str">
        <f>IF(生产方式演算表!B1057="","",生产方式演算表!B1057)</f>
        <v/>
      </c>
      <c r="C1019" s="25">
        <v>4</v>
      </c>
      <c r="D1019" s="24" t="str">
        <f>IF(生产方式演算表!F1057="","",生产方式演算表!F1057)</f>
        <v>魔偶</v>
      </c>
      <c r="E1019" s="24">
        <f>IF(生产方式演算表!AO1057="","",生产方式演算表!AO1057)</f>
        <v>14</v>
      </c>
      <c r="F1019" s="24" t="str">
        <f>IF(生产方式演算表!H1057="","",生产方式演算表!H1057)</f>
        <v>灵能水晶</v>
      </c>
      <c r="G1019" s="24">
        <f>IF(生产方式演算表!AP1057="","",生产方式演算表!AP1057)</f>
        <v>24</v>
      </c>
      <c r="H1019" s="24" t="str">
        <f>IF(生产方式演算表!J1057="","",生产方式演算表!J1057)</f>
        <v/>
      </c>
      <c r="I1019" s="24" t="str">
        <f>IF(生产方式演算表!AQ1057="","",生产方式演算表!AQ1057)</f>
        <v/>
      </c>
      <c r="J1019" s="26" t="str">
        <f>IF(生产方式演算表!AR1057=0,"","运力")</f>
        <v/>
      </c>
      <c r="K1019" s="26" t="str">
        <f>IF(J1019="运力",生产方式演算表!AR1057,"")</f>
        <v/>
      </c>
      <c r="L1019" s="3" t="str">
        <f>IF(生产方式演算表!O1057="","",生产方式演算表!O1057)</f>
        <v/>
      </c>
      <c r="M1019" s="3" t="str">
        <f>IF(生产方式演算表!AT1057="","",ROUND(生产方式演算表!AT1057,-1))</f>
        <v/>
      </c>
      <c r="N1019" s="3" t="str">
        <f>IF(生产方式演算表!Q1057="","",生产方式演算表!Q1057)</f>
        <v/>
      </c>
      <c r="O1019" s="3" t="str">
        <f>IF(生产方式演算表!AU1057="","",ROUND(生产方式演算表!AU1057,-1))</f>
        <v/>
      </c>
      <c r="P1019" s="3" t="str">
        <f>IF(生产方式演算表!S1057="","",生产方式演算表!S1057)</f>
        <v/>
      </c>
      <c r="Q1019" s="3" t="str">
        <f>IF(生产方式演算表!AV1057="","",ROUND(生产方式演算表!AV1057,-1))</f>
        <v/>
      </c>
      <c r="R1019" s="3" t="str">
        <f>IF(生产方式演算表!V1057="","",生产方式演算表!V1057)</f>
        <v/>
      </c>
      <c r="S1019" s="3" t="str">
        <f>IF(生产方式演算表!AW1057="","",ROUND(生产方式演算表!AW1057,-LEN(生产方式演算表!AW1057)+2))</f>
        <v/>
      </c>
      <c r="T1019" s="3" t="str">
        <f>IF(生产方式演算表!X1057="","",生产方式演算表!X1057)</f>
        <v/>
      </c>
      <c r="U1019" s="3" t="str">
        <f>IF(生产方式演算表!AX1057="","",ROUND(生产方式演算表!AX1057,-LEN(生产方式演算表!AX1057)+2))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hidden="1" customHeight="1" spans="1:34">
      <c r="A1020" s="23" t="str">
        <f>生产方式演算表!A1058</f>
        <v>pmg_树胶_所有制</v>
      </c>
      <c r="B1020" s="20" t="str">
        <f>IF(生产方式演算表!B1058="","",生产方式演算表!B1058)</f>
        <v/>
      </c>
      <c r="C1020" s="25">
        <v>5</v>
      </c>
      <c r="D1020" s="24" t="str">
        <f>IF(生产方式演算表!F1058="","",生产方式演算表!F1058)</f>
        <v/>
      </c>
      <c r="E1020" s="24" t="str">
        <f>IF(生产方式演算表!AO1058="","",生产方式演算表!AO1058)</f>
        <v/>
      </c>
      <c r="F1020" s="24" t="str">
        <f>IF(生产方式演算表!H1058="","",生产方式演算表!H1058)</f>
        <v/>
      </c>
      <c r="G1020" s="24" t="str">
        <f>IF(生产方式演算表!AP1058="","",生产方式演算表!AP1058)</f>
        <v/>
      </c>
      <c r="H1020" s="24" t="str">
        <f>IF(生产方式演算表!J1058="","",生产方式演算表!J1058)</f>
        <v/>
      </c>
      <c r="I1020" s="24" t="str">
        <f>IF(生产方式演算表!AQ1058="","",生产方式演算表!AQ1058)</f>
        <v/>
      </c>
      <c r="J1020" s="26" t="str">
        <f>IF(生产方式演算表!AR1058=0,"","运力")</f>
        <v/>
      </c>
      <c r="K1020" s="26" t="str">
        <f>IF(J1020="运力",生产方式演算表!AR1058,"")</f>
        <v/>
      </c>
      <c r="L1020" s="3" t="str">
        <f>IF(生产方式演算表!O1058="","",生产方式演算表!O1058)</f>
        <v/>
      </c>
      <c r="M1020" s="3" t="str">
        <f>IF(生产方式演算表!AT1058="","",ROUND(生产方式演算表!AT1058,-1))</f>
        <v/>
      </c>
      <c r="N1020" s="3" t="str">
        <f>IF(生产方式演算表!Q1058="","",生产方式演算表!Q1058)</f>
        <v/>
      </c>
      <c r="O1020" s="3" t="str">
        <f>IF(生产方式演算表!AU1058="","",ROUND(生产方式演算表!AU1058,-1))</f>
        <v/>
      </c>
      <c r="P1020" s="3" t="str">
        <f>IF(生产方式演算表!S1058="","",生产方式演算表!S1058)</f>
        <v/>
      </c>
      <c r="Q1020" s="3" t="str">
        <f>IF(生产方式演算表!AV1058="","",ROUND(生产方式演算表!AV1058,-1))</f>
        <v/>
      </c>
      <c r="R1020" s="3" t="str">
        <f>IF(生产方式演算表!V1058="","",生产方式演算表!V1058)</f>
        <v/>
      </c>
      <c r="S1020" s="3" t="str">
        <f>IF(生产方式演算表!AW1058="","",ROUND(生产方式演算表!AW1058,-LEN(生产方式演算表!AW1058)+2))</f>
        <v/>
      </c>
      <c r="T1020" s="3" t="str">
        <f>IF(生产方式演算表!X1058="","",生产方式演算表!X1058)</f>
        <v/>
      </c>
      <c r="U1020" s="3" t="str">
        <f>IF(生产方式演算表!AX1058="","",ROUND(生产方式演算表!AX1058,-LEN(生产方式演算表!AX1058)+2))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hidden="1" customHeight="1" spans="1:34">
      <c r="A1021" s="23" t="str">
        <f>生产方式演算表!A1059</f>
        <v>pmg_树胶_所有制</v>
      </c>
      <c r="B1021" s="20" t="str">
        <f>IF(生产方式演算表!B1059="","",生产方式演算表!B1059)</f>
        <v/>
      </c>
      <c r="C1021" s="25">
        <v>6</v>
      </c>
      <c r="D1021" s="24" t="str">
        <f>IF(生产方式演算表!F1059="","",生产方式演算表!F1059)</f>
        <v/>
      </c>
      <c r="E1021" s="24" t="str">
        <f>IF(生产方式演算表!AO1059="","",生产方式演算表!AO1059)</f>
        <v/>
      </c>
      <c r="F1021" s="24" t="str">
        <f>IF(生产方式演算表!H1059="","",生产方式演算表!H1059)</f>
        <v/>
      </c>
      <c r="G1021" s="24" t="str">
        <f>IF(生产方式演算表!AP1059="","",生产方式演算表!AP1059)</f>
        <v/>
      </c>
      <c r="H1021" s="24" t="str">
        <f>IF(生产方式演算表!J1059="","",生产方式演算表!J1059)</f>
        <v/>
      </c>
      <c r="I1021" s="24" t="str">
        <f>IF(生产方式演算表!AQ1059="","",生产方式演算表!AQ1059)</f>
        <v/>
      </c>
      <c r="J1021" s="26" t="str">
        <f>IF(生产方式演算表!AR1059=0,"","运力")</f>
        <v/>
      </c>
      <c r="K1021" s="26" t="str">
        <f>IF(J1021="运力",生产方式演算表!AR1059,"")</f>
        <v/>
      </c>
      <c r="L1021" s="3" t="str">
        <f>IF(生产方式演算表!O1059="","",生产方式演算表!O1059)</f>
        <v/>
      </c>
      <c r="M1021" s="3" t="str">
        <f>IF(生产方式演算表!AT1059="","",ROUND(生产方式演算表!AT1059,-1))</f>
        <v/>
      </c>
      <c r="N1021" s="3" t="str">
        <f>IF(生产方式演算表!Q1059="","",生产方式演算表!Q1059)</f>
        <v/>
      </c>
      <c r="O1021" s="3" t="str">
        <f>IF(生产方式演算表!AU1059="","",ROUND(生产方式演算表!AU1059,-1))</f>
        <v/>
      </c>
      <c r="P1021" s="3" t="str">
        <f>IF(生产方式演算表!S1059="","",生产方式演算表!S1059)</f>
        <v/>
      </c>
      <c r="Q1021" s="3" t="str">
        <f>IF(生产方式演算表!AV1059="","",ROUND(生产方式演算表!AV1059,-1))</f>
        <v/>
      </c>
      <c r="R1021" s="3" t="str">
        <f>IF(生产方式演算表!V1059="","",生产方式演算表!V1059)</f>
        <v/>
      </c>
      <c r="S1021" s="3" t="str">
        <f>IF(生产方式演算表!AW1059="","",ROUND(生产方式演算表!AW1059,-LEN(生产方式演算表!AW1059)+2))</f>
        <v/>
      </c>
      <c r="T1021" s="3" t="str">
        <f>IF(生产方式演算表!X1059="","",生产方式演算表!X1059)</f>
        <v/>
      </c>
      <c r="U1021" s="3" t="str">
        <f>IF(生产方式演算表!AX1059="","",ROUND(生产方式演算表!AX1059,-LEN(生产方式演算表!AX1059)+2))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hidden="1" customHeight="1" spans="1:34">
      <c r="A1022" s="23" t="str">
        <f>生产方式演算表!A1060</f>
        <v>pmg_树胶_所有制</v>
      </c>
      <c r="B1022" s="20" t="str">
        <f>IF(生产方式演算表!B1060="","",生产方式演算表!B1060)</f>
        <v/>
      </c>
      <c r="C1022" s="25">
        <v>7</v>
      </c>
      <c r="D1022" s="24" t="str">
        <f>IF(生产方式演算表!F1060="","",生产方式演算表!F1060)</f>
        <v/>
      </c>
      <c r="E1022" s="24" t="str">
        <f>IF(生产方式演算表!AO1060="","",生产方式演算表!AO1060)</f>
        <v/>
      </c>
      <c r="F1022" s="24" t="str">
        <f>IF(生产方式演算表!H1060="","",生产方式演算表!H1060)</f>
        <v/>
      </c>
      <c r="G1022" s="24" t="str">
        <f>IF(生产方式演算表!AP1060="","",生产方式演算表!AP1060)</f>
        <v/>
      </c>
      <c r="H1022" s="24" t="str">
        <f>IF(生产方式演算表!J1060="","",生产方式演算表!J1060)</f>
        <v/>
      </c>
      <c r="I1022" s="24" t="str">
        <f>IF(生产方式演算表!AQ1060="","",生产方式演算表!AQ1060)</f>
        <v/>
      </c>
      <c r="J1022" s="26" t="str">
        <f>IF(生产方式演算表!AR1060=0,"","运力")</f>
        <v/>
      </c>
      <c r="K1022" s="26" t="str">
        <f>IF(J1022="运力",生产方式演算表!AR1060,"")</f>
        <v/>
      </c>
      <c r="L1022" s="3" t="str">
        <f>IF(生产方式演算表!O1060="","",生产方式演算表!O1060)</f>
        <v/>
      </c>
      <c r="M1022" s="3" t="str">
        <f>IF(生产方式演算表!AT1060="","",ROUND(生产方式演算表!AT1060,-1))</f>
        <v/>
      </c>
      <c r="N1022" s="3" t="str">
        <f>IF(生产方式演算表!Q1060="","",生产方式演算表!Q1060)</f>
        <v/>
      </c>
      <c r="O1022" s="3" t="str">
        <f>IF(生产方式演算表!AU1060="","",ROUND(生产方式演算表!AU1060,-1))</f>
        <v/>
      </c>
      <c r="P1022" s="3" t="str">
        <f>IF(生产方式演算表!S1060="","",生产方式演算表!S1060)</f>
        <v/>
      </c>
      <c r="Q1022" s="3" t="str">
        <f>IF(生产方式演算表!AV1060="","",ROUND(生产方式演算表!AV1060,-1))</f>
        <v/>
      </c>
      <c r="R1022" s="3" t="str">
        <f>IF(生产方式演算表!V1060="","",生产方式演算表!V1060)</f>
        <v/>
      </c>
      <c r="S1022" s="3" t="str">
        <f>IF(生产方式演算表!AW1060="","",ROUND(生产方式演算表!AW1060,-LEN(生产方式演算表!AW1060)+2))</f>
        <v/>
      </c>
      <c r="T1022" s="3" t="str">
        <f>IF(生产方式演算表!X1060="","",生产方式演算表!X1060)</f>
        <v/>
      </c>
      <c r="U1022" s="3" t="str">
        <f>IF(生产方式演算表!AX1060="","",ROUND(生产方式演算表!AX1060,-LEN(生产方式演算表!AX1060)+2))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hidden="1" customHeight="1" spans="1:34">
      <c r="A1023" s="23" t="str">
        <f>生产方式演算表!A1061</f>
        <v>pmg_树胶_所有制</v>
      </c>
      <c r="B1023" s="20" t="str">
        <f>IF(生产方式演算表!B1061="","",生产方式演算表!B1061)</f>
        <v/>
      </c>
      <c r="C1023" s="25">
        <v>8</v>
      </c>
      <c r="D1023" s="24" t="str">
        <f>IF(生产方式演算表!F1061="","",生产方式演算表!F1061)</f>
        <v/>
      </c>
      <c r="E1023" s="24" t="str">
        <f>IF(生产方式演算表!AO1061="","",生产方式演算表!AO1061)</f>
        <v/>
      </c>
      <c r="F1023" s="24" t="str">
        <f>IF(生产方式演算表!H1061="","",生产方式演算表!H1061)</f>
        <v/>
      </c>
      <c r="G1023" s="24" t="str">
        <f>IF(生产方式演算表!AP1061="","",生产方式演算表!AP1061)</f>
        <v/>
      </c>
      <c r="H1023" s="24" t="str">
        <f>IF(生产方式演算表!J1061="","",生产方式演算表!J1061)</f>
        <v/>
      </c>
      <c r="I1023" s="24" t="str">
        <f>IF(生产方式演算表!AQ1061="","",生产方式演算表!AQ1061)</f>
        <v/>
      </c>
      <c r="J1023" s="26" t="str">
        <f>IF(生产方式演算表!AR1061=0,"","运力")</f>
        <v/>
      </c>
      <c r="K1023" s="26" t="str">
        <f>IF(J1023="运力",生产方式演算表!AR1061,"")</f>
        <v/>
      </c>
      <c r="L1023" s="3" t="str">
        <f>IF(生产方式演算表!O1061="","",生产方式演算表!O1061)</f>
        <v/>
      </c>
      <c r="M1023" s="3" t="str">
        <f>IF(生产方式演算表!AT1061="","",ROUND(生产方式演算表!AT1061,-1))</f>
        <v/>
      </c>
      <c r="N1023" s="3" t="str">
        <f>IF(生产方式演算表!Q1061="","",生产方式演算表!Q1061)</f>
        <v/>
      </c>
      <c r="O1023" s="3" t="str">
        <f>IF(生产方式演算表!AU1061="","",ROUND(生产方式演算表!AU1061,-1))</f>
        <v/>
      </c>
      <c r="P1023" s="3" t="str">
        <f>IF(生产方式演算表!S1061="","",生产方式演算表!S1061)</f>
        <v/>
      </c>
      <c r="Q1023" s="3" t="str">
        <f>IF(生产方式演算表!AV1061="","",ROUND(生产方式演算表!AV1061,-1))</f>
        <v/>
      </c>
      <c r="R1023" s="3" t="str">
        <f>IF(生产方式演算表!V1061="","",生产方式演算表!V1061)</f>
        <v/>
      </c>
      <c r="S1023" s="3" t="str">
        <f>IF(生产方式演算表!AW1061="","",ROUND(生产方式演算表!AW1061,-LEN(生产方式演算表!AW1061)+2))</f>
        <v/>
      </c>
      <c r="T1023" s="3" t="str">
        <f>IF(生产方式演算表!X1061="","",生产方式演算表!X1061)</f>
        <v/>
      </c>
      <c r="U1023" s="3" t="str">
        <f>IF(生产方式演算表!AX1061="","",ROUND(生产方式演算表!AX1061,-LEN(生产方式演算表!AX1061)+2))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hidden="1" customHeight="1" spans="1:34">
      <c r="A1024" s="23" t="str">
        <f>生产方式演算表!A1062</f>
        <v>pmg_树胶_所有制</v>
      </c>
      <c r="B1024" s="20" t="str">
        <f>IF(生产方式演算表!B1062="","",生产方式演算表!B1062)</f>
        <v/>
      </c>
      <c r="C1024" s="23">
        <v>1</v>
      </c>
      <c r="D1024" s="24" t="str">
        <f>IF(生产方式演算表!F1062="","",生产方式演算表!F1062)</f>
        <v/>
      </c>
      <c r="E1024" s="24" t="str">
        <f>IF(生产方式演算表!AO1062="","",生产方式演算表!AO1062)</f>
        <v/>
      </c>
      <c r="F1024" s="24" t="str">
        <f>IF(生产方式演算表!H1062="","",生产方式演算表!H1062)</f>
        <v/>
      </c>
      <c r="G1024" s="24" t="str">
        <f>IF(生产方式演算表!AP1062="","",生产方式演算表!AP1062)</f>
        <v/>
      </c>
      <c r="H1024" s="24" t="str">
        <f>IF(生产方式演算表!J1062="","",生产方式演算表!J1062)</f>
        <v/>
      </c>
      <c r="I1024" s="24" t="str">
        <f>IF(生产方式演算表!AQ1062="","",生产方式演算表!AQ1062)</f>
        <v/>
      </c>
      <c r="J1024" s="26" t="str">
        <f>IF(生产方式演算表!AR1062=0,"","运力")</f>
        <v/>
      </c>
      <c r="K1024" s="26" t="str">
        <f>IF(J1024="运力",生产方式演算表!AR1062,"")</f>
        <v/>
      </c>
      <c r="L1024" s="3" t="str">
        <f>IF(生产方式演算表!O1062="","",生产方式演算表!O1062)</f>
        <v/>
      </c>
      <c r="M1024" s="3" t="str">
        <f>IF(生产方式演算表!AT1062="","",ROUND(生产方式演算表!AT1062,-1))</f>
        <v/>
      </c>
      <c r="N1024" s="3" t="str">
        <f>IF(生产方式演算表!Q1062="","",生产方式演算表!Q1062)</f>
        <v/>
      </c>
      <c r="O1024" s="3" t="str">
        <f>IF(生产方式演算表!AU1062="","",ROUND(生产方式演算表!AU1062,-1))</f>
        <v/>
      </c>
      <c r="P1024" s="3" t="str">
        <f>IF(生产方式演算表!S1062="","",生产方式演算表!S1062)</f>
        <v/>
      </c>
      <c r="Q1024" s="3" t="str">
        <f>IF(生产方式演算表!AV1062="","",ROUND(生产方式演算表!AV1062,-1))</f>
        <v/>
      </c>
      <c r="R1024" s="3" t="str">
        <f>IF(生产方式演算表!V1062="","",生产方式演算表!V1062)</f>
        <v/>
      </c>
      <c r="S1024" s="3" t="str">
        <f>IF(生产方式演算表!AW1062="","",ROUND(生产方式演算表!AW1062,-LEN(生产方式演算表!AW1062)+2))</f>
        <v/>
      </c>
      <c r="T1024" s="3" t="str">
        <f>IF(生产方式演算表!X1062="","",生产方式演算表!X1062)</f>
        <v/>
      </c>
      <c r="U1024" s="3" t="str">
        <f>IF(生产方式演算表!AX1062="","",ROUND(生产方式演算表!AX1062,-LEN(生产方式演算表!AX1062)+2))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hidden="1" customHeight="1" spans="1:34">
      <c r="A1025" s="23" t="str">
        <f>生产方式演算表!A1063</f>
        <v>pmg_树胶_所有制</v>
      </c>
      <c r="B1025" s="20" t="str">
        <f>IF(生产方式演算表!B1063="","",生产方式演算表!B1063)</f>
        <v/>
      </c>
      <c r="C1025" s="23">
        <v>2</v>
      </c>
      <c r="D1025" s="24" t="str">
        <f>IF(生产方式演算表!F1063="","",生产方式演算表!F1063)</f>
        <v/>
      </c>
      <c r="E1025" s="24" t="str">
        <f>IF(生产方式演算表!AO1063="","",生产方式演算表!AO1063)</f>
        <v/>
      </c>
      <c r="F1025" s="24" t="str">
        <f>IF(生产方式演算表!H1063="","",生产方式演算表!H1063)</f>
        <v/>
      </c>
      <c r="G1025" s="24" t="str">
        <f>IF(生产方式演算表!AP1063="","",生产方式演算表!AP1063)</f>
        <v/>
      </c>
      <c r="H1025" s="24" t="str">
        <f>IF(生产方式演算表!J1063="","",生产方式演算表!J1063)</f>
        <v/>
      </c>
      <c r="I1025" s="24" t="str">
        <f>IF(生产方式演算表!AQ1063="","",生产方式演算表!AQ1063)</f>
        <v/>
      </c>
      <c r="J1025" s="26" t="str">
        <f>IF(生产方式演算表!AR1063=0,"","运力")</f>
        <v/>
      </c>
      <c r="K1025" s="26" t="str">
        <f>IF(J1025="运力",生产方式演算表!AR1063,"")</f>
        <v/>
      </c>
      <c r="L1025" s="3" t="str">
        <f>IF(生产方式演算表!O1063="","",生产方式演算表!O1063)</f>
        <v/>
      </c>
      <c r="M1025" s="3" t="str">
        <f>IF(生产方式演算表!AT1063="","",ROUND(生产方式演算表!AT1063,-1))</f>
        <v/>
      </c>
      <c r="N1025" s="3" t="str">
        <f>IF(生产方式演算表!Q1063="","",生产方式演算表!Q1063)</f>
        <v/>
      </c>
      <c r="O1025" s="3" t="str">
        <f>IF(生产方式演算表!AU1063="","",ROUND(生产方式演算表!AU1063,-1))</f>
        <v/>
      </c>
      <c r="P1025" s="3" t="str">
        <f>IF(生产方式演算表!S1063="","",生产方式演算表!S1063)</f>
        <v/>
      </c>
      <c r="Q1025" s="3" t="str">
        <f>IF(生产方式演算表!AV1063="","",ROUND(生产方式演算表!AV1063,-1))</f>
        <v/>
      </c>
      <c r="R1025" s="3" t="str">
        <f>IF(生产方式演算表!V1063="","",生产方式演算表!V1063)</f>
        <v/>
      </c>
      <c r="S1025" s="3" t="str">
        <f>IF(生产方式演算表!AW1063="","",ROUND(生产方式演算表!AW1063,-LEN(生产方式演算表!AW1063)+2))</f>
        <v/>
      </c>
      <c r="T1025" s="3" t="str">
        <f>IF(生产方式演算表!X1063="","",生产方式演算表!X1063)</f>
        <v/>
      </c>
      <c r="U1025" s="3" t="str">
        <f>IF(生产方式演算表!AX1063="","",ROUND(生产方式演算表!AX1063,-LEN(生产方式演算表!AX1063)+2))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hidden="1" customHeight="1" spans="1:34">
      <c r="A1026" s="23" t="str">
        <f>生产方式演算表!A1064</f>
        <v>pmg_树胶_所有制</v>
      </c>
      <c r="B1026" s="20" t="str">
        <f>IF(生产方式演算表!B1064="","",生产方式演算表!B1064)</f>
        <v/>
      </c>
      <c r="C1026" s="23">
        <v>3</v>
      </c>
      <c r="D1026" s="24" t="str">
        <f>IF(生产方式演算表!F1064="","",生产方式演算表!F1064)</f>
        <v/>
      </c>
      <c r="E1026" s="24" t="str">
        <f>IF(生产方式演算表!AO1064="","",生产方式演算表!AO1064)</f>
        <v/>
      </c>
      <c r="F1026" s="24" t="str">
        <f>IF(生产方式演算表!H1064="","",生产方式演算表!H1064)</f>
        <v/>
      </c>
      <c r="G1026" s="24" t="str">
        <f>IF(生产方式演算表!AP1064="","",生产方式演算表!AP1064)</f>
        <v/>
      </c>
      <c r="H1026" s="24" t="str">
        <f>IF(生产方式演算表!J1064="","",生产方式演算表!J1064)</f>
        <v/>
      </c>
      <c r="I1026" s="24" t="str">
        <f>IF(生产方式演算表!AQ1064="","",生产方式演算表!AQ1064)</f>
        <v/>
      </c>
      <c r="J1026" s="26" t="str">
        <f>IF(生产方式演算表!AR1064=0,"","运力")</f>
        <v/>
      </c>
      <c r="K1026" s="26" t="str">
        <f>IF(J1026="运力",生产方式演算表!AR1064,"")</f>
        <v/>
      </c>
      <c r="L1026" s="3" t="str">
        <f>IF(生产方式演算表!O1064="","",生产方式演算表!O1064)</f>
        <v/>
      </c>
      <c r="M1026" s="3" t="str">
        <f>IF(生产方式演算表!AT1064="","",ROUND(生产方式演算表!AT1064,-1))</f>
        <v/>
      </c>
      <c r="N1026" s="3" t="str">
        <f>IF(生产方式演算表!Q1064="","",生产方式演算表!Q1064)</f>
        <v/>
      </c>
      <c r="O1026" s="3" t="str">
        <f>IF(生产方式演算表!AU1064="","",ROUND(生产方式演算表!AU1064,-1))</f>
        <v/>
      </c>
      <c r="P1026" s="3" t="str">
        <f>IF(生产方式演算表!S1064="","",生产方式演算表!S1064)</f>
        <v/>
      </c>
      <c r="Q1026" s="3" t="str">
        <f>IF(生产方式演算表!AV1064="","",ROUND(生产方式演算表!AV1064,-1))</f>
        <v/>
      </c>
      <c r="R1026" s="3" t="str">
        <f>IF(生产方式演算表!V1064="","",生产方式演算表!V1064)</f>
        <v/>
      </c>
      <c r="S1026" s="3" t="str">
        <f>IF(生产方式演算表!AW1064="","",ROUND(生产方式演算表!AW1064,-LEN(生产方式演算表!AW1064)+2))</f>
        <v/>
      </c>
      <c r="T1026" s="3" t="str">
        <f>IF(生产方式演算表!X1064="","",生产方式演算表!X1064)</f>
        <v/>
      </c>
      <c r="U1026" s="3" t="str">
        <f>IF(生产方式演算表!AX1064="","",ROUND(生产方式演算表!AX1064,-LEN(生产方式演算表!AX1064)+2))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hidden="1" customHeight="1" spans="1:34">
      <c r="A1027" s="23" t="str">
        <f>生产方式演算表!A1065</f>
        <v>pmg_树胶_所有制</v>
      </c>
      <c r="B1027" s="20" t="str">
        <f>IF(生产方式演算表!B1065="","",生产方式演算表!B1065)</f>
        <v/>
      </c>
      <c r="C1027" s="23">
        <v>4</v>
      </c>
      <c r="D1027" s="24" t="str">
        <f>IF(生产方式演算表!F1065="","",生产方式演算表!F1065)</f>
        <v/>
      </c>
      <c r="E1027" s="24" t="str">
        <f>IF(生产方式演算表!AO1065="","",生产方式演算表!AO1065)</f>
        <v/>
      </c>
      <c r="F1027" s="24" t="str">
        <f>IF(生产方式演算表!H1065="","",生产方式演算表!H1065)</f>
        <v/>
      </c>
      <c r="G1027" s="24" t="str">
        <f>IF(生产方式演算表!AP1065="","",生产方式演算表!AP1065)</f>
        <v/>
      </c>
      <c r="H1027" s="24" t="str">
        <f>IF(生产方式演算表!J1065="","",生产方式演算表!J1065)</f>
        <v/>
      </c>
      <c r="I1027" s="24" t="str">
        <f>IF(生产方式演算表!AQ1065="","",生产方式演算表!AQ1065)</f>
        <v/>
      </c>
      <c r="J1027" s="26" t="str">
        <f>IF(生产方式演算表!AR1065=0,"","运力")</f>
        <v/>
      </c>
      <c r="K1027" s="26" t="str">
        <f>IF(J1027="运力",生产方式演算表!AR1065,"")</f>
        <v/>
      </c>
      <c r="L1027" s="3" t="str">
        <f>IF(生产方式演算表!O1065="","",生产方式演算表!O1065)</f>
        <v/>
      </c>
      <c r="M1027" s="3" t="str">
        <f>IF(生产方式演算表!AT1065="","",ROUND(生产方式演算表!AT1065,-1))</f>
        <v/>
      </c>
      <c r="N1027" s="3" t="str">
        <f>IF(生产方式演算表!Q1065="","",生产方式演算表!Q1065)</f>
        <v/>
      </c>
      <c r="O1027" s="3" t="str">
        <f>IF(生产方式演算表!AU1065="","",ROUND(生产方式演算表!AU1065,-1))</f>
        <v/>
      </c>
      <c r="P1027" s="3" t="str">
        <f>IF(生产方式演算表!S1065="","",生产方式演算表!S1065)</f>
        <v/>
      </c>
      <c r="Q1027" s="3" t="str">
        <f>IF(生产方式演算表!AV1065="","",ROUND(生产方式演算表!AV1065,-1))</f>
        <v/>
      </c>
      <c r="R1027" s="3" t="str">
        <f>IF(生产方式演算表!V1065="","",生产方式演算表!V1065)</f>
        <v/>
      </c>
      <c r="S1027" s="3" t="str">
        <f>IF(生产方式演算表!AW1065="","",ROUND(生产方式演算表!AW1065,-LEN(生产方式演算表!AW1065)+2))</f>
        <v/>
      </c>
      <c r="T1027" s="3" t="str">
        <f>IF(生产方式演算表!X1065="","",生产方式演算表!X1065)</f>
        <v/>
      </c>
      <c r="U1027" s="3" t="str">
        <f>IF(生产方式演算表!AX1065="","",ROUND(生产方式演算表!AX1065,-LEN(生产方式演算表!AX1065)+2))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hidden="1" customHeight="1" spans="1:34">
      <c r="A1028" s="23" t="str">
        <f>生产方式演算表!A1066</f>
        <v>pmg_黑麦_基础生产</v>
      </c>
      <c r="B1028" s="20" t="str">
        <f>IF(生产方式演算表!B1066="","",生产方式演算表!B1066)</f>
        <v/>
      </c>
      <c r="C1028" s="23">
        <v>5</v>
      </c>
      <c r="D1028" s="24" t="str">
        <f>IF(生产方式演算表!F1066="","",生产方式演算表!F1066)</f>
        <v/>
      </c>
      <c r="E1028" s="24" t="str">
        <f>IF(生产方式演算表!AO1066="","",生产方式演算表!AO1066)</f>
        <v/>
      </c>
      <c r="F1028" s="24" t="str">
        <f>IF(生产方式演算表!H1066="","",生产方式演算表!H1066)</f>
        <v/>
      </c>
      <c r="G1028" s="24" t="str">
        <f>IF(生产方式演算表!AP1066="","",生产方式演算表!AP1066)</f>
        <v/>
      </c>
      <c r="H1028" s="24" t="str">
        <f>IF(生产方式演算表!J1066="","",生产方式演算表!J1066)</f>
        <v/>
      </c>
      <c r="I1028" s="24" t="str">
        <f>IF(生产方式演算表!AQ1066="","",生产方式演算表!AQ1066)</f>
        <v/>
      </c>
      <c r="J1028" s="26" t="str">
        <f>IF(生产方式演算表!AR1066=0,"","运力")</f>
        <v/>
      </c>
      <c r="K1028" s="26" t="str">
        <f>IF(J1028="运力",生产方式演算表!AR1066,"")</f>
        <v/>
      </c>
      <c r="L1028" s="3" t="str">
        <f>IF(生产方式演算表!O1066="","",生产方式演算表!O1066)</f>
        <v/>
      </c>
      <c r="M1028" s="3" t="str">
        <f>IF(生产方式演算表!AT1066="","",ROUND(生产方式演算表!AT1066,-1))</f>
        <v/>
      </c>
      <c r="N1028" s="3" t="str">
        <f>IF(生产方式演算表!Q1066="","",生产方式演算表!Q1066)</f>
        <v/>
      </c>
      <c r="O1028" s="3" t="str">
        <f>IF(生产方式演算表!AU1066="","",ROUND(生产方式演算表!AU1066,-1))</f>
        <v/>
      </c>
      <c r="P1028" s="3" t="str">
        <f>IF(生产方式演算表!S1066="","",生产方式演算表!S1066)</f>
        <v/>
      </c>
      <c r="Q1028" s="3" t="str">
        <f>IF(生产方式演算表!AV1066="","",ROUND(生产方式演算表!AV1066,-1))</f>
        <v/>
      </c>
      <c r="R1028" s="3" t="str">
        <f>IF(生产方式演算表!V1066="","",生产方式演算表!V1066)</f>
        <v/>
      </c>
      <c r="S1028" s="3" t="str">
        <f>IF(生产方式演算表!AW1066="","",ROUND(生产方式演算表!AW1066,-LEN(生产方式演算表!AW1066)+2))</f>
        <v/>
      </c>
      <c r="T1028" s="3" t="str">
        <f>IF(生产方式演算表!X1066="","",生产方式演算表!X1066)</f>
        <v/>
      </c>
      <c r="U1028" s="3" t="str">
        <f>IF(生产方式演算表!AX1066="","",ROUND(生产方式演算表!AX1066,-LEN(生产方式演算表!AX1066)+2))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hidden="1" customHeight="1" spans="1:34">
      <c r="A1029" s="23" t="str">
        <f>生产方式演算表!A1067</f>
        <v>pmg_黑麦_基础生产</v>
      </c>
      <c r="B1029" s="20" t="str">
        <f>IF(生产方式演算表!B1067="","",生产方式演算表!B1067)</f>
        <v/>
      </c>
      <c r="C1029" s="25">
        <v>1</v>
      </c>
      <c r="D1029" s="24" t="str">
        <f>IF(生产方式演算表!F1067="","",生产方式演算表!F1067)</f>
        <v/>
      </c>
      <c r="E1029" s="24" t="str">
        <f>IF(生产方式演算表!AO1067="","",生产方式演算表!AO1067)</f>
        <v/>
      </c>
      <c r="F1029" s="24" t="str">
        <f>IF(生产方式演算表!H1067="","",生产方式演算表!H1067)</f>
        <v/>
      </c>
      <c r="G1029" s="24" t="str">
        <f>IF(生产方式演算表!AP1067="","",生产方式演算表!AP1067)</f>
        <v/>
      </c>
      <c r="H1029" s="24" t="str">
        <f>IF(生产方式演算表!J1067="","",生产方式演算表!J1067)</f>
        <v/>
      </c>
      <c r="I1029" s="24" t="str">
        <f>IF(生产方式演算表!AQ1067="","",生产方式演算表!AQ1067)</f>
        <v/>
      </c>
      <c r="J1029" s="26" t="str">
        <f>IF(生产方式演算表!AR1067=0,"","运力")</f>
        <v/>
      </c>
      <c r="K1029" s="26" t="str">
        <f>IF(J1029="运力",生产方式演算表!AR1067,"")</f>
        <v/>
      </c>
      <c r="L1029" s="3" t="str">
        <f>IF(生产方式演算表!O1067="","",生产方式演算表!O1067)</f>
        <v/>
      </c>
      <c r="M1029" s="3" t="str">
        <f>IF(生产方式演算表!AT1067="","",ROUND(生产方式演算表!AT1067,-1))</f>
        <v/>
      </c>
      <c r="N1029" s="3" t="str">
        <f>IF(生产方式演算表!Q1067="","",生产方式演算表!Q1067)</f>
        <v/>
      </c>
      <c r="O1029" s="3" t="str">
        <f>IF(生产方式演算表!AU1067="","",ROUND(生产方式演算表!AU1067,-1))</f>
        <v/>
      </c>
      <c r="P1029" s="3" t="str">
        <f>IF(生产方式演算表!S1067="","",生产方式演算表!S1067)</f>
        <v/>
      </c>
      <c r="Q1029" s="3" t="str">
        <f>IF(生产方式演算表!AV1067="","",ROUND(生产方式演算表!AV1067,-1))</f>
        <v/>
      </c>
      <c r="R1029" s="3" t="str">
        <f>IF(生产方式演算表!V1067="","",生产方式演算表!V1067)</f>
        <v/>
      </c>
      <c r="S1029" s="3" t="str">
        <f>IF(生产方式演算表!AW1067="","",ROUND(生产方式演算表!AW1067,-LEN(生产方式演算表!AW1067)+2))</f>
        <v/>
      </c>
      <c r="T1029" s="3" t="str">
        <f>IF(生产方式演算表!X1067="","",生产方式演算表!X1067)</f>
        <v/>
      </c>
      <c r="U1029" s="3" t="str">
        <f>IF(生产方式演算表!AX1067="","",ROUND(生产方式演算表!AX1067,-LEN(生产方式演算表!AX1067)+2))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hidden="1" customHeight="1" spans="1:34">
      <c r="A1030" s="23" t="str">
        <f>生产方式演算表!A1068</f>
        <v>pmg_黑麦_基础生产</v>
      </c>
      <c r="B1030" s="20" t="str">
        <f>IF(生产方式演算表!B1068="","",生产方式演算表!B1068)</f>
        <v/>
      </c>
      <c r="C1030" s="25">
        <v>2</v>
      </c>
      <c r="D1030" s="24" t="str">
        <f>IF(生产方式演算表!F1068="","",生产方式演算表!F1068)</f>
        <v/>
      </c>
      <c r="E1030" s="24" t="str">
        <f>IF(生产方式演算表!AO1068="","",生产方式演算表!AO1068)</f>
        <v/>
      </c>
      <c r="F1030" s="24" t="str">
        <f>IF(生产方式演算表!H1068="","",生产方式演算表!H1068)</f>
        <v/>
      </c>
      <c r="G1030" s="24" t="str">
        <f>IF(生产方式演算表!AP1068="","",生产方式演算表!AP1068)</f>
        <v/>
      </c>
      <c r="H1030" s="24" t="str">
        <f>IF(生产方式演算表!J1068="","",生产方式演算表!J1068)</f>
        <v/>
      </c>
      <c r="I1030" s="24" t="str">
        <f>IF(生产方式演算表!AQ1068="","",生产方式演算表!AQ1068)</f>
        <v/>
      </c>
      <c r="J1030" s="26" t="str">
        <f>IF(生产方式演算表!AR1068=0,"","运力")</f>
        <v/>
      </c>
      <c r="K1030" s="26" t="str">
        <f>IF(J1030="运力",生产方式演算表!AR1068,"")</f>
        <v/>
      </c>
      <c r="L1030" s="3" t="str">
        <f>IF(生产方式演算表!O1068="","",生产方式演算表!O1068)</f>
        <v/>
      </c>
      <c r="M1030" s="3" t="str">
        <f>IF(生产方式演算表!AT1068="","",ROUND(生产方式演算表!AT1068,-1))</f>
        <v/>
      </c>
      <c r="N1030" s="3" t="str">
        <f>IF(生产方式演算表!Q1068="","",生产方式演算表!Q1068)</f>
        <v/>
      </c>
      <c r="O1030" s="3" t="str">
        <f>IF(生产方式演算表!AU1068="","",ROUND(生产方式演算表!AU1068,-1))</f>
        <v/>
      </c>
      <c r="P1030" s="3" t="str">
        <f>IF(生产方式演算表!S1068="","",生产方式演算表!S1068)</f>
        <v/>
      </c>
      <c r="Q1030" s="3" t="str">
        <f>IF(生产方式演算表!AV1068="","",ROUND(生产方式演算表!AV1068,-1))</f>
        <v/>
      </c>
      <c r="R1030" s="3" t="str">
        <f>IF(生产方式演算表!V1068="","",生产方式演算表!V1068)</f>
        <v/>
      </c>
      <c r="S1030" s="3" t="str">
        <f>IF(生产方式演算表!AW1068="","",ROUND(生产方式演算表!AW1068,-LEN(生产方式演算表!AW1068)+2))</f>
        <v/>
      </c>
      <c r="T1030" s="3" t="str">
        <f>IF(生产方式演算表!X1068="","",生产方式演算表!X1068)</f>
        <v/>
      </c>
      <c r="U1030" s="3" t="str">
        <f>IF(生产方式演算表!AX1068="","",ROUND(生产方式演算表!AX1068,-LEN(生产方式演算表!AX1068)+2))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hidden="1" customHeight="1" spans="1:34">
      <c r="A1031" s="23" t="str">
        <f>生产方式演算表!A1069</f>
        <v>pmg_黑麦_基础生产</v>
      </c>
      <c r="B1031" s="20" t="str">
        <f>IF(生产方式演算表!B1069="","",生产方式演算表!B1069)</f>
        <v/>
      </c>
      <c r="C1031" s="25">
        <v>3</v>
      </c>
      <c r="D1031" s="24" t="str">
        <f>IF(生产方式演算表!F1069="","",生产方式演算表!F1069)</f>
        <v/>
      </c>
      <c r="E1031" s="24" t="str">
        <f>IF(生产方式演算表!AO1069="","",生产方式演算表!AO1069)</f>
        <v/>
      </c>
      <c r="F1031" s="24" t="str">
        <f>IF(生产方式演算表!H1069="","",生产方式演算表!H1069)</f>
        <v/>
      </c>
      <c r="G1031" s="24" t="str">
        <f>IF(生产方式演算表!AP1069="","",生产方式演算表!AP1069)</f>
        <v/>
      </c>
      <c r="H1031" s="24" t="str">
        <f>IF(生产方式演算表!J1069="","",生产方式演算表!J1069)</f>
        <v/>
      </c>
      <c r="I1031" s="24" t="str">
        <f>IF(生产方式演算表!AQ1069="","",生产方式演算表!AQ1069)</f>
        <v/>
      </c>
      <c r="J1031" s="26" t="str">
        <f>IF(生产方式演算表!AR1069=0,"","运力")</f>
        <v/>
      </c>
      <c r="K1031" s="26" t="str">
        <f>IF(J1031="运力",生产方式演算表!AR1069,"")</f>
        <v/>
      </c>
      <c r="L1031" s="3" t="str">
        <f>IF(生产方式演算表!O1069="","",生产方式演算表!O1069)</f>
        <v/>
      </c>
      <c r="M1031" s="3" t="str">
        <f>IF(生产方式演算表!AT1069="","",ROUND(生产方式演算表!AT1069,-1))</f>
        <v/>
      </c>
      <c r="N1031" s="3" t="str">
        <f>IF(生产方式演算表!Q1069="","",生产方式演算表!Q1069)</f>
        <v/>
      </c>
      <c r="O1031" s="3" t="str">
        <f>IF(生产方式演算表!AU1069="","",ROUND(生产方式演算表!AU1069,-1))</f>
        <v/>
      </c>
      <c r="P1031" s="3" t="str">
        <f>IF(生产方式演算表!S1069="","",生产方式演算表!S1069)</f>
        <v/>
      </c>
      <c r="Q1031" s="3" t="str">
        <f>IF(生产方式演算表!AV1069="","",ROUND(生产方式演算表!AV1069,-1))</f>
        <v/>
      </c>
      <c r="R1031" s="3" t="str">
        <f>IF(生产方式演算表!V1069="","",生产方式演算表!V1069)</f>
        <v/>
      </c>
      <c r="S1031" s="3" t="str">
        <f>IF(生产方式演算表!AW1069="","",ROUND(生产方式演算表!AW1069,-LEN(生产方式演算表!AW1069)+2))</f>
        <v/>
      </c>
      <c r="T1031" s="3" t="str">
        <f>IF(生产方式演算表!X1069="","",生产方式演算表!X1069)</f>
        <v/>
      </c>
      <c r="U1031" s="3" t="str">
        <f>IF(生产方式演算表!AX1069="","",ROUND(生产方式演算表!AX1069,-LEN(生产方式演算表!AX1069)+2))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hidden="1" customHeight="1" spans="1:34">
      <c r="A1032" s="23" t="str">
        <f>生产方式演算表!A1070</f>
        <v>pmg_黑麦_基础生产</v>
      </c>
      <c r="B1032" s="20" t="str">
        <f>IF(生产方式演算表!B1070="","",生产方式演算表!B1070)</f>
        <v/>
      </c>
      <c r="C1032" s="25">
        <v>4</v>
      </c>
      <c r="D1032" s="24" t="str">
        <f>IF(生产方式演算表!F1070="","",生产方式演算表!F1070)</f>
        <v/>
      </c>
      <c r="E1032" s="24" t="str">
        <f>IF(生产方式演算表!AO1070="","",生产方式演算表!AO1070)</f>
        <v/>
      </c>
      <c r="F1032" s="24" t="str">
        <f>IF(生产方式演算表!H1070="","",生产方式演算表!H1070)</f>
        <v/>
      </c>
      <c r="G1032" s="24" t="str">
        <f>IF(生产方式演算表!AP1070="","",生产方式演算表!AP1070)</f>
        <v/>
      </c>
      <c r="H1032" s="24" t="str">
        <f>IF(生产方式演算表!J1070="","",生产方式演算表!J1070)</f>
        <v/>
      </c>
      <c r="I1032" s="24" t="str">
        <f>IF(生产方式演算表!AQ1070="","",生产方式演算表!AQ1070)</f>
        <v/>
      </c>
      <c r="J1032" s="26" t="str">
        <f>IF(生产方式演算表!AR1070=0,"","运力")</f>
        <v/>
      </c>
      <c r="K1032" s="26" t="str">
        <f>IF(J1032="运力",生产方式演算表!AR1070,"")</f>
        <v/>
      </c>
      <c r="L1032" s="3" t="str">
        <f>IF(生产方式演算表!O1070="","",生产方式演算表!O1070)</f>
        <v/>
      </c>
      <c r="M1032" s="3" t="str">
        <f>IF(生产方式演算表!AT1070="","",ROUND(生产方式演算表!AT1070,-1))</f>
        <v/>
      </c>
      <c r="N1032" s="3" t="str">
        <f>IF(生产方式演算表!Q1070="","",生产方式演算表!Q1070)</f>
        <v/>
      </c>
      <c r="O1032" s="3" t="str">
        <f>IF(生产方式演算表!AU1070="","",ROUND(生产方式演算表!AU1070,-1))</f>
        <v/>
      </c>
      <c r="P1032" s="3" t="str">
        <f>IF(生产方式演算表!S1070="","",生产方式演算表!S1070)</f>
        <v/>
      </c>
      <c r="Q1032" s="3" t="str">
        <f>IF(生产方式演算表!AV1070="","",ROUND(生产方式演算表!AV1070,-1))</f>
        <v/>
      </c>
      <c r="R1032" s="3" t="str">
        <f>IF(生产方式演算表!V1070="","",生产方式演算表!V1070)</f>
        <v/>
      </c>
      <c r="S1032" s="3" t="str">
        <f>IF(生产方式演算表!AW1070="","",ROUND(生产方式演算表!AW1070,-LEN(生产方式演算表!AW1070)+2))</f>
        <v/>
      </c>
      <c r="T1032" s="3" t="str">
        <f>IF(生产方式演算表!X1070="","",生产方式演算表!X1070)</f>
        <v/>
      </c>
      <c r="U1032" s="3" t="str">
        <f>IF(生产方式演算表!AX1070="","",ROUND(生产方式演算表!AX1070,-LEN(生产方式演算表!AX1070)+2))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hidden="1" customHeight="1" spans="1:34">
      <c r="A1033" s="23" t="str">
        <f>生产方式演算表!A1071</f>
        <v>pmg_黑麦_科学自动化</v>
      </c>
      <c r="B1033" s="20" t="str">
        <f>IF(生产方式演算表!B1071="","",生产方式演算表!B1071)</f>
        <v/>
      </c>
      <c r="C1033" s="25">
        <v>5</v>
      </c>
      <c r="D1033" s="24" t="str">
        <f>IF(生产方式演算表!F1071="","",生产方式演算表!F1071)</f>
        <v/>
      </c>
      <c r="E1033" s="24" t="str">
        <f>IF(生产方式演算表!AO1071="","",生产方式演算表!AO1071)</f>
        <v/>
      </c>
      <c r="F1033" s="24" t="str">
        <f>IF(生产方式演算表!H1071="","",生产方式演算表!H1071)</f>
        <v/>
      </c>
      <c r="G1033" s="24" t="str">
        <f>IF(生产方式演算表!AP1071="","",生产方式演算表!AP1071)</f>
        <v/>
      </c>
      <c r="H1033" s="24" t="str">
        <f>IF(生产方式演算表!J1071="","",生产方式演算表!J1071)</f>
        <v/>
      </c>
      <c r="I1033" s="24" t="str">
        <f>IF(生产方式演算表!AQ1071="","",生产方式演算表!AQ1071)</f>
        <v/>
      </c>
      <c r="J1033" s="26" t="str">
        <f>IF(生产方式演算表!AR1071=0,"","运力")</f>
        <v/>
      </c>
      <c r="K1033" s="26" t="str">
        <f>IF(J1033="运力",生产方式演算表!AR1071,"")</f>
        <v/>
      </c>
      <c r="L1033" s="3" t="str">
        <f>IF(生产方式演算表!O1071="","",生产方式演算表!O1071)</f>
        <v/>
      </c>
      <c r="M1033" s="3" t="str">
        <f>IF(生产方式演算表!AT1071="","",ROUND(生产方式演算表!AT1071,-1))</f>
        <v/>
      </c>
      <c r="N1033" s="3" t="str">
        <f>IF(生产方式演算表!Q1071="","",生产方式演算表!Q1071)</f>
        <v/>
      </c>
      <c r="O1033" s="3" t="str">
        <f>IF(生产方式演算表!AU1071="","",ROUND(生产方式演算表!AU1071,-1))</f>
        <v/>
      </c>
      <c r="P1033" s="3" t="str">
        <f>IF(生产方式演算表!S1071="","",生产方式演算表!S1071)</f>
        <v/>
      </c>
      <c r="Q1033" s="3" t="str">
        <f>IF(生产方式演算表!AV1071="","",ROUND(生产方式演算表!AV1071,-1))</f>
        <v/>
      </c>
      <c r="R1033" s="3" t="str">
        <f>IF(生产方式演算表!V1071="","",生产方式演算表!V1071)</f>
        <v/>
      </c>
      <c r="S1033" s="3" t="str">
        <f>IF(生产方式演算表!AW1071="","",ROUND(生产方式演算表!AW1071,-LEN(生产方式演算表!AW1071)+2))</f>
        <v/>
      </c>
      <c r="T1033" s="3" t="str">
        <f>IF(生产方式演算表!X1071="","",生产方式演算表!X1071)</f>
        <v/>
      </c>
      <c r="U1033" s="3" t="str">
        <f>IF(生产方式演算表!AX1071="","",ROUND(生产方式演算表!AX1071,-LEN(生产方式演算表!AX1071)+2))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hidden="1" customHeight="1" spans="1:34">
      <c r="A1034" s="23" t="str">
        <f>生产方式演算表!A1072</f>
        <v>pmg_黑麦_科学自动化</v>
      </c>
      <c r="B1034" s="20" t="str">
        <f>IF(生产方式演算表!B1072="","",生产方式演算表!B1072)</f>
        <v/>
      </c>
      <c r="C1034" s="23">
        <v>1</v>
      </c>
      <c r="D1034" s="24" t="str">
        <f>IF(生产方式演算表!F1072="","",生产方式演算表!F1072)</f>
        <v>工具</v>
      </c>
      <c r="E1034" s="24">
        <f>IF(生产方式演算表!AO1072="","",生产方式演算表!AO1072)</f>
        <v>6</v>
      </c>
      <c r="F1034" s="24" t="str">
        <f>IF(生产方式演算表!H1072="","",生产方式演算表!H1072)</f>
        <v/>
      </c>
      <c r="G1034" s="24" t="str">
        <f>IF(生产方式演算表!AP1072="","",生产方式演算表!AP1072)</f>
        <v/>
      </c>
      <c r="H1034" s="24" t="str">
        <f>IF(生产方式演算表!J1072="","",生产方式演算表!J1072)</f>
        <v/>
      </c>
      <c r="I1034" s="24" t="str">
        <f>IF(生产方式演算表!AQ1072="","",生产方式演算表!AQ1072)</f>
        <v/>
      </c>
      <c r="J1034" s="26" t="str">
        <f>IF(生产方式演算表!AR1072=0,"","运力")</f>
        <v/>
      </c>
      <c r="K1034" s="26" t="str">
        <f>IF(J1034="运力",生产方式演算表!AR1072,"")</f>
        <v/>
      </c>
      <c r="L1034" s="3" t="str">
        <f>IF(生产方式演算表!O1072="","",生产方式演算表!O1072)</f>
        <v/>
      </c>
      <c r="M1034" s="3" t="str">
        <f>IF(生产方式演算表!AT1072="","",ROUND(生产方式演算表!AT1072,-1))</f>
        <v/>
      </c>
      <c r="N1034" s="3" t="str">
        <f>IF(生产方式演算表!Q1072="","",生产方式演算表!Q1072)</f>
        <v/>
      </c>
      <c r="O1034" s="3" t="str">
        <f>IF(生产方式演算表!AU1072="","",ROUND(生产方式演算表!AU1072,-1))</f>
        <v/>
      </c>
      <c r="P1034" s="3" t="str">
        <f>IF(生产方式演算表!S1072="","",生产方式演算表!S1072)</f>
        <v/>
      </c>
      <c r="Q1034" s="3" t="str">
        <f>IF(生产方式演算表!AV1072="","",ROUND(生产方式演算表!AV1072,-1))</f>
        <v/>
      </c>
      <c r="R1034" s="3" t="str">
        <f>IF(生产方式演算表!V1072="","",生产方式演算表!V1072)</f>
        <v/>
      </c>
      <c r="S1034" s="3" t="str">
        <f>IF(生产方式演算表!AW1072="","",ROUND(生产方式演算表!AW1072,-LEN(生产方式演算表!AW1072)+2))</f>
        <v/>
      </c>
      <c r="T1034" s="3" t="str">
        <f>IF(生产方式演算表!X1072="","",生产方式演算表!X1072)</f>
        <v/>
      </c>
      <c r="U1034" s="3" t="str">
        <f>IF(生产方式演算表!AX1072="","",ROUND(生产方式演算表!AX1072,-LEN(生产方式演算表!AX1072)+2))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hidden="1" customHeight="1" spans="1:34">
      <c r="A1035" s="23" t="str">
        <f>生产方式演算表!A1073</f>
        <v>pmg_黑麦_科学自动化</v>
      </c>
      <c r="B1035" s="20" t="str">
        <f>IF(生产方式演算表!B1073="","",生产方式演算表!B1073)</f>
        <v/>
      </c>
      <c r="C1035" s="23">
        <v>2</v>
      </c>
      <c r="D1035" s="24" t="str">
        <f>IF(生产方式演算表!F1073="","",生产方式演算表!F1073)</f>
        <v>工具</v>
      </c>
      <c r="E1035" s="24">
        <f>IF(生产方式演算表!AO1073="","",生产方式演算表!AO1073)</f>
        <v>8</v>
      </c>
      <c r="F1035" s="24" t="str">
        <f>IF(生产方式演算表!H1073="","",生产方式演算表!H1073)</f>
        <v/>
      </c>
      <c r="G1035" s="24" t="str">
        <f>IF(生产方式演算表!AP1073="","",生产方式演算表!AP1073)</f>
        <v/>
      </c>
      <c r="H1035" s="24" t="str">
        <f>IF(生产方式演算表!J1073="","",生产方式演算表!J1073)</f>
        <v/>
      </c>
      <c r="I1035" s="24" t="str">
        <f>IF(生产方式演算表!AQ1073="","",生产方式演算表!AQ1073)</f>
        <v/>
      </c>
      <c r="J1035" s="26" t="str">
        <f>IF(生产方式演算表!AR1073=0,"","运力")</f>
        <v/>
      </c>
      <c r="K1035" s="26" t="str">
        <f>IF(J1035="运力",生产方式演算表!AR1073,"")</f>
        <v/>
      </c>
      <c r="L1035" s="3" t="str">
        <f>IF(生产方式演算表!O1073="","",生产方式演算表!O1073)</f>
        <v/>
      </c>
      <c r="M1035" s="3" t="str">
        <f>IF(生产方式演算表!AT1073="","",ROUND(生产方式演算表!AT1073,-1))</f>
        <v/>
      </c>
      <c r="N1035" s="3" t="str">
        <f>IF(生产方式演算表!Q1073="","",生产方式演算表!Q1073)</f>
        <v/>
      </c>
      <c r="O1035" s="3" t="str">
        <f>IF(生产方式演算表!AU1073="","",ROUND(生产方式演算表!AU1073,-1))</f>
        <v/>
      </c>
      <c r="P1035" s="3" t="str">
        <f>IF(生产方式演算表!S1073="","",生产方式演算表!S1073)</f>
        <v/>
      </c>
      <c r="Q1035" s="3" t="str">
        <f>IF(生产方式演算表!AV1073="","",ROUND(生产方式演算表!AV1073,-1))</f>
        <v/>
      </c>
      <c r="R1035" s="3" t="str">
        <f>IF(生产方式演算表!V1073="","",生产方式演算表!V1073)</f>
        <v/>
      </c>
      <c r="S1035" s="3" t="str">
        <f>IF(生产方式演算表!AW1073="","",ROUND(生产方式演算表!AW1073,-LEN(生产方式演算表!AW1073)+2))</f>
        <v/>
      </c>
      <c r="T1035" s="3" t="str">
        <f>IF(生产方式演算表!X1073="","",生产方式演算表!X1073)</f>
        <v/>
      </c>
      <c r="U1035" s="3" t="str">
        <f>IF(生产方式演算表!AX1073="","",ROUND(生产方式演算表!AX1073,-LEN(生产方式演算表!AX1073)+2))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hidden="1" customHeight="1" spans="1:34">
      <c r="A1036" s="23" t="str">
        <f>生产方式演算表!A1074</f>
        <v>pmg_黑麦_科学自动化</v>
      </c>
      <c r="B1036" s="20" t="str">
        <f>IF(生产方式演算表!B1074="","",生产方式演算表!B1074)</f>
        <v/>
      </c>
      <c r="C1036" s="23">
        <v>3</v>
      </c>
      <c r="D1036" s="24" t="str">
        <f>IF(生产方式演算表!F1074="","",生产方式演算表!F1074)</f>
        <v>科学引擎</v>
      </c>
      <c r="E1036" s="24">
        <f>IF(生产方式演算表!AO1074="","",生产方式演算表!AO1074)</f>
        <v>2</v>
      </c>
      <c r="F1036" s="24" t="str">
        <f>IF(生产方式演算表!H1074="","",生产方式演算表!H1074)</f>
        <v>煤</v>
      </c>
      <c r="G1036" s="24">
        <f>IF(生产方式演算表!AP1074="","",生产方式演算表!AP1074)</f>
        <v>8</v>
      </c>
      <c r="H1036" s="24" t="str">
        <f>IF(生产方式演算表!J1074="","",生产方式演算表!J1074)</f>
        <v/>
      </c>
      <c r="I1036" s="24" t="str">
        <f>IF(生产方式演算表!AQ1074="","",生产方式演算表!AQ1074)</f>
        <v/>
      </c>
      <c r="J1036" s="26" t="str">
        <f>IF(生产方式演算表!AR1074=0,"","运力")</f>
        <v/>
      </c>
      <c r="K1036" s="26" t="str">
        <f>IF(J1036="运力",生产方式演算表!AR1074,"")</f>
        <v/>
      </c>
      <c r="L1036" s="3" t="str">
        <f>IF(生产方式演算表!O1074="","",生产方式演算表!O1074)</f>
        <v/>
      </c>
      <c r="M1036" s="3" t="str">
        <f>IF(生产方式演算表!AT1074="","",ROUND(生产方式演算表!AT1074,-1))</f>
        <v/>
      </c>
      <c r="N1036" s="3" t="str">
        <f>IF(生产方式演算表!Q1074="","",生产方式演算表!Q1074)</f>
        <v/>
      </c>
      <c r="O1036" s="3" t="str">
        <f>IF(生产方式演算表!AU1074="","",ROUND(生产方式演算表!AU1074,-1))</f>
        <v/>
      </c>
      <c r="P1036" s="3" t="str">
        <f>IF(生产方式演算表!S1074="","",生产方式演算表!S1074)</f>
        <v/>
      </c>
      <c r="Q1036" s="3" t="str">
        <f>IF(生产方式演算表!AV1074="","",ROUND(生产方式演算表!AV1074,-1))</f>
        <v/>
      </c>
      <c r="R1036" s="3" t="str">
        <f>IF(生产方式演算表!V1074="","",生产方式演算表!V1074)</f>
        <v/>
      </c>
      <c r="S1036" s="3" t="str">
        <f>IF(生产方式演算表!AW1074="","",ROUND(生产方式演算表!AW1074,-LEN(生产方式演算表!AW1074)+2))</f>
        <v/>
      </c>
      <c r="T1036" s="3" t="str">
        <f>IF(生产方式演算表!X1074="","",生产方式演算表!X1074)</f>
        <v/>
      </c>
      <c r="U1036" s="3" t="str">
        <f>IF(生产方式演算表!AX1074="","",ROUND(生产方式演算表!AX1074,-LEN(生产方式演算表!AX1074)+2))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hidden="1" customHeight="1" spans="1:34">
      <c r="A1037" s="23" t="str">
        <f>生产方式演算表!A1075</f>
        <v>pmg_黑麦_科学自动化</v>
      </c>
      <c r="B1037" s="20" t="str">
        <f>IF(生产方式演算表!B1075="","",生产方式演算表!B1075)</f>
        <v/>
      </c>
      <c r="C1037" s="23">
        <v>4</v>
      </c>
      <c r="D1037" s="24" t="str">
        <f>IF(生产方式演算表!F1075="","",生产方式演算表!F1075)</f>
        <v>魔导引擎</v>
      </c>
      <c r="E1037" s="24">
        <f>IF(生产方式演算表!AO1075="","",生产方式演算表!AO1075)</f>
        <v>2</v>
      </c>
      <c r="F1037" s="24" t="str">
        <f>IF(生产方式演算表!H1075="","",生产方式演算表!H1075)</f>
        <v>煤</v>
      </c>
      <c r="G1037" s="24">
        <f>IF(生产方式演算表!AP1075="","",生产方式演算表!AP1075)</f>
        <v>10</v>
      </c>
      <c r="H1037" s="24" t="str">
        <f>IF(生产方式演算表!J1075="","",生产方式演算表!J1075)</f>
        <v/>
      </c>
      <c r="I1037" s="24" t="str">
        <f>IF(生产方式演算表!AQ1075="","",生产方式演算表!AQ1075)</f>
        <v/>
      </c>
      <c r="J1037" s="26" t="str">
        <f>IF(生产方式演算表!AR1075=0,"","运力")</f>
        <v/>
      </c>
      <c r="K1037" s="26" t="str">
        <f>IF(J1037="运力",生产方式演算表!AR1075,"")</f>
        <v/>
      </c>
      <c r="L1037" s="3" t="str">
        <f>IF(生产方式演算表!O1075="","",生产方式演算表!O1075)</f>
        <v/>
      </c>
      <c r="M1037" s="3" t="str">
        <f>IF(生产方式演算表!AT1075="","",ROUND(生产方式演算表!AT1075,-1))</f>
        <v/>
      </c>
      <c r="N1037" s="3" t="str">
        <f>IF(生产方式演算表!Q1075="","",生产方式演算表!Q1075)</f>
        <v/>
      </c>
      <c r="O1037" s="3" t="str">
        <f>IF(生产方式演算表!AU1075="","",ROUND(生产方式演算表!AU1075,-1))</f>
        <v/>
      </c>
      <c r="P1037" s="3" t="str">
        <f>IF(生产方式演算表!S1075="","",生产方式演算表!S1075)</f>
        <v/>
      </c>
      <c r="Q1037" s="3" t="str">
        <f>IF(生产方式演算表!AV1075="","",ROUND(生产方式演算表!AV1075,-1))</f>
        <v/>
      </c>
      <c r="R1037" s="3" t="str">
        <f>IF(生产方式演算表!V1075="","",生产方式演算表!V1075)</f>
        <v/>
      </c>
      <c r="S1037" s="3" t="str">
        <f>IF(生产方式演算表!AW1075="","",ROUND(生产方式演算表!AW1075,-LEN(生产方式演算表!AW1075)+2))</f>
        <v/>
      </c>
      <c r="T1037" s="3" t="str">
        <f>IF(生产方式演算表!X1075="","",生产方式演算表!X1075)</f>
        <v/>
      </c>
      <c r="U1037" s="3" t="str">
        <f>IF(生产方式演算表!AX1075="","",ROUND(生产方式演算表!AX1075,-LEN(生产方式演算表!AX1075)+2))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hidden="1" customHeight="1" spans="1:34">
      <c r="A1038" s="23" t="str">
        <f>生产方式演算表!A1076</f>
        <v>pmg_黑麦_魔法自动化</v>
      </c>
      <c r="B1038" s="20" t="str">
        <f>IF(生产方式演算表!B1076="","",生产方式演算表!B1076)</f>
        <v/>
      </c>
      <c r="C1038" s="23">
        <v>5</v>
      </c>
      <c r="D1038" s="24" t="str">
        <f>IF(生产方式演算表!F1076="","",生产方式演算表!F1076)</f>
        <v/>
      </c>
      <c r="E1038" s="24" t="str">
        <f>IF(生产方式演算表!AO1076="","",生产方式演算表!AO1076)</f>
        <v/>
      </c>
      <c r="F1038" s="24" t="str">
        <f>IF(生产方式演算表!H1076="","",生产方式演算表!H1076)</f>
        <v/>
      </c>
      <c r="G1038" s="24" t="str">
        <f>IF(生产方式演算表!AP1076="","",生产方式演算表!AP1076)</f>
        <v/>
      </c>
      <c r="H1038" s="24" t="str">
        <f>IF(生产方式演算表!J1076="","",生产方式演算表!J1076)</f>
        <v/>
      </c>
      <c r="I1038" s="24" t="str">
        <f>IF(生产方式演算表!AQ1076="","",生产方式演算表!AQ1076)</f>
        <v/>
      </c>
      <c r="J1038" s="26" t="str">
        <f>IF(生产方式演算表!AR1076=0,"","运力")</f>
        <v/>
      </c>
      <c r="K1038" s="26" t="str">
        <f>IF(J1038="运力",生产方式演算表!AR1076,"")</f>
        <v/>
      </c>
      <c r="L1038" s="3" t="str">
        <f>IF(生产方式演算表!O1076="","",生产方式演算表!O1076)</f>
        <v/>
      </c>
      <c r="M1038" s="3" t="str">
        <f>IF(生产方式演算表!AT1076="","",ROUND(生产方式演算表!AT1076,-1))</f>
        <v/>
      </c>
      <c r="N1038" s="3" t="str">
        <f>IF(生产方式演算表!Q1076="","",生产方式演算表!Q1076)</f>
        <v/>
      </c>
      <c r="O1038" s="3" t="str">
        <f>IF(生产方式演算表!AU1076="","",ROUND(生产方式演算表!AU1076,-1))</f>
        <v/>
      </c>
      <c r="P1038" s="3" t="str">
        <f>IF(生产方式演算表!S1076="","",生产方式演算表!S1076)</f>
        <v/>
      </c>
      <c r="Q1038" s="3" t="str">
        <f>IF(生产方式演算表!AV1076="","",ROUND(生产方式演算表!AV1076,-1))</f>
        <v/>
      </c>
      <c r="R1038" s="3" t="str">
        <f>IF(生产方式演算表!V1076="","",生产方式演算表!V1076)</f>
        <v/>
      </c>
      <c r="S1038" s="3" t="str">
        <f>IF(生产方式演算表!AW1076="","",ROUND(生产方式演算表!AW1076,-LEN(生产方式演算表!AW1076)+2))</f>
        <v/>
      </c>
      <c r="T1038" s="3" t="str">
        <f>IF(生产方式演算表!X1076="","",生产方式演算表!X1076)</f>
        <v/>
      </c>
      <c r="U1038" s="3" t="str">
        <f>IF(生产方式演算表!AX1076="","",ROUND(生产方式演算表!AX1076,-LEN(生产方式演算表!AX1076)+2))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hidden="1" customHeight="1" spans="1:34">
      <c r="A1039" s="23" t="str">
        <f>生产方式演算表!A1077</f>
        <v>pmg_黑麦_魔法自动化</v>
      </c>
      <c r="B1039" s="20" t="str">
        <f>IF(生产方式演算表!B1077="","",生产方式演算表!B1077)</f>
        <v/>
      </c>
      <c r="C1039" s="25">
        <v>1</v>
      </c>
      <c r="D1039" s="24" t="str">
        <f>IF(生产方式演算表!F1077="","",生产方式演算表!F1077)</f>
        <v>魔偶</v>
      </c>
      <c r="E1039" s="24">
        <f>IF(生产方式演算表!AO1077="","",生产方式演算表!AO1077)</f>
        <v>6</v>
      </c>
      <c r="F1039" s="24" t="str">
        <f>IF(生产方式演算表!H1077="","",生产方式演算表!H1077)</f>
        <v>灵能水晶</v>
      </c>
      <c r="G1039" s="24">
        <f>IF(生产方式演算表!AP1077="","",生产方式演算表!AP1077)</f>
        <v>10</v>
      </c>
      <c r="H1039" s="24" t="str">
        <f>IF(生产方式演算表!J1077="","",生产方式演算表!J1077)</f>
        <v/>
      </c>
      <c r="I1039" s="24" t="str">
        <f>IF(生产方式演算表!AQ1077="","",生产方式演算表!AQ1077)</f>
        <v/>
      </c>
      <c r="J1039" s="26" t="str">
        <f>IF(生产方式演算表!AR1077=0,"","运力")</f>
        <v/>
      </c>
      <c r="K1039" s="26" t="str">
        <f>IF(J1039="运力",生产方式演算表!AR1077,"")</f>
        <v/>
      </c>
      <c r="L1039" s="3" t="str">
        <f>IF(生产方式演算表!O1077="","",生产方式演算表!O1077)</f>
        <v/>
      </c>
      <c r="M1039" s="3" t="str">
        <f>IF(生产方式演算表!AT1077="","",ROUND(生产方式演算表!AT1077,-1))</f>
        <v/>
      </c>
      <c r="N1039" s="3" t="str">
        <f>IF(生产方式演算表!Q1077="","",生产方式演算表!Q1077)</f>
        <v/>
      </c>
      <c r="O1039" s="3" t="str">
        <f>IF(生产方式演算表!AU1077="","",ROUND(生产方式演算表!AU1077,-1))</f>
        <v/>
      </c>
      <c r="P1039" s="3" t="str">
        <f>IF(生产方式演算表!S1077="","",生产方式演算表!S1077)</f>
        <v/>
      </c>
      <c r="Q1039" s="3" t="str">
        <f>IF(生产方式演算表!AV1077="","",ROUND(生产方式演算表!AV1077,-1))</f>
        <v/>
      </c>
      <c r="R1039" s="3" t="str">
        <f>IF(生产方式演算表!V1077="","",生产方式演算表!V1077)</f>
        <v/>
      </c>
      <c r="S1039" s="3" t="str">
        <f>IF(生产方式演算表!AW1077="","",ROUND(生产方式演算表!AW1077,-LEN(生产方式演算表!AW1077)+2))</f>
        <v/>
      </c>
      <c r="T1039" s="3" t="str">
        <f>IF(生产方式演算表!X1077="","",生产方式演算表!X1077)</f>
        <v/>
      </c>
      <c r="U1039" s="3" t="str">
        <f>IF(生产方式演算表!AX1077="","",ROUND(生产方式演算表!AX1077,-LEN(生产方式演算表!AX1077)+2))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hidden="1" customHeight="1" spans="1:34">
      <c r="A1040" s="23" t="str">
        <f>生产方式演算表!A1078</f>
        <v>pmg_黑麦_魔法自动化</v>
      </c>
      <c r="B1040" s="20" t="str">
        <f>IF(生产方式演算表!B1078="","",生产方式演算表!B1078)</f>
        <v/>
      </c>
      <c r="C1040" s="25">
        <v>2</v>
      </c>
      <c r="D1040" s="24" t="str">
        <f>IF(生产方式演算表!F1078="","",生产方式演算表!F1078)</f>
        <v>魔偶</v>
      </c>
      <c r="E1040" s="24">
        <f>IF(生产方式演算表!AO1078="","",生产方式演算表!AO1078)</f>
        <v>9</v>
      </c>
      <c r="F1040" s="24" t="str">
        <f>IF(生产方式演算表!H1078="","",生产方式演算表!H1078)</f>
        <v>灵能水晶</v>
      </c>
      <c r="G1040" s="24">
        <f>IF(生产方式演算表!AP1078="","",生产方式演算表!AP1078)</f>
        <v>15</v>
      </c>
      <c r="H1040" s="24" t="str">
        <f>IF(生产方式演算表!J1078="","",生产方式演算表!J1078)</f>
        <v/>
      </c>
      <c r="I1040" s="24" t="str">
        <f>IF(生产方式演算表!AQ1078="","",生产方式演算表!AQ1078)</f>
        <v/>
      </c>
      <c r="J1040" s="26" t="str">
        <f>IF(生产方式演算表!AR1078=0,"","运力")</f>
        <v/>
      </c>
      <c r="K1040" s="26" t="str">
        <f>IF(J1040="运力",生产方式演算表!AR1078,"")</f>
        <v/>
      </c>
      <c r="L1040" s="3" t="str">
        <f>IF(生产方式演算表!O1078="","",生产方式演算表!O1078)</f>
        <v/>
      </c>
      <c r="M1040" s="3" t="str">
        <f>IF(生产方式演算表!AT1078="","",ROUND(生产方式演算表!AT1078,-1))</f>
        <v/>
      </c>
      <c r="N1040" s="3" t="str">
        <f>IF(生产方式演算表!Q1078="","",生产方式演算表!Q1078)</f>
        <v/>
      </c>
      <c r="O1040" s="3" t="str">
        <f>IF(生产方式演算表!AU1078="","",ROUND(生产方式演算表!AU1078,-1))</f>
        <v/>
      </c>
      <c r="P1040" s="3" t="str">
        <f>IF(生产方式演算表!S1078="","",生产方式演算表!S1078)</f>
        <v/>
      </c>
      <c r="Q1040" s="3" t="str">
        <f>IF(生产方式演算表!AV1078="","",ROUND(生产方式演算表!AV1078,-1))</f>
        <v/>
      </c>
      <c r="R1040" s="3" t="str">
        <f>IF(生产方式演算表!V1078="","",生产方式演算表!V1078)</f>
        <v/>
      </c>
      <c r="S1040" s="3" t="str">
        <f>IF(生产方式演算表!AW1078="","",ROUND(生产方式演算表!AW1078,-LEN(生产方式演算表!AW1078)+2))</f>
        <v/>
      </c>
      <c r="T1040" s="3" t="str">
        <f>IF(生产方式演算表!X1078="","",生产方式演算表!X1078)</f>
        <v/>
      </c>
      <c r="U1040" s="3" t="str">
        <f>IF(生产方式演算表!AX1078="","",ROUND(生产方式演算表!AX1078,-LEN(生产方式演算表!AX1078)+2))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hidden="1" customHeight="1" spans="1:34">
      <c r="A1041" s="23" t="str">
        <f>生产方式演算表!A1079</f>
        <v>pmg_黑麦_魔法自动化</v>
      </c>
      <c r="B1041" s="20" t="str">
        <f>IF(生产方式演算表!B1079="","",生产方式演算表!B1079)</f>
        <v/>
      </c>
      <c r="C1041" s="25">
        <v>3</v>
      </c>
      <c r="D1041" s="24" t="str">
        <f>IF(生产方式演算表!F1079="","",生产方式演算表!F1079)</f>
        <v>魔偶</v>
      </c>
      <c r="E1041" s="24">
        <f>IF(生产方式演算表!AO1079="","",生产方式演算表!AO1079)</f>
        <v>12</v>
      </c>
      <c r="F1041" s="24" t="str">
        <f>IF(生产方式演算表!H1079="","",生产方式演算表!H1079)</f>
        <v>灵能水晶</v>
      </c>
      <c r="G1041" s="24">
        <f>IF(生产方式演算表!AP1079="","",生产方式演算表!AP1079)</f>
        <v>19</v>
      </c>
      <c r="H1041" s="24" t="str">
        <f>IF(生产方式演算表!J1079="","",生产方式演算表!J1079)</f>
        <v/>
      </c>
      <c r="I1041" s="24" t="str">
        <f>IF(生产方式演算表!AQ1079="","",生产方式演算表!AQ1079)</f>
        <v/>
      </c>
      <c r="J1041" s="26" t="str">
        <f>IF(生产方式演算表!AR1079=0,"","运力")</f>
        <v/>
      </c>
      <c r="K1041" s="26" t="str">
        <f>IF(J1041="运力",生产方式演算表!AR1079,"")</f>
        <v/>
      </c>
      <c r="L1041" s="3" t="str">
        <f>IF(生产方式演算表!O1079="","",生产方式演算表!O1079)</f>
        <v/>
      </c>
      <c r="M1041" s="3" t="str">
        <f>IF(生产方式演算表!AT1079="","",ROUND(生产方式演算表!AT1079,-1))</f>
        <v/>
      </c>
      <c r="N1041" s="3" t="str">
        <f>IF(生产方式演算表!Q1079="","",生产方式演算表!Q1079)</f>
        <v/>
      </c>
      <c r="O1041" s="3" t="str">
        <f>IF(生产方式演算表!AU1079="","",ROUND(生产方式演算表!AU1079,-1))</f>
        <v/>
      </c>
      <c r="P1041" s="3" t="str">
        <f>IF(生产方式演算表!S1079="","",生产方式演算表!S1079)</f>
        <v/>
      </c>
      <c r="Q1041" s="3" t="str">
        <f>IF(生产方式演算表!AV1079="","",ROUND(生产方式演算表!AV1079,-1))</f>
        <v/>
      </c>
      <c r="R1041" s="3" t="str">
        <f>IF(生产方式演算表!V1079="","",生产方式演算表!V1079)</f>
        <v/>
      </c>
      <c r="S1041" s="3" t="str">
        <f>IF(生产方式演算表!AW1079="","",ROUND(生产方式演算表!AW1079,-LEN(生产方式演算表!AW1079)+2))</f>
        <v/>
      </c>
      <c r="T1041" s="3" t="str">
        <f>IF(生产方式演算表!X1079="","",生产方式演算表!X1079)</f>
        <v/>
      </c>
      <c r="U1041" s="3" t="str">
        <f>IF(生产方式演算表!AX1079="","",ROUND(生产方式演算表!AX1079,-LEN(生产方式演算表!AX1079)+2))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hidden="1" customHeight="1" spans="1:34">
      <c r="A1042" s="23" t="str">
        <f>生产方式演算表!A1080</f>
        <v>pmg_黑麦_魔法自动化</v>
      </c>
      <c r="B1042" s="20" t="str">
        <f>IF(生产方式演算表!B1080="","",生产方式演算表!B1080)</f>
        <v/>
      </c>
      <c r="C1042" s="25">
        <v>4</v>
      </c>
      <c r="D1042" s="24" t="str">
        <f>IF(生产方式演算表!F1080="","",生产方式演算表!F1080)</f>
        <v>魔偶</v>
      </c>
      <c r="E1042" s="24">
        <f>IF(生产方式演算表!AO1080="","",生产方式演算表!AO1080)</f>
        <v>14</v>
      </c>
      <c r="F1042" s="24" t="str">
        <f>IF(生产方式演算表!H1080="","",生产方式演算表!H1080)</f>
        <v>灵能水晶</v>
      </c>
      <c r="G1042" s="24">
        <f>IF(生产方式演算表!AP1080="","",生产方式演算表!AP1080)</f>
        <v>24</v>
      </c>
      <c r="H1042" s="24" t="str">
        <f>IF(生产方式演算表!J1080="","",生产方式演算表!J1080)</f>
        <v/>
      </c>
      <c r="I1042" s="24" t="str">
        <f>IF(生产方式演算表!AQ1080="","",生产方式演算表!AQ1080)</f>
        <v/>
      </c>
      <c r="J1042" s="26" t="str">
        <f>IF(生产方式演算表!AR1080=0,"","运力")</f>
        <v/>
      </c>
      <c r="K1042" s="26" t="str">
        <f>IF(J1042="运力",生产方式演算表!AR1080,"")</f>
        <v/>
      </c>
      <c r="L1042" s="3" t="str">
        <f>IF(生产方式演算表!O1080="","",生产方式演算表!O1080)</f>
        <v/>
      </c>
      <c r="M1042" s="3" t="str">
        <f>IF(生产方式演算表!AT1080="","",ROUND(生产方式演算表!AT1080,-1))</f>
        <v/>
      </c>
      <c r="N1042" s="3" t="str">
        <f>IF(生产方式演算表!Q1080="","",生产方式演算表!Q1080)</f>
        <v/>
      </c>
      <c r="O1042" s="3" t="str">
        <f>IF(生产方式演算表!AU1080="","",ROUND(生产方式演算表!AU1080,-1))</f>
        <v/>
      </c>
      <c r="P1042" s="3" t="str">
        <f>IF(生产方式演算表!S1080="","",生产方式演算表!S1080)</f>
        <v/>
      </c>
      <c r="Q1042" s="3" t="str">
        <f>IF(生产方式演算表!AV1080="","",ROUND(生产方式演算表!AV1080,-1))</f>
        <v/>
      </c>
      <c r="R1042" s="3" t="str">
        <f>IF(生产方式演算表!V1080="","",生产方式演算表!V1080)</f>
        <v/>
      </c>
      <c r="S1042" s="3" t="str">
        <f>IF(生产方式演算表!AW1080="","",ROUND(生产方式演算表!AW1080,-LEN(生产方式演算表!AW1080)+2))</f>
        <v/>
      </c>
      <c r="T1042" s="3" t="str">
        <f>IF(生产方式演算表!X1080="","",生产方式演算表!X1080)</f>
        <v/>
      </c>
      <c r="U1042" s="3" t="str">
        <f>IF(生产方式演算表!AX1080="","",ROUND(生产方式演算表!AX1080,-LEN(生产方式演算表!AX1080)+2))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hidden="1" customHeight="1" spans="1:34">
      <c r="A1043" s="23" t="str">
        <f>生产方式演算表!A1081</f>
        <v>pmg_黑麦_所有制</v>
      </c>
      <c r="B1043" s="20" t="str">
        <f>IF(生产方式演算表!B1081="","",生产方式演算表!B1081)</f>
        <v/>
      </c>
      <c r="C1043" s="25">
        <v>5</v>
      </c>
      <c r="D1043" s="24" t="str">
        <f>IF(生产方式演算表!F1081="","",生产方式演算表!F1081)</f>
        <v/>
      </c>
      <c r="E1043" s="24" t="str">
        <f>IF(生产方式演算表!AO1081="","",生产方式演算表!AO1081)</f>
        <v/>
      </c>
      <c r="F1043" s="24" t="str">
        <f>IF(生产方式演算表!H1081="","",生产方式演算表!H1081)</f>
        <v/>
      </c>
      <c r="G1043" s="24" t="str">
        <f>IF(生产方式演算表!AP1081="","",生产方式演算表!AP1081)</f>
        <v/>
      </c>
      <c r="H1043" s="24" t="str">
        <f>IF(生产方式演算表!J1081="","",生产方式演算表!J1081)</f>
        <v/>
      </c>
      <c r="I1043" s="24" t="str">
        <f>IF(生产方式演算表!AQ1081="","",生产方式演算表!AQ1081)</f>
        <v/>
      </c>
      <c r="J1043" s="26" t="str">
        <f>IF(生产方式演算表!AR1081=0,"","运力")</f>
        <v/>
      </c>
      <c r="K1043" s="26" t="str">
        <f>IF(J1043="运力",生产方式演算表!AR1081,"")</f>
        <v/>
      </c>
      <c r="L1043" s="3" t="str">
        <f>IF(生产方式演算表!O1081="","",生产方式演算表!O1081)</f>
        <v/>
      </c>
      <c r="M1043" s="3" t="str">
        <f>IF(生产方式演算表!AT1081="","",ROUND(生产方式演算表!AT1081,-1))</f>
        <v/>
      </c>
      <c r="N1043" s="3" t="str">
        <f>IF(生产方式演算表!Q1081="","",生产方式演算表!Q1081)</f>
        <v/>
      </c>
      <c r="O1043" s="3" t="str">
        <f>IF(生产方式演算表!AU1081="","",ROUND(生产方式演算表!AU1081,-1))</f>
        <v/>
      </c>
      <c r="P1043" s="3" t="str">
        <f>IF(生产方式演算表!S1081="","",生产方式演算表!S1081)</f>
        <v/>
      </c>
      <c r="Q1043" s="3" t="str">
        <f>IF(生产方式演算表!AV1081="","",ROUND(生产方式演算表!AV1081,-1))</f>
        <v/>
      </c>
      <c r="R1043" s="3" t="str">
        <f>IF(生产方式演算表!V1081="","",生产方式演算表!V1081)</f>
        <v/>
      </c>
      <c r="S1043" s="3" t="str">
        <f>IF(生产方式演算表!AW1081="","",ROUND(生产方式演算表!AW1081,-LEN(生产方式演算表!AW1081)+2))</f>
        <v/>
      </c>
      <c r="T1043" s="3" t="str">
        <f>IF(生产方式演算表!X1081="","",生产方式演算表!X1081)</f>
        <v/>
      </c>
      <c r="U1043" s="3" t="str">
        <f>IF(生产方式演算表!AX1081="","",ROUND(生产方式演算表!AX1081,-LEN(生产方式演算表!AX1081)+2))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hidden="1" customHeight="1" spans="1:34">
      <c r="A1044" s="23" t="str">
        <f>生产方式演算表!A1082</f>
        <v>pmg_黑麦_所有制</v>
      </c>
      <c r="B1044" s="20" t="str">
        <f>IF(生产方式演算表!B1082="","",生产方式演算表!B1082)</f>
        <v/>
      </c>
      <c r="C1044" s="25">
        <v>6</v>
      </c>
      <c r="D1044" s="24" t="str">
        <f>IF(生产方式演算表!F1082="","",生产方式演算表!F1082)</f>
        <v/>
      </c>
      <c r="E1044" s="24" t="str">
        <f>IF(生产方式演算表!AO1082="","",生产方式演算表!AO1082)</f>
        <v/>
      </c>
      <c r="F1044" s="24" t="str">
        <f>IF(生产方式演算表!H1082="","",生产方式演算表!H1082)</f>
        <v/>
      </c>
      <c r="G1044" s="24" t="str">
        <f>IF(生产方式演算表!AP1082="","",生产方式演算表!AP1082)</f>
        <v/>
      </c>
      <c r="H1044" s="24" t="str">
        <f>IF(生产方式演算表!J1082="","",生产方式演算表!J1082)</f>
        <v/>
      </c>
      <c r="I1044" s="24" t="str">
        <f>IF(生产方式演算表!AQ1082="","",生产方式演算表!AQ1082)</f>
        <v/>
      </c>
      <c r="J1044" s="26" t="str">
        <f>IF(生产方式演算表!AR1082=0,"","运力")</f>
        <v/>
      </c>
      <c r="K1044" s="26" t="str">
        <f>IF(J1044="运力",生产方式演算表!AR1082,"")</f>
        <v/>
      </c>
      <c r="L1044" s="3" t="str">
        <f>IF(生产方式演算表!O1082="","",生产方式演算表!O1082)</f>
        <v/>
      </c>
      <c r="M1044" s="3" t="str">
        <f>IF(生产方式演算表!AT1082="","",ROUND(生产方式演算表!AT1082,-1))</f>
        <v/>
      </c>
      <c r="N1044" s="3" t="str">
        <f>IF(生产方式演算表!Q1082="","",生产方式演算表!Q1082)</f>
        <v/>
      </c>
      <c r="O1044" s="3" t="str">
        <f>IF(生产方式演算表!AU1082="","",ROUND(生产方式演算表!AU1082,-1))</f>
        <v/>
      </c>
      <c r="P1044" s="3" t="str">
        <f>IF(生产方式演算表!S1082="","",生产方式演算表!S1082)</f>
        <v/>
      </c>
      <c r="Q1044" s="3" t="str">
        <f>IF(生产方式演算表!AV1082="","",ROUND(生产方式演算表!AV1082,-1))</f>
        <v/>
      </c>
      <c r="R1044" s="3" t="str">
        <f>IF(生产方式演算表!V1082="","",生产方式演算表!V1082)</f>
        <v/>
      </c>
      <c r="S1044" s="3" t="str">
        <f>IF(生产方式演算表!AW1082="","",ROUND(生产方式演算表!AW1082,-LEN(生产方式演算表!AW1082)+2))</f>
        <v/>
      </c>
      <c r="T1044" s="3" t="str">
        <f>IF(生产方式演算表!X1082="","",生产方式演算表!X1082)</f>
        <v/>
      </c>
      <c r="U1044" s="3" t="str">
        <f>IF(生产方式演算表!AX1082="","",ROUND(生产方式演算表!AX1082,-LEN(生产方式演算表!AX1082)+2))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hidden="1" customHeight="1" spans="1:34">
      <c r="A1045" s="23" t="str">
        <f>生产方式演算表!A1083</f>
        <v>pmg_黑麦_所有制</v>
      </c>
      <c r="B1045" s="20" t="str">
        <f>IF(生产方式演算表!B1083="","",生产方式演算表!B1083)</f>
        <v/>
      </c>
      <c r="C1045" s="25">
        <v>7</v>
      </c>
      <c r="D1045" s="24" t="str">
        <f>IF(生产方式演算表!F1083="","",生产方式演算表!F1083)</f>
        <v/>
      </c>
      <c r="E1045" s="24" t="str">
        <f>IF(生产方式演算表!AO1083="","",生产方式演算表!AO1083)</f>
        <v/>
      </c>
      <c r="F1045" s="24" t="str">
        <f>IF(生产方式演算表!H1083="","",生产方式演算表!H1083)</f>
        <v/>
      </c>
      <c r="G1045" s="24" t="str">
        <f>IF(生产方式演算表!AP1083="","",生产方式演算表!AP1083)</f>
        <v/>
      </c>
      <c r="H1045" s="24" t="str">
        <f>IF(生产方式演算表!J1083="","",生产方式演算表!J1083)</f>
        <v/>
      </c>
      <c r="I1045" s="24" t="str">
        <f>IF(生产方式演算表!AQ1083="","",生产方式演算表!AQ1083)</f>
        <v/>
      </c>
      <c r="J1045" s="26" t="str">
        <f>IF(生产方式演算表!AR1083=0,"","运力")</f>
        <v/>
      </c>
      <c r="K1045" s="26" t="str">
        <f>IF(J1045="运力",生产方式演算表!AR1083,"")</f>
        <v/>
      </c>
      <c r="L1045" s="3" t="str">
        <f>IF(生产方式演算表!O1083="","",生产方式演算表!O1083)</f>
        <v/>
      </c>
      <c r="M1045" s="3" t="str">
        <f>IF(生产方式演算表!AT1083="","",ROUND(生产方式演算表!AT1083,-1))</f>
        <v/>
      </c>
      <c r="N1045" s="3" t="str">
        <f>IF(生产方式演算表!Q1083="","",生产方式演算表!Q1083)</f>
        <v/>
      </c>
      <c r="O1045" s="3" t="str">
        <f>IF(生产方式演算表!AU1083="","",ROUND(生产方式演算表!AU1083,-1))</f>
        <v/>
      </c>
      <c r="P1045" s="3" t="str">
        <f>IF(生产方式演算表!S1083="","",生产方式演算表!S1083)</f>
        <v/>
      </c>
      <c r="Q1045" s="3" t="str">
        <f>IF(生产方式演算表!AV1083="","",ROUND(生产方式演算表!AV1083,-1))</f>
        <v/>
      </c>
      <c r="R1045" s="3" t="str">
        <f>IF(生产方式演算表!V1083="","",生产方式演算表!V1083)</f>
        <v/>
      </c>
      <c r="S1045" s="3" t="str">
        <f>IF(生产方式演算表!AW1083="","",ROUND(生产方式演算表!AW1083,-LEN(生产方式演算表!AW1083)+2))</f>
        <v/>
      </c>
      <c r="T1045" s="3" t="str">
        <f>IF(生产方式演算表!X1083="","",生产方式演算表!X1083)</f>
        <v/>
      </c>
      <c r="U1045" s="3" t="str">
        <f>IF(生产方式演算表!AX1083="","",ROUND(生产方式演算表!AX1083,-LEN(生产方式演算表!AX1083)+2))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hidden="1" customHeight="1" spans="1:34">
      <c r="A1046" s="23" t="str">
        <f>生产方式演算表!A1084</f>
        <v>pmg_黑麦_所有制</v>
      </c>
      <c r="B1046" s="20" t="str">
        <f>IF(生产方式演算表!B1084="","",生产方式演算表!B1084)</f>
        <v/>
      </c>
      <c r="C1046" s="25">
        <v>8</v>
      </c>
      <c r="D1046" s="24" t="str">
        <f>IF(生产方式演算表!F1084="","",生产方式演算表!F1084)</f>
        <v/>
      </c>
      <c r="E1046" s="24" t="str">
        <f>IF(生产方式演算表!AO1084="","",生产方式演算表!AO1084)</f>
        <v/>
      </c>
      <c r="F1046" s="24" t="str">
        <f>IF(生产方式演算表!H1084="","",生产方式演算表!H1084)</f>
        <v/>
      </c>
      <c r="G1046" s="24" t="str">
        <f>IF(生产方式演算表!AP1084="","",生产方式演算表!AP1084)</f>
        <v/>
      </c>
      <c r="H1046" s="24" t="str">
        <f>IF(生产方式演算表!J1084="","",生产方式演算表!J1084)</f>
        <v/>
      </c>
      <c r="I1046" s="24" t="str">
        <f>IF(生产方式演算表!AQ1084="","",生产方式演算表!AQ1084)</f>
        <v/>
      </c>
      <c r="J1046" s="26" t="str">
        <f>IF(生产方式演算表!AR1084=0,"","运力")</f>
        <v/>
      </c>
      <c r="K1046" s="26" t="str">
        <f>IF(J1046="运力",生产方式演算表!AR1084,"")</f>
        <v/>
      </c>
      <c r="L1046" s="3" t="str">
        <f>IF(生产方式演算表!O1084="","",生产方式演算表!O1084)</f>
        <v/>
      </c>
      <c r="M1046" s="3" t="str">
        <f>IF(生产方式演算表!AT1084="","",ROUND(生产方式演算表!AT1084,-1))</f>
        <v/>
      </c>
      <c r="N1046" s="3" t="str">
        <f>IF(生产方式演算表!Q1084="","",生产方式演算表!Q1084)</f>
        <v/>
      </c>
      <c r="O1046" s="3" t="str">
        <f>IF(生产方式演算表!AU1084="","",ROUND(生产方式演算表!AU1084,-1))</f>
        <v/>
      </c>
      <c r="P1046" s="3" t="str">
        <f>IF(生产方式演算表!S1084="","",生产方式演算表!S1084)</f>
        <v/>
      </c>
      <c r="Q1046" s="3" t="str">
        <f>IF(生产方式演算表!AV1084="","",ROUND(生产方式演算表!AV1084,-1))</f>
        <v/>
      </c>
      <c r="R1046" s="3" t="str">
        <f>IF(生产方式演算表!V1084="","",生产方式演算表!V1084)</f>
        <v/>
      </c>
      <c r="S1046" s="3" t="str">
        <f>IF(生产方式演算表!AW1084="","",ROUND(生产方式演算表!AW1084,-LEN(生产方式演算表!AW1084)+2))</f>
        <v/>
      </c>
      <c r="T1046" s="3" t="str">
        <f>IF(生产方式演算表!X1084="","",生产方式演算表!X1084)</f>
        <v/>
      </c>
      <c r="U1046" s="3" t="str">
        <f>IF(生产方式演算表!AX1084="","",ROUND(生产方式演算表!AX1084,-LEN(生产方式演算表!AX1084)+2))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hidden="1" customHeight="1" spans="1:34">
      <c r="A1047" s="23" t="str">
        <f>生产方式演算表!A1085</f>
        <v>pmg_黑麦_所有制</v>
      </c>
      <c r="B1047" s="20" t="str">
        <f>IF(生产方式演算表!B1085="","",生产方式演算表!B1085)</f>
        <v/>
      </c>
      <c r="C1047" s="23">
        <v>1</v>
      </c>
      <c r="D1047" s="24" t="str">
        <f>IF(生产方式演算表!F1085="","",生产方式演算表!F1085)</f>
        <v/>
      </c>
      <c r="E1047" s="24" t="str">
        <f>IF(生产方式演算表!AO1085="","",生产方式演算表!AO1085)</f>
        <v/>
      </c>
      <c r="F1047" s="24" t="str">
        <f>IF(生产方式演算表!H1085="","",生产方式演算表!H1085)</f>
        <v/>
      </c>
      <c r="G1047" s="24" t="str">
        <f>IF(生产方式演算表!AP1085="","",生产方式演算表!AP1085)</f>
        <v/>
      </c>
      <c r="H1047" s="24" t="str">
        <f>IF(生产方式演算表!J1085="","",生产方式演算表!J1085)</f>
        <v/>
      </c>
      <c r="I1047" s="24" t="str">
        <f>IF(生产方式演算表!AQ1085="","",生产方式演算表!AQ1085)</f>
        <v/>
      </c>
      <c r="J1047" s="26" t="str">
        <f>IF(生产方式演算表!AR1085=0,"","运力")</f>
        <v/>
      </c>
      <c r="K1047" s="26" t="str">
        <f>IF(J1047="运力",生产方式演算表!AR1085,"")</f>
        <v/>
      </c>
      <c r="L1047" s="3" t="str">
        <f>IF(生产方式演算表!O1085="","",生产方式演算表!O1085)</f>
        <v/>
      </c>
      <c r="M1047" s="3" t="str">
        <f>IF(生产方式演算表!AT1085="","",ROUND(生产方式演算表!AT1085,-1))</f>
        <v/>
      </c>
      <c r="N1047" s="3" t="str">
        <f>IF(生产方式演算表!Q1085="","",生产方式演算表!Q1085)</f>
        <v/>
      </c>
      <c r="O1047" s="3" t="str">
        <f>IF(生产方式演算表!AU1085="","",ROUND(生产方式演算表!AU1085,-1))</f>
        <v/>
      </c>
      <c r="P1047" s="3" t="str">
        <f>IF(生产方式演算表!S1085="","",生产方式演算表!S1085)</f>
        <v/>
      </c>
      <c r="Q1047" s="3" t="str">
        <f>IF(生产方式演算表!AV1085="","",ROUND(生产方式演算表!AV1085,-1))</f>
        <v/>
      </c>
      <c r="R1047" s="3" t="str">
        <f>IF(生产方式演算表!V1085="","",生产方式演算表!V1085)</f>
        <v/>
      </c>
      <c r="S1047" s="3" t="str">
        <f>IF(生产方式演算表!AW1085="","",ROUND(生产方式演算表!AW1085,-LEN(生产方式演算表!AW1085)+2))</f>
        <v/>
      </c>
      <c r="T1047" s="3" t="str">
        <f>IF(生产方式演算表!X1085="","",生产方式演算表!X1085)</f>
        <v/>
      </c>
      <c r="U1047" s="3" t="str">
        <f>IF(生产方式演算表!AX1085="","",ROUND(生产方式演算表!AX1085,-LEN(生产方式演算表!AX1085)+2))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hidden="1" customHeight="1" spans="1:34">
      <c r="A1048" s="23" t="str">
        <f>生产方式演算表!A1086</f>
        <v>pmg_黑麦_所有制</v>
      </c>
      <c r="B1048" s="20" t="str">
        <f>IF(生产方式演算表!B1086="","",生产方式演算表!B1086)</f>
        <v/>
      </c>
      <c r="C1048" s="23">
        <v>2</v>
      </c>
      <c r="D1048" s="24" t="str">
        <f>IF(生产方式演算表!F1086="","",生产方式演算表!F1086)</f>
        <v/>
      </c>
      <c r="E1048" s="24" t="str">
        <f>IF(生产方式演算表!AO1086="","",生产方式演算表!AO1086)</f>
        <v/>
      </c>
      <c r="F1048" s="24" t="str">
        <f>IF(生产方式演算表!H1086="","",生产方式演算表!H1086)</f>
        <v/>
      </c>
      <c r="G1048" s="24" t="str">
        <f>IF(生产方式演算表!AP1086="","",生产方式演算表!AP1086)</f>
        <v/>
      </c>
      <c r="H1048" s="24" t="str">
        <f>IF(生产方式演算表!J1086="","",生产方式演算表!J1086)</f>
        <v/>
      </c>
      <c r="I1048" s="24" t="str">
        <f>IF(生产方式演算表!AQ1086="","",生产方式演算表!AQ1086)</f>
        <v/>
      </c>
      <c r="J1048" s="26" t="str">
        <f>IF(生产方式演算表!AR1086=0,"","运力")</f>
        <v/>
      </c>
      <c r="K1048" s="26" t="str">
        <f>IF(J1048="运力",生产方式演算表!AR1086,"")</f>
        <v/>
      </c>
      <c r="L1048" s="3" t="str">
        <f>IF(生产方式演算表!O1086="","",生产方式演算表!O1086)</f>
        <v/>
      </c>
      <c r="M1048" s="3" t="str">
        <f>IF(生产方式演算表!AT1086="","",ROUND(生产方式演算表!AT1086,-1))</f>
        <v/>
      </c>
      <c r="N1048" s="3" t="str">
        <f>IF(生产方式演算表!Q1086="","",生产方式演算表!Q1086)</f>
        <v/>
      </c>
      <c r="O1048" s="3" t="str">
        <f>IF(生产方式演算表!AU1086="","",ROUND(生产方式演算表!AU1086,-1))</f>
        <v/>
      </c>
      <c r="P1048" s="3" t="str">
        <f>IF(生产方式演算表!S1086="","",生产方式演算表!S1086)</f>
        <v/>
      </c>
      <c r="Q1048" s="3" t="str">
        <f>IF(生产方式演算表!AV1086="","",ROUND(生产方式演算表!AV1086,-1))</f>
        <v/>
      </c>
      <c r="R1048" s="3" t="str">
        <f>IF(生产方式演算表!V1086="","",生产方式演算表!V1086)</f>
        <v/>
      </c>
      <c r="S1048" s="3" t="str">
        <f>IF(生产方式演算表!AW1086="","",ROUND(生产方式演算表!AW1086,-LEN(生产方式演算表!AW1086)+2))</f>
        <v/>
      </c>
      <c r="T1048" s="3" t="str">
        <f>IF(生产方式演算表!X1086="","",生产方式演算表!X1086)</f>
        <v/>
      </c>
      <c r="U1048" s="3" t="str">
        <f>IF(生产方式演算表!AX1086="","",ROUND(生产方式演算表!AX1086,-LEN(生产方式演算表!AX1086)+2))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hidden="1" customHeight="1" spans="1:34">
      <c r="A1049" s="23" t="str">
        <f>生产方式演算表!A1087</f>
        <v>pmg_黑麦_所有制</v>
      </c>
      <c r="B1049" s="20" t="str">
        <f>IF(生产方式演算表!B1087="","",生产方式演算表!B1087)</f>
        <v/>
      </c>
      <c r="C1049" s="23">
        <v>3</v>
      </c>
      <c r="D1049" s="24" t="str">
        <f>IF(生产方式演算表!F1087="","",生产方式演算表!F1087)</f>
        <v/>
      </c>
      <c r="E1049" s="24" t="str">
        <f>IF(生产方式演算表!AO1087="","",生产方式演算表!AO1087)</f>
        <v/>
      </c>
      <c r="F1049" s="24" t="str">
        <f>IF(生产方式演算表!H1087="","",生产方式演算表!H1087)</f>
        <v/>
      </c>
      <c r="G1049" s="24" t="str">
        <f>IF(生产方式演算表!AP1087="","",生产方式演算表!AP1087)</f>
        <v/>
      </c>
      <c r="H1049" s="24" t="str">
        <f>IF(生产方式演算表!J1087="","",生产方式演算表!J1087)</f>
        <v/>
      </c>
      <c r="I1049" s="24" t="str">
        <f>IF(生产方式演算表!AQ1087="","",生产方式演算表!AQ1087)</f>
        <v/>
      </c>
      <c r="J1049" s="26" t="str">
        <f>IF(生产方式演算表!AR1087=0,"","运力")</f>
        <v/>
      </c>
      <c r="K1049" s="26" t="str">
        <f>IF(J1049="运力",生产方式演算表!AR1087,"")</f>
        <v/>
      </c>
      <c r="L1049" s="3" t="str">
        <f>IF(生产方式演算表!O1087="","",生产方式演算表!O1087)</f>
        <v/>
      </c>
      <c r="M1049" s="3" t="str">
        <f>IF(生产方式演算表!AT1087="","",ROUND(生产方式演算表!AT1087,-1))</f>
        <v/>
      </c>
      <c r="N1049" s="3" t="str">
        <f>IF(生产方式演算表!Q1087="","",生产方式演算表!Q1087)</f>
        <v/>
      </c>
      <c r="O1049" s="3" t="str">
        <f>IF(生产方式演算表!AU1087="","",ROUND(生产方式演算表!AU1087,-1))</f>
        <v/>
      </c>
      <c r="P1049" s="3" t="str">
        <f>IF(生产方式演算表!S1087="","",生产方式演算表!S1087)</f>
        <v/>
      </c>
      <c r="Q1049" s="3" t="str">
        <f>IF(生产方式演算表!AV1087="","",ROUND(生产方式演算表!AV1087,-1))</f>
        <v/>
      </c>
      <c r="R1049" s="3" t="str">
        <f>IF(生产方式演算表!V1087="","",生产方式演算表!V1087)</f>
        <v/>
      </c>
      <c r="S1049" s="3" t="str">
        <f>IF(生产方式演算表!AW1087="","",ROUND(生产方式演算表!AW1087,-LEN(生产方式演算表!AW1087)+2))</f>
        <v/>
      </c>
      <c r="T1049" s="3" t="str">
        <f>IF(生产方式演算表!X1087="","",生产方式演算表!X1087)</f>
        <v/>
      </c>
      <c r="U1049" s="3" t="str">
        <f>IF(生产方式演算表!AX1087="","",ROUND(生产方式演算表!AX1087,-LEN(生产方式演算表!AX1087)+2))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hidden="1" customHeight="1" spans="1:34">
      <c r="A1050" s="23" t="str">
        <f>生产方式演算表!A1088</f>
        <v>pmg_黑麦_所有制</v>
      </c>
      <c r="B1050" s="20" t="str">
        <f>IF(生产方式演算表!B1088="","",生产方式演算表!B1088)</f>
        <v/>
      </c>
      <c r="C1050" s="23">
        <v>4</v>
      </c>
      <c r="D1050" s="24" t="str">
        <f>IF(生产方式演算表!F1088="","",生产方式演算表!F1088)</f>
        <v/>
      </c>
      <c r="E1050" s="24" t="str">
        <f>IF(生产方式演算表!AO1088="","",生产方式演算表!AO1088)</f>
        <v/>
      </c>
      <c r="F1050" s="24" t="str">
        <f>IF(生产方式演算表!H1088="","",生产方式演算表!H1088)</f>
        <v/>
      </c>
      <c r="G1050" s="24" t="str">
        <f>IF(生产方式演算表!AP1088="","",生产方式演算表!AP1088)</f>
        <v/>
      </c>
      <c r="H1050" s="24" t="str">
        <f>IF(生产方式演算表!J1088="","",生产方式演算表!J1088)</f>
        <v/>
      </c>
      <c r="I1050" s="24" t="str">
        <f>IF(生产方式演算表!AQ1088="","",生产方式演算表!AQ1088)</f>
        <v/>
      </c>
      <c r="J1050" s="26" t="str">
        <f>IF(生产方式演算表!AR1088=0,"","运力")</f>
        <v/>
      </c>
      <c r="K1050" s="26" t="str">
        <f>IF(J1050="运力",生产方式演算表!AR1088,"")</f>
        <v/>
      </c>
      <c r="L1050" s="3" t="str">
        <f>IF(生产方式演算表!O1088="","",生产方式演算表!O1088)</f>
        <v/>
      </c>
      <c r="M1050" s="3" t="str">
        <f>IF(生产方式演算表!AT1088="","",ROUND(生产方式演算表!AT1088,-1))</f>
        <v/>
      </c>
      <c r="N1050" s="3" t="str">
        <f>IF(生产方式演算表!Q1088="","",生产方式演算表!Q1088)</f>
        <v/>
      </c>
      <c r="O1050" s="3" t="str">
        <f>IF(生产方式演算表!AU1088="","",ROUND(生产方式演算表!AU1088,-1))</f>
        <v/>
      </c>
      <c r="P1050" s="3" t="str">
        <f>IF(生产方式演算表!S1088="","",生产方式演算表!S1088)</f>
        <v/>
      </c>
      <c r="Q1050" s="3" t="str">
        <f>IF(生产方式演算表!AV1088="","",ROUND(生产方式演算表!AV1088,-1))</f>
        <v/>
      </c>
      <c r="R1050" s="3" t="str">
        <f>IF(生产方式演算表!V1088="","",生产方式演算表!V1088)</f>
        <v/>
      </c>
      <c r="S1050" s="3" t="str">
        <f>IF(生产方式演算表!AW1088="","",ROUND(生产方式演算表!AW1088,-LEN(生产方式演算表!AW1088)+2))</f>
        <v/>
      </c>
      <c r="T1050" s="3" t="str">
        <f>IF(生产方式演算表!X1088="","",生产方式演算表!X1088)</f>
        <v/>
      </c>
      <c r="U1050" s="3" t="str">
        <f>IF(生产方式演算表!AX1088="","",ROUND(生产方式演算表!AX1088,-LEN(生产方式演算表!AX1088)+2))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hidden="1" customHeight="1" spans="1:34">
      <c r="A1051" s="23" t="str">
        <f>生产方式演算表!A1089</f>
        <v>pmg_小麦_基础生产</v>
      </c>
      <c r="B1051" s="20" t="str">
        <f>IF(生产方式演算表!B1089="","",生产方式演算表!B1089)</f>
        <v/>
      </c>
      <c r="C1051" s="23">
        <v>5</v>
      </c>
      <c r="D1051" s="24" t="str">
        <f>IF(生产方式演算表!F1089="","",生产方式演算表!F1089)</f>
        <v/>
      </c>
      <c r="E1051" s="24" t="str">
        <f>IF(生产方式演算表!AO1089="","",生产方式演算表!AO1089)</f>
        <v/>
      </c>
      <c r="F1051" s="24" t="str">
        <f>IF(生产方式演算表!H1089="","",生产方式演算表!H1089)</f>
        <v/>
      </c>
      <c r="G1051" s="24" t="str">
        <f>IF(生产方式演算表!AP1089="","",生产方式演算表!AP1089)</f>
        <v/>
      </c>
      <c r="H1051" s="24" t="str">
        <f>IF(生产方式演算表!J1089="","",生产方式演算表!J1089)</f>
        <v/>
      </c>
      <c r="I1051" s="24" t="str">
        <f>IF(生产方式演算表!AQ1089="","",生产方式演算表!AQ1089)</f>
        <v/>
      </c>
      <c r="J1051" s="26" t="str">
        <f>IF(生产方式演算表!AR1089=0,"","运力")</f>
        <v/>
      </c>
      <c r="K1051" s="26" t="str">
        <f>IF(J1051="运力",生产方式演算表!AR1089,"")</f>
        <v/>
      </c>
      <c r="L1051" s="3" t="str">
        <f>IF(生产方式演算表!O1089="","",生产方式演算表!O1089)</f>
        <v/>
      </c>
      <c r="M1051" s="3" t="str">
        <f>IF(生产方式演算表!AT1089="","",ROUND(生产方式演算表!AT1089,-1))</f>
        <v/>
      </c>
      <c r="N1051" s="3" t="str">
        <f>IF(生产方式演算表!Q1089="","",生产方式演算表!Q1089)</f>
        <v/>
      </c>
      <c r="O1051" s="3" t="str">
        <f>IF(生产方式演算表!AU1089="","",ROUND(生产方式演算表!AU1089,-1))</f>
        <v/>
      </c>
      <c r="P1051" s="3" t="str">
        <f>IF(生产方式演算表!S1089="","",生产方式演算表!S1089)</f>
        <v/>
      </c>
      <c r="Q1051" s="3" t="str">
        <f>IF(生产方式演算表!AV1089="","",ROUND(生产方式演算表!AV1089,-1))</f>
        <v/>
      </c>
      <c r="R1051" s="3" t="str">
        <f>IF(生产方式演算表!V1089="","",生产方式演算表!V1089)</f>
        <v/>
      </c>
      <c r="S1051" s="3" t="str">
        <f>IF(生产方式演算表!AW1089="","",ROUND(生产方式演算表!AW1089,-LEN(生产方式演算表!AW1089)+2))</f>
        <v/>
      </c>
      <c r="T1051" s="3" t="str">
        <f>IF(生产方式演算表!X1089="","",生产方式演算表!X1089)</f>
        <v/>
      </c>
      <c r="U1051" s="3" t="str">
        <f>IF(生产方式演算表!AX1089="","",ROUND(生产方式演算表!AX1089,-LEN(生产方式演算表!AX1089)+2))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hidden="1" customHeight="1" spans="1:34">
      <c r="A1052" s="23" t="str">
        <f>生产方式演算表!A1090</f>
        <v>pmg_小麦_基础生产</v>
      </c>
      <c r="B1052" s="20" t="str">
        <f>IF(生产方式演算表!B1090="","",生产方式演算表!B1090)</f>
        <v/>
      </c>
      <c r="C1052" s="25">
        <v>1</v>
      </c>
      <c r="D1052" s="24" t="str">
        <f>IF(生产方式演算表!F1090="","",生产方式演算表!F1090)</f>
        <v/>
      </c>
      <c r="E1052" s="24" t="str">
        <f>IF(生产方式演算表!AO1090="","",生产方式演算表!AO1090)</f>
        <v/>
      </c>
      <c r="F1052" s="24" t="str">
        <f>IF(生产方式演算表!H1090="","",生产方式演算表!H1090)</f>
        <v/>
      </c>
      <c r="G1052" s="24" t="str">
        <f>IF(生产方式演算表!AP1090="","",生产方式演算表!AP1090)</f>
        <v/>
      </c>
      <c r="H1052" s="24" t="str">
        <f>IF(生产方式演算表!J1090="","",生产方式演算表!J1090)</f>
        <v/>
      </c>
      <c r="I1052" s="24" t="str">
        <f>IF(生产方式演算表!AQ1090="","",生产方式演算表!AQ1090)</f>
        <v/>
      </c>
      <c r="J1052" s="26" t="str">
        <f>IF(生产方式演算表!AR1090=0,"","运力")</f>
        <v/>
      </c>
      <c r="K1052" s="26" t="str">
        <f>IF(J1052="运力",生产方式演算表!AR1090,"")</f>
        <v/>
      </c>
      <c r="L1052" s="3" t="str">
        <f>IF(生产方式演算表!O1090="","",生产方式演算表!O1090)</f>
        <v/>
      </c>
      <c r="M1052" s="3" t="str">
        <f>IF(生产方式演算表!AT1090="","",ROUND(生产方式演算表!AT1090,-1))</f>
        <v/>
      </c>
      <c r="N1052" s="3" t="str">
        <f>IF(生产方式演算表!Q1090="","",生产方式演算表!Q1090)</f>
        <v/>
      </c>
      <c r="O1052" s="3" t="str">
        <f>IF(生产方式演算表!AU1090="","",ROUND(生产方式演算表!AU1090,-1))</f>
        <v/>
      </c>
      <c r="P1052" s="3" t="str">
        <f>IF(生产方式演算表!S1090="","",生产方式演算表!S1090)</f>
        <v/>
      </c>
      <c r="Q1052" s="3" t="str">
        <f>IF(生产方式演算表!AV1090="","",ROUND(生产方式演算表!AV1090,-1))</f>
        <v/>
      </c>
      <c r="R1052" s="3" t="str">
        <f>IF(生产方式演算表!V1090="","",生产方式演算表!V1090)</f>
        <v/>
      </c>
      <c r="S1052" s="3" t="str">
        <f>IF(生产方式演算表!AW1090="","",ROUND(生产方式演算表!AW1090,-LEN(生产方式演算表!AW1090)+2))</f>
        <v/>
      </c>
      <c r="T1052" s="3" t="str">
        <f>IF(生产方式演算表!X1090="","",生产方式演算表!X1090)</f>
        <v/>
      </c>
      <c r="U1052" s="3" t="str">
        <f>IF(生产方式演算表!AX1090="","",ROUND(生产方式演算表!AX1090,-LEN(生产方式演算表!AX1090)+2))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hidden="1" customHeight="1" spans="1:34">
      <c r="A1053" s="23" t="str">
        <f>生产方式演算表!A1091</f>
        <v>pmg_小麦_基础生产</v>
      </c>
      <c r="B1053" s="20" t="str">
        <f>IF(生产方式演算表!B1091="","",生产方式演算表!B1091)</f>
        <v/>
      </c>
      <c r="C1053" s="25">
        <v>2</v>
      </c>
      <c r="D1053" s="24" t="str">
        <f>IF(生产方式演算表!F1091="","",生产方式演算表!F1091)</f>
        <v/>
      </c>
      <c r="E1053" s="24" t="str">
        <f>IF(生产方式演算表!AO1091="","",生产方式演算表!AO1091)</f>
        <v/>
      </c>
      <c r="F1053" s="24" t="str">
        <f>IF(生产方式演算表!H1091="","",生产方式演算表!H1091)</f>
        <v/>
      </c>
      <c r="G1053" s="24" t="str">
        <f>IF(生产方式演算表!AP1091="","",生产方式演算表!AP1091)</f>
        <v/>
      </c>
      <c r="H1053" s="24" t="str">
        <f>IF(生产方式演算表!J1091="","",生产方式演算表!J1091)</f>
        <v/>
      </c>
      <c r="I1053" s="24" t="str">
        <f>IF(生产方式演算表!AQ1091="","",生产方式演算表!AQ1091)</f>
        <v/>
      </c>
      <c r="J1053" s="26" t="str">
        <f>IF(生产方式演算表!AR1091=0,"","运力")</f>
        <v/>
      </c>
      <c r="K1053" s="26" t="str">
        <f>IF(J1053="运力",生产方式演算表!AR1091,"")</f>
        <v/>
      </c>
      <c r="L1053" s="3" t="str">
        <f>IF(生产方式演算表!O1091="","",生产方式演算表!O1091)</f>
        <v/>
      </c>
      <c r="M1053" s="3" t="str">
        <f>IF(生产方式演算表!AT1091="","",ROUND(生产方式演算表!AT1091,-1))</f>
        <v/>
      </c>
      <c r="N1053" s="3" t="str">
        <f>IF(生产方式演算表!Q1091="","",生产方式演算表!Q1091)</f>
        <v/>
      </c>
      <c r="O1053" s="3" t="str">
        <f>IF(生产方式演算表!AU1091="","",ROUND(生产方式演算表!AU1091,-1))</f>
        <v/>
      </c>
      <c r="P1053" s="3" t="str">
        <f>IF(生产方式演算表!S1091="","",生产方式演算表!S1091)</f>
        <v/>
      </c>
      <c r="Q1053" s="3" t="str">
        <f>IF(生产方式演算表!AV1091="","",ROUND(生产方式演算表!AV1091,-1))</f>
        <v/>
      </c>
      <c r="R1053" s="3" t="str">
        <f>IF(生产方式演算表!V1091="","",生产方式演算表!V1091)</f>
        <v/>
      </c>
      <c r="S1053" s="3" t="str">
        <f>IF(生产方式演算表!AW1091="","",ROUND(生产方式演算表!AW1091,-LEN(生产方式演算表!AW1091)+2))</f>
        <v/>
      </c>
      <c r="T1053" s="3" t="str">
        <f>IF(生产方式演算表!X1091="","",生产方式演算表!X1091)</f>
        <v/>
      </c>
      <c r="U1053" s="3" t="str">
        <f>IF(生产方式演算表!AX1091="","",ROUND(生产方式演算表!AX1091,-LEN(生产方式演算表!AX1091)+2))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hidden="1" customHeight="1" spans="1:34">
      <c r="A1054" s="23" t="str">
        <f>生产方式演算表!A1092</f>
        <v>pmg_小麦_基础生产</v>
      </c>
      <c r="B1054" s="20" t="str">
        <f>IF(生产方式演算表!B1092="","",生产方式演算表!B1092)</f>
        <v/>
      </c>
      <c r="C1054" s="25">
        <v>3</v>
      </c>
      <c r="D1054" s="24" t="str">
        <f>IF(生产方式演算表!F1092="","",生产方式演算表!F1092)</f>
        <v/>
      </c>
      <c r="E1054" s="24" t="str">
        <f>IF(生产方式演算表!AO1092="","",生产方式演算表!AO1092)</f>
        <v/>
      </c>
      <c r="F1054" s="24" t="str">
        <f>IF(生产方式演算表!H1092="","",生产方式演算表!H1092)</f>
        <v/>
      </c>
      <c r="G1054" s="24" t="str">
        <f>IF(生产方式演算表!AP1092="","",生产方式演算表!AP1092)</f>
        <v/>
      </c>
      <c r="H1054" s="24" t="str">
        <f>IF(生产方式演算表!J1092="","",生产方式演算表!J1092)</f>
        <v/>
      </c>
      <c r="I1054" s="24" t="str">
        <f>IF(生产方式演算表!AQ1092="","",生产方式演算表!AQ1092)</f>
        <v/>
      </c>
      <c r="J1054" s="26" t="str">
        <f>IF(生产方式演算表!AR1092=0,"","运力")</f>
        <v/>
      </c>
      <c r="K1054" s="26" t="str">
        <f>IF(J1054="运力",生产方式演算表!AR1092,"")</f>
        <v/>
      </c>
      <c r="L1054" s="3" t="str">
        <f>IF(生产方式演算表!O1092="","",生产方式演算表!O1092)</f>
        <v/>
      </c>
      <c r="M1054" s="3" t="str">
        <f>IF(生产方式演算表!AT1092="","",ROUND(生产方式演算表!AT1092,-1))</f>
        <v/>
      </c>
      <c r="N1054" s="3" t="str">
        <f>IF(生产方式演算表!Q1092="","",生产方式演算表!Q1092)</f>
        <v/>
      </c>
      <c r="O1054" s="3" t="str">
        <f>IF(生产方式演算表!AU1092="","",ROUND(生产方式演算表!AU1092,-1))</f>
        <v/>
      </c>
      <c r="P1054" s="3" t="str">
        <f>IF(生产方式演算表!S1092="","",生产方式演算表!S1092)</f>
        <v/>
      </c>
      <c r="Q1054" s="3" t="str">
        <f>IF(生产方式演算表!AV1092="","",ROUND(生产方式演算表!AV1092,-1))</f>
        <v/>
      </c>
      <c r="R1054" s="3" t="str">
        <f>IF(生产方式演算表!V1092="","",生产方式演算表!V1092)</f>
        <v/>
      </c>
      <c r="S1054" s="3" t="str">
        <f>IF(生产方式演算表!AW1092="","",ROUND(生产方式演算表!AW1092,-LEN(生产方式演算表!AW1092)+2))</f>
        <v/>
      </c>
      <c r="T1054" s="3" t="str">
        <f>IF(生产方式演算表!X1092="","",生产方式演算表!X1092)</f>
        <v/>
      </c>
      <c r="U1054" s="3" t="str">
        <f>IF(生产方式演算表!AX1092="","",ROUND(生产方式演算表!AX1092,-LEN(生产方式演算表!AX1092)+2))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hidden="1" customHeight="1" spans="1:34">
      <c r="A1055" s="23" t="str">
        <f>生产方式演算表!A1093</f>
        <v>pmg_小麦_基础生产</v>
      </c>
      <c r="B1055" s="20" t="str">
        <f>IF(生产方式演算表!B1093="","",生产方式演算表!B1093)</f>
        <v/>
      </c>
      <c r="C1055" s="25">
        <v>4</v>
      </c>
      <c r="D1055" s="24" t="str">
        <f>IF(生产方式演算表!F1093="","",生产方式演算表!F1093)</f>
        <v/>
      </c>
      <c r="E1055" s="24" t="str">
        <f>IF(生产方式演算表!AO1093="","",生产方式演算表!AO1093)</f>
        <v/>
      </c>
      <c r="F1055" s="24" t="str">
        <f>IF(生产方式演算表!H1093="","",生产方式演算表!H1093)</f>
        <v/>
      </c>
      <c r="G1055" s="24" t="str">
        <f>IF(生产方式演算表!AP1093="","",生产方式演算表!AP1093)</f>
        <v/>
      </c>
      <c r="H1055" s="24" t="str">
        <f>IF(生产方式演算表!J1093="","",生产方式演算表!J1093)</f>
        <v/>
      </c>
      <c r="I1055" s="24" t="str">
        <f>IF(生产方式演算表!AQ1093="","",生产方式演算表!AQ1093)</f>
        <v/>
      </c>
      <c r="J1055" s="26" t="str">
        <f>IF(生产方式演算表!AR1093=0,"","运力")</f>
        <v/>
      </c>
      <c r="K1055" s="26" t="str">
        <f>IF(J1055="运力",生产方式演算表!AR1093,"")</f>
        <v/>
      </c>
      <c r="L1055" s="3" t="str">
        <f>IF(生产方式演算表!O1093="","",生产方式演算表!O1093)</f>
        <v/>
      </c>
      <c r="M1055" s="3" t="str">
        <f>IF(生产方式演算表!AT1093="","",ROUND(生产方式演算表!AT1093,-1))</f>
        <v/>
      </c>
      <c r="N1055" s="3" t="str">
        <f>IF(生产方式演算表!Q1093="","",生产方式演算表!Q1093)</f>
        <v/>
      </c>
      <c r="O1055" s="3" t="str">
        <f>IF(生产方式演算表!AU1093="","",ROUND(生产方式演算表!AU1093,-1))</f>
        <v/>
      </c>
      <c r="P1055" s="3" t="str">
        <f>IF(生产方式演算表!S1093="","",生产方式演算表!S1093)</f>
        <v/>
      </c>
      <c r="Q1055" s="3" t="str">
        <f>IF(生产方式演算表!AV1093="","",ROUND(生产方式演算表!AV1093,-1))</f>
        <v/>
      </c>
      <c r="R1055" s="3" t="str">
        <f>IF(生产方式演算表!V1093="","",生产方式演算表!V1093)</f>
        <v/>
      </c>
      <c r="S1055" s="3" t="str">
        <f>IF(生产方式演算表!AW1093="","",ROUND(生产方式演算表!AW1093,-LEN(生产方式演算表!AW1093)+2))</f>
        <v/>
      </c>
      <c r="T1055" s="3" t="str">
        <f>IF(生产方式演算表!X1093="","",生产方式演算表!X1093)</f>
        <v/>
      </c>
      <c r="U1055" s="3" t="str">
        <f>IF(生产方式演算表!AX1093="","",ROUND(生产方式演算表!AX1093,-LEN(生产方式演算表!AX1093)+2))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hidden="1" customHeight="1" spans="1:34">
      <c r="A1056" s="23" t="str">
        <f>生产方式演算表!A1094</f>
        <v>pmg_小麦_科学自动化</v>
      </c>
      <c r="B1056" s="20" t="str">
        <f>IF(生产方式演算表!B1094="","",生产方式演算表!B1094)</f>
        <v/>
      </c>
      <c r="C1056" s="25">
        <v>5</v>
      </c>
      <c r="D1056" s="24" t="str">
        <f>IF(生产方式演算表!F1094="","",生产方式演算表!F1094)</f>
        <v/>
      </c>
      <c r="E1056" s="24" t="str">
        <f>IF(生产方式演算表!AO1094="","",生产方式演算表!AO1094)</f>
        <v/>
      </c>
      <c r="F1056" s="24" t="str">
        <f>IF(生产方式演算表!H1094="","",生产方式演算表!H1094)</f>
        <v/>
      </c>
      <c r="G1056" s="24" t="str">
        <f>IF(生产方式演算表!AP1094="","",生产方式演算表!AP1094)</f>
        <v/>
      </c>
      <c r="H1056" s="24" t="str">
        <f>IF(生产方式演算表!J1094="","",生产方式演算表!J1094)</f>
        <v/>
      </c>
      <c r="I1056" s="24" t="str">
        <f>IF(生产方式演算表!AQ1094="","",生产方式演算表!AQ1094)</f>
        <v/>
      </c>
      <c r="J1056" s="26" t="str">
        <f>IF(生产方式演算表!AR1094=0,"","运力")</f>
        <v/>
      </c>
      <c r="K1056" s="26" t="str">
        <f>IF(J1056="运力",生产方式演算表!AR1094,"")</f>
        <v/>
      </c>
      <c r="L1056" s="3" t="str">
        <f>IF(生产方式演算表!O1094="","",生产方式演算表!O1094)</f>
        <v/>
      </c>
      <c r="M1056" s="3" t="str">
        <f>IF(生产方式演算表!AT1094="","",ROUND(生产方式演算表!AT1094,-1))</f>
        <v/>
      </c>
      <c r="N1056" s="3" t="str">
        <f>IF(生产方式演算表!Q1094="","",生产方式演算表!Q1094)</f>
        <v/>
      </c>
      <c r="O1056" s="3" t="str">
        <f>IF(生产方式演算表!AU1094="","",ROUND(生产方式演算表!AU1094,-1))</f>
        <v/>
      </c>
      <c r="P1056" s="3" t="str">
        <f>IF(生产方式演算表!S1094="","",生产方式演算表!S1094)</f>
        <v/>
      </c>
      <c r="Q1056" s="3" t="str">
        <f>IF(生产方式演算表!AV1094="","",ROUND(生产方式演算表!AV1094,-1))</f>
        <v/>
      </c>
      <c r="R1056" s="3" t="str">
        <f>IF(生产方式演算表!V1094="","",生产方式演算表!V1094)</f>
        <v/>
      </c>
      <c r="S1056" s="3" t="str">
        <f>IF(生产方式演算表!AW1094="","",ROUND(生产方式演算表!AW1094,-LEN(生产方式演算表!AW1094)+2))</f>
        <v/>
      </c>
      <c r="T1056" s="3" t="str">
        <f>IF(生产方式演算表!X1094="","",生产方式演算表!X1094)</f>
        <v/>
      </c>
      <c r="U1056" s="3" t="str">
        <f>IF(生产方式演算表!AX1094="","",ROUND(生产方式演算表!AX1094,-LEN(生产方式演算表!AX1094)+2))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hidden="1" customHeight="1" spans="1:34">
      <c r="A1057" s="23" t="str">
        <f>生产方式演算表!A1095</f>
        <v>pmg_小麦_科学自动化</v>
      </c>
      <c r="B1057" s="20" t="str">
        <f>IF(生产方式演算表!B1095="","",生产方式演算表!B1095)</f>
        <v/>
      </c>
      <c r="C1057" s="23">
        <v>1</v>
      </c>
      <c r="D1057" s="24" t="str">
        <f>IF(生产方式演算表!F1095="","",生产方式演算表!F1095)</f>
        <v>工具</v>
      </c>
      <c r="E1057" s="24">
        <f>IF(生产方式演算表!AO1095="","",生产方式演算表!AO1095)</f>
        <v>6</v>
      </c>
      <c r="F1057" s="24" t="str">
        <f>IF(生产方式演算表!H1095="","",生产方式演算表!H1095)</f>
        <v/>
      </c>
      <c r="G1057" s="24" t="str">
        <f>IF(生产方式演算表!AP1095="","",生产方式演算表!AP1095)</f>
        <v/>
      </c>
      <c r="H1057" s="24" t="str">
        <f>IF(生产方式演算表!J1095="","",生产方式演算表!J1095)</f>
        <v/>
      </c>
      <c r="I1057" s="24" t="str">
        <f>IF(生产方式演算表!AQ1095="","",生产方式演算表!AQ1095)</f>
        <v/>
      </c>
      <c r="J1057" s="26" t="str">
        <f>IF(生产方式演算表!AR1095=0,"","运力")</f>
        <v/>
      </c>
      <c r="K1057" s="26" t="str">
        <f>IF(J1057="运力",生产方式演算表!AR1095,"")</f>
        <v/>
      </c>
      <c r="L1057" s="3" t="str">
        <f>IF(生产方式演算表!O1095="","",生产方式演算表!O1095)</f>
        <v/>
      </c>
      <c r="M1057" s="3" t="str">
        <f>IF(生产方式演算表!AT1095="","",ROUND(生产方式演算表!AT1095,-1))</f>
        <v/>
      </c>
      <c r="N1057" s="3" t="str">
        <f>IF(生产方式演算表!Q1095="","",生产方式演算表!Q1095)</f>
        <v/>
      </c>
      <c r="O1057" s="3" t="str">
        <f>IF(生产方式演算表!AU1095="","",ROUND(生产方式演算表!AU1095,-1))</f>
        <v/>
      </c>
      <c r="P1057" s="3" t="str">
        <f>IF(生产方式演算表!S1095="","",生产方式演算表!S1095)</f>
        <v/>
      </c>
      <c r="Q1057" s="3" t="str">
        <f>IF(生产方式演算表!AV1095="","",ROUND(生产方式演算表!AV1095,-1))</f>
        <v/>
      </c>
      <c r="R1057" s="3" t="str">
        <f>IF(生产方式演算表!V1095="","",生产方式演算表!V1095)</f>
        <v/>
      </c>
      <c r="S1057" s="3" t="str">
        <f>IF(生产方式演算表!AW1095="","",ROUND(生产方式演算表!AW1095,-LEN(生产方式演算表!AW1095)+2))</f>
        <v/>
      </c>
      <c r="T1057" s="3" t="str">
        <f>IF(生产方式演算表!X1095="","",生产方式演算表!X1095)</f>
        <v/>
      </c>
      <c r="U1057" s="3" t="str">
        <f>IF(生产方式演算表!AX1095="","",ROUND(生产方式演算表!AX1095,-LEN(生产方式演算表!AX1095)+2))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hidden="1" customHeight="1" spans="1:34">
      <c r="A1058" s="23" t="str">
        <f>生产方式演算表!A1096</f>
        <v>pmg_小麦_科学自动化</v>
      </c>
      <c r="B1058" s="20" t="str">
        <f>IF(生产方式演算表!B1096="","",生产方式演算表!B1096)</f>
        <v/>
      </c>
      <c r="C1058" s="23">
        <v>2</v>
      </c>
      <c r="D1058" s="24" t="str">
        <f>IF(生产方式演算表!F1096="","",生产方式演算表!F1096)</f>
        <v>工具</v>
      </c>
      <c r="E1058" s="24">
        <f>IF(生产方式演算表!AO1096="","",生产方式演算表!AO1096)</f>
        <v>8</v>
      </c>
      <c r="F1058" s="24" t="str">
        <f>IF(生产方式演算表!H1096="","",生产方式演算表!H1096)</f>
        <v/>
      </c>
      <c r="G1058" s="24" t="str">
        <f>IF(生产方式演算表!AP1096="","",生产方式演算表!AP1096)</f>
        <v/>
      </c>
      <c r="H1058" s="24" t="str">
        <f>IF(生产方式演算表!J1096="","",生产方式演算表!J1096)</f>
        <v/>
      </c>
      <c r="I1058" s="24" t="str">
        <f>IF(生产方式演算表!AQ1096="","",生产方式演算表!AQ1096)</f>
        <v/>
      </c>
      <c r="J1058" s="26" t="str">
        <f>IF(生产方式演算表!AR1096=0,"","运力")</f>
        <v/>
      </c>
      <c r="K1058" s="26" t="str">
        <f>IF(J1058="运力",生产方式演算表!AR1096,"")</f>
        <v/>
      </c>
      <c r="L1058" s="3" t="str">
        <f>IF(生产方式演算表!O1096="","",生产方式演算表!O1096)</f>
        <v/>
      </c>
      <c r="M1058" s="3" t="str">
        <f>IF(生产方式演算表!AT1096="","",ROUND(生产方式演算表!AT1096,-1))</f>
        <v/>
      </c>
      <c r="N1058" s="3" t="str">
        <f>IF(生产方式演算表!Q1096="","",生产方式演算表!Q1096)</f>
        <v/>
      </c>
      <c r="O1058" s="3" t="str">
        <f>IF(生产方式演算表!AU1096="","",ROUND(生产方式演算表!AU1096,-1))</f>
        <v/>
      </c>
      <c r="P1058" s="3" t="str">
        <f>IF(生产方式演算表!S1096="","",生产方式演算表!S1096)</f>
        <v/>
      </c>
      <c r="Q1058" s="3" t="str">
        <f>IF(生产方式演算表!AV1096="","",ROUND(生产方式演算表!AV1096,-1))</f>
        <v/>
      </c>
      <c r="R1058" s="3" t="str">
        <f>IF(生产方式演算表!V1096="","",生产方式演算表!V1096)</f>
        <v/>
      </c>
      <c r="S1058" s="3" t="str">
        <f>IF(生产方式演算表!AW1096="","",ROUND(生产方式演算表!AW1096,-LEN(生产方式演算表!AW1096)+2))</f>
        <v/>
      </c>
      <c r="T1058" s="3" t="str">
        <f>IF(生产方式演算表!X1096="","",生产方式演算表!X1096)</f>
        <v/>
      </c>
      <c r="U1058" s="3" t="str">
        <f>IF(生产方式演算表!AX1096="","",ROUND(生产方式演算表!AX1096,-LEN(生产方式演算表!AX1096)+2))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hidden="1" customHeight="1" spans="1:34">
      <c r="A1059" s="23" t="str">
        <f>生产方式演算表!A1097</f>
        <v>pmg_小麦_科学自动化</v>
      </c>
      <c r="B1059" s="20" t="str">
        <f>IF(生产方式演算表!B1097="","",生产方式演算表!B1097)</f>
        <v/>
      </c>
      <c r="C1059" s="23">
        <v>3</v>
      </c>
      <c r="D1059" s="24" t="str">
        <f>IF(生产方式演算表!F1097="","",生产方式演算表!F1097)</f>
        <v>科学引擎</v>
      </c>
      <c r="E1059" s="24">
        <f>IF(生产方式演算表!AO1097="","",生产方式演算表!AO1097)</f>
        <v>2</v>
      </c>
      <c r="F1059" s="24" t="str">
        <f>IF(生产方式演算表!H1097="","",生产方式演算表!H1097)</f>
        <v>煤</v>
      </c>
      <c r="G1059" s="24">
        <f>IF(生产方式演算表!AP1097="","",生产方式演算表!AP1097)</f>
        <v>8</v>
      </c>
      <c r="H1059" s="24" t="str">
        <f>IF(生产方式演算表!J1097="","",生产方式演算表!J1097)</f>
        <v/>
      </c>
      <c r="I1059" s="24" t="str">
        <f>IF(生产方式演算表!AQ1097="","",生产方式演算表!AQ1097)</f>
        <v/>
      </c>
      <c r="J1059" s="26" t="str">
        <f>IF(生产方式演算表!AR1097=0,"","运力")</f>
        <v/>
      </c>
      <c r="K1059" s="26" t="str">
        <f>IF(J1059="运力",生产方式演算表!AR1097,"")</f>
        <v/>
      </c>
      <c r="L1059" s="3" t="str">
        <f>IF(生产方式演算表!O1097="","",生产方式演算表!O1097)</f>
        <v/>
      </c>
      <c r="M1059" s="3" t="str">
        <f>IF(生产方式演算表!AT1097="","",ROUND(生产方式演算表!AT1097,-1))</f>
        <v/>
      </c>
      <c r="N1059" s="3" t="str">
        <f>IF(生产方式演算表!Q1097="","",生产方式演算表!Q1097)</f>
        <v/>
      </c>
      <c r="O1059" s="3" t="str">
        <f>IF(生产方式演算表!AU1097="","",ROUND(生产方式演算表!AU1097,-1))</f>
        <v/>
      </c>
      <c r="P1059" s="3" t="str">
        <f>IF(生产方式演算表!S1097="","",生产方式演算表!S1097)</f>
        <v/>
      </c>
      <c r="Q1059" s="3" t="str">
        <f>IF(生产方式演算表!AV1097="","",ROUND(生产方式演算表!AV1097,-1))</f>
        <v/>
      </c>
      <c r="R1059" s="3" t="str">
        <f>IF(生产方式演算表!V1097="","",生产方式演算表!V1097)</f>
        <v/>
      </c>
      <c r="S1059" s="3" t="str">
        <f>IF(生产方式演算表!AW1097="","",ROUND(生产方式演算表!AW1097,-LEN(生产方式演算表!AW1097)+2))</f>
        <v/>
      </c>
      <c r="T1059" s="3" t="str">
        <f>IF(生产方式演算表!X1097="","",生产方式演算表!X1097)</f>
        <v/>
      </c>
      <c r="U1059" s="3" t="str">
        <f>IF(生产方式演算表!AX1097="","",ROUND(生产方式演算表!AX1097,-LEN(生产方式演算表!AX1097)+2))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hidden="1" customHeight="1" spans="1:34">
      <c r="A1060" s="23" t="str">
        <f>生产方式演算表!A1098</f>
        <v>pmg_小麦_科学自动化</v>
      </c>
      <c r="B1060" s="20" t="str">
        <f>IF(生产方式演算表!B1098="","",生产方式演算表!B1098)</f>
        <v/>
      </c>
      <c r="C1060" s="23">
        <v>4</v>
      </c>
      <c r="D1060" s="24" t="str">
        <f>IF(生产方式演算表!F1098="","",生产方式演算表!F1098)</f>
        <v>魔导引擎</v>
      </c>
      <c r="E1060" s="24">
        <f>IF(生产方式演算表!AO1098="","",生产方式演算表!AO1098)</f>
        <v>2</v>
      </c>
      <c r="F1060" s="24" t="str">
        <f>IF(生产方式演算表!H1098="","",生产方式演算表!H1098)</f>
        <v>煤</v>
      </c>
      <c r="G1060" s="24">
        <f>IF(生产方式演算表!AP1098="","",生产方式演算表!AP1098)</f>
        <v>10</v>
      </c>
      <c r="H1060" s="24" t="str">
        <f>IF(生产方式演算表!J1098="","",生产方式演算表!J1098)</f>
        <v/>
      </c>
      <c r="I1060" s="24" t="str">
        <f>IF(生产方式演算表!AQ1098="","",生产方式演算表!AQ1098)</f>
        <v/>
      </c>
      <c r="J1060" s="26" t="str">
        <f>IF(生产方式演算表!AR1098=0,"","运力")</f>
        <v/>
      </c>
      <c r="K1060" s="26" t="str">
        <f>IF(J1060="运力",生产方式演算表!AR1098,"")</f>
        <v/>
      </c>
      <c r="L1060" s="3" t="str">
        <f>IF(生产方式演算表!O1098="","",生产方式演算表!O1098)</f>
        <v/>
      </c>
      <c r="M1060" s="3" t="str">
        <f>IF(生产方式演算表!AT1098="","",ROUND(生产方式演算表!AT1098,-1))</f>
        <v/>
      </c>
      <c r="N1060" s="3" t="str">
        <f>IF(生产方式演算表!Q1098="","",生产方式演算表!Q1098)</f>
        <v/>
      </c>
      <c r="O1060" s="3" t="str">
        <f>IF(生产方式演算表!AU1098="","",ROUND(生产方式演算表!AU1098,-1))</f>
        <v/>
      </c>
      <c r="P1060" s="3" t="str">
        <f>IF(生产方式演算表!S1098="","",生产方式演算表!S1098)</f>
        <v/>
      </c>
      <c r="Q1060" s="3" t="str">
        <f>IF(生产方式演算表!AV1098="","",ROUND(生产方式演算表!AV1098,-1))</f>
        <v/>
      </c>
      <c r="R1060" s="3" t="str">
        <f>IF(生产方式演算表!V1098="","",生产方式演算表!V1098)</f>
        <v/>
      </c>
      <c r="S1060" s="3" t="str">
        <f>IF(生产方式演算表!AW1098="","",ROUND(生产方式演算表!AW1098,-LEN(生产方式演算表!AW1098)+2))</f>
        <v/>
      </c>
      <c r="T1060" s="3" t="str">
        <f>IF(生产方式演算表!X1098="","",生产方式演算表!X1098)</f>
        <v/>
      </c>
      <c r="U1060" s="3" t="str">
        <f>IF(生产方式演算表!AX1098="","",ROUND(生产方式演算表!AX1098,-LEN(生产方式演算表!AX1098)+2))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hidden="1" customHeight="1" spans="1:34">
      <c r="A1061" s="23" t="str">
        <f>生产方式演算表!A1099</f>
        <v>pmg_小麦_魔法自动化</v>
      </c>
      <c r="B1061" s="20" t="str">
        <f>IF(生产方式演算表!B1099="","",生产方式演算表!B1099)</f>
        <v/>
      </c>
      <c r="C1061" s="23">
        <v>5</v>
      </c>
      <c r="D1061" s="24" t="str">
        <f>IF(生产方式演算表!F1099="","",生产方式演算表!F1099)</f>
        <v/>
      </c>
      <c r="E1061" s="24" t="str">
        <f>IF(生产方式演算表!AO1099="","",生产方式演算表!AO1099)</f>
        <v/>
      </c>
      <c r="F1061" s="24" t="str">
        <f>IF(生产方式演算表!H1099="","",生产方式演算表!H1099)</f>
        <v/>
      </c>
      <c r="G1061" s="24" t="str">
        <f>IF(生产方式演算表!AP1099="","",生产方式演算表!AP1099)</f>
        <v/>
      </c>
      <c r="H1061" s="24" t="str">
        <f>IF(生产方式演算表!J1099="","",生产方式演算表!J1099)</f>
        <v/>
      </c>
      <c r="I1061" s="24" t="str">
        <f>IF(生产方式演算表!AQ1099="","",生产方式演算表!AQ1099)</f>
        <v/>
      </c>
      <c r="J1061" s="26" t="str">
        <f>IF(生产方式演算表!AR1099=0,"","运力")</f>
        <v/>
      </c>
      <c r="K1061" s="26" t="str">
        <f>IF(J1061="运力",生产方式演算表!AR1099,"")</f>
        <v/>
      </c>
      <c r="L1061" s="3" t="str">
        <f>IF(生产方式演算表!O1099="","",生产方式演算表!O1099)</f>
        <v/>
      </c>
      <c r="M1061" s="3" t="str">
        <f>IF(生产方式演算表!AT1099="","",ROUND(生产方式演算表!AT1099,-1))</f>
        <v/>
      </c>
      <c r="N1061" s="3" t="str">
        <f>IF(生产方式演算表!Q1099="","",生产方式演算表!Q1099)</f>
        <v/>
      </c>
      <c r="O1061" s="3" t="str">
        <f>IF(生产方式演算表!AU1099="","",ROUND(生产方式演算表!AU1099,-1))</f>
        <v/>
      </c>
      <c r="P1061" s="3" t="str">
        <f>IF(生产方式演算表!S1099="","",生产方式演算表!S1099)</f>
        <v/>
      </c>
      <c r="Q1061" s="3" t="str">
        <f>IF(生产方式演算表!AV1099="","",ROUND(生产方式演算表!AV1099,-1))</f>
        <v/>
      </c>
      <c r="R1061" s="3" t="str">
        <f>IF(生产方式演算表!V1099="","",生产方式演算表!V1099)</f>
        <v/>
      </c>
      <c r="S1061" s="3" t="str">
        <f>IF(生产方式演算表!AW1099="","",ROUND(生产方式演算表!AW1099,-LEN(生产方式演算表!AW1099)+2))</f>
        <v/>
      </c>
      <c r="T1061" s="3" t="str">
        <f>IF(生产方式演算表!X1099="","",生产方式演算表!X1099)</f>
        <v/>
      </c>
      <c r="U1061" s="3" t="str">
        <f>IF(生产方式演算表!AX1099="","",ROUND(生产方式演算表!AX1099,-LEN(生产方式演算表!AX1099)+2))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hidden="1" customHeight="1" spans="1:34">
      <c r="A1062" s="23" t="str">
        <f>生产方式演算表!A1100</f>
        <v>pmg_小麦_魔法自动化</v>
      </c>
      <c r="B1062" s="20" t="str">
        <f>IF(生产方式演算表!B1100="","",生产方式演算表!B1100)</f>
        <v/>
      </c>
      <c r="C1062" s="25">
        <v>1</v>
      </c>
      <c r="D1062" s="24" t="str">
        <f>IF(生产方式演算表!F1100="","",生产方式演算表!F1100)</f>
        <v>魔偶</v>
      </c>
      <c r="E1062" s="24">
        <f>IF(生产方式演算表!AO1100="","",生产方式演算表!AO1100)</f>
        <v>6</v>
      </c>
      <c r="F1062" s="24" t="str">
        <f>IF(生产方式演算表!H1100="","",生产方式演算表!H1100)</f>
        <v>灵能水晶</v>
      </c>
      <c r="G1062" s="24">
        <f>IF(生产方式演算表!AP1100="","",生产方式演算表!AP1100)</f>
        <v>10</v>
      </c>
      <c r="H1062" s="24" t="str">
        <f>IF(生产方式演算表!J1100="","",生产方式演算表!J1100)</f>
        <v/>
      </c>
      <c r="I1062" s="24" t="str">
        <f>IF(生产方式演算表!AQ1100="","",生产方式演算表!AQ1100)</f>
        <v/>
      </c>
      <c r="J1062" s="26" t="str">
        <f>IF(生产方式演算表!AR1100=0,"","运力")</f>
        <v/>
      </c>
      <c r="K1062" s="26" t="str">
        <f>IF(J1062="运力",生产方式演算表!AR1100,"")</f>
        <v/>
      </c>
      <c r="L1062" s="3" t="str">
        <f>IF(生产方式演算表!O1100="","",生产方式演算表!O1100)</f>
        <v/>
      </c>
      <c r="M1062" s="3" t="str">
        <f>IF(生产方式演算表!AT1100="","",ROUND(生产方式演算表!AT1100,-1))</f>
        <v/>
      </c>
      <c r="N1062" s="3" t="str">
        <f>IF(生产方式演算表!Q1100="","",生产方式演算表!Q1100)</f>
        <v/>
      </c>
      <c r="O1062" s="3" t="str">
        <f>IF(生产方式演算表!AU1100="","",ROUND(生产方式演算表!AU1100,-1))</f>
        <v/>
      </c>
      <c r="P1062" s="3" t="str">
        <f>IF(生产方式演算表!S1100="","",生产方式演算表!S1100)</f>
        <v/>
      </c>
      <c r="Q1062" s="3" t="str">
        <f>IF(生产方式演算表!AV1100="","",ROUND(生产方式演算表!AV1100,-1))</f>
        <v/>
      </c>
      <c r="R1062" s="3" t="str">
        <f>IF(生产方式演算表!V1100="","",生产方式演算表!V1100)</f>
        <v/>
      </c>
      <c r="S1062" s="3" t="str">
        <f>IF(生产方式演算表!AW1100="","",ROUND(生产方式演算表!AW1100,-LEN(生产方式演算表!AW1100)+2))</f>
        <v/>
      </c>
      <c r="T1062" s="3" t="str">
        <f>IF(生产方式演算表!X1100="","",生产方式演算表!X1100)</f>
        <v/>
      </c>
      <c r="U1062" s="3" t="str">
        <f>IF(生产方式演算表!AX1100="","",ROUND(生产方式演算表!AX1100,-LEN(生产方式演算表!AX1100)+2))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hidden="1" customHeight="1" spans="1:34">
      <c r="A1063" s="23" t="str">
        <f>生产方式演算表!A1101</f>
        <v>pmg_小麦_魔法自动化</v>
      </c>
      <c r="B1063" s="20" t="str">
        <f>IF(生产方式演算表!B1101="","",生产方式演算表!B1101)</f>
        <v/>
      </c>
      <c r="C1063" s="25">
        <v>2</v>
      </c>
      <c r="D1063" s="24" t="str">
        <f>IF(生产方式演算表!F1101="","",生产方式演算表!F1101)</f>
        <v>魔偶</v>
      </c>
      <c r="E1063" s="24">
        <f>IF(生产方式演算表!AO1101="","",生产方式演算表!AO1101)</f>
        <v>9</v>
      </c>
      <c r="F1063" s="24" t="str">
        <f>IF(生产方式演算表!H1101="","",生产方式演算表!H1101)</f>
        <v>灵能水晶</v>
      </c>
      <c r="G1063" s="24">
        <f>IF(生产方式演算表!AP1101="","",生产方式演算表!AP1101)</f>
        <v>15</v>
      </c>
      <c r="H1063" s="24" t="str">
        <f>IF(生产方式演算表!J1101="","",生产方式演算表!J1101)</f>
        <v/>
      </c>
      <c r="I1063" s="24" t="str">
        <f>IF(生产方式演算表!AQ1101="","",生产方式演算表!AQ1101)</f>
        <v/>
      </c>
      <c r="J1063" s="26" t="str">
        <f>IF(生产方式演算表!AR1101=0,"","运力")</f>
        <v/>
      </c>
      <c r="K1063" s="26" t="str">
        <f>IF(J1063="运力",生产方式演算表!AR1101,"")</f>
        <v/>
      </c>
      <c r="L1063" s="3" t="str">
        <f>IF(生产方式演算表!O1101="","",生产方式演算表!O1101)</f>
        <v/>
      </c>
      <c r="M1063" s="3" t="str">
        <f>IF(生产方式演算表!AT1101="","",ROUND(生产方式演算表!AT1101,-1))</f>
        <v/>
      </c>
      <c r="N1063" s="3" t="str">
        <f>IF(生产方式演算表!Q1101="","",生产方式演算表!Q1101)</f>
        <v/>
      </c>
      <c r="O1063" s="3" t="str">
        <f>IF(生产方式演算表!AU1101="","",ROUND(生产方式演算表!AU1101,-1))</f>
        <v/>
      </c>
      <c r="P1063" s="3" t="str">
        <f>IF(生产方式演算表!S1101="","",生产方式演算表!S1101)</f>
        <v/>
      </c>
      <c r="Q1063" s="3" t="str">
        <f>IF(生产方式演算表!AV1101="","",ROUND(生产方式演算表!AV1101,-1))</f>
        <v/>
      </c>
      <c r="R1063" s="3" t="str">
        <f>IF(生产方式演算表!V1101="","",生产方式演算表!V1101)</f>
        <v/>
      </c>
      <c r="S1063" s="3" t="str">
        <f>IF(生产方式演算表!AW1101="","",ROUND(生产方式演算表!AW1101,-LEN(生产方式演算表!AW1101)+2))</f>
        <v/>
      </c>
      <c r="T1063" s="3" t="str">
        <f>IF(生产方式演算表!X1101="","",生产方式演算表!X1101)</f>
        <v/>
      </c>
      <c r="U1063" s="3" t="str">
        <f>IF(生产方式演算表!AX1101="","",ROUND(生产方式演算表!AX1101,-LEN(生产方式演算表!AX1101)+2))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hidden="1" customHeight="1" spans="1:34">
      <c r="A1064" s="23" t="str">
        <f>生产方式演算表!A1102</f>
        <v>pmg_小麦_魔法自动化</v>
      </c>
      <c r="B1064" s="20" t="str">
        <f>IF(生产方式演算表!B1102="","",生产方式演算表!B1102)</f>
        <v/>
      </c>
      <c r="C1064" s="25">
        <v>3</v>
      </c>
      <c r="D1064" s="24" t="str">
        <f>IF(生产方式演算表!F1102="","",生产方式演算表!F1102)</f>
        <v>魔偶</v>
      </c>
      <c r="E1064" s="24">
        <f>IF(生产方式演算表!AO1102="","",生产方式演算表!AO1102)</f>
        <v>12</v>
      </c>
      <c r="F1064" s="24" t="str">
        <f>IF(生产方式演算表!H1102="","",生产方式演算表!H1102)</f>
        <v>灵能水晶</v>
      </c>
      <c r="G1064" s="24">
        <f>IF(生产方式演算表!AP1102="","",生产方式演算表!AP1102)</f>
        <v>19</v>
      </c>
      <c r="H1064" s="24" t="str">
        <f>IF(生产方式演算表!J1102="","",生产方式演算表!J1102)</f>
        <v/>
      </c>
      <c r="I1064" s="24" t="str">
        <f>IF(生产方式演算表!AQ1102="","",生产方式演算表!AQ1102)</f>
        <v/>
      </c>
      <c r="J1064" s="26" t="str">
        <f>IF(生产方式演算表!AR1102=0,"","运力")</f>
        <v/>
      </c>
      <c r="K1064" s="26" t="str">
        <f>IF(J1064="运力",生产方式演算表!AR1102,"")</f>
        <v/>
      </c>
      <c r="L1064" s="3" t="str">
        <f>IF(生产方式演算表!O1102="","",生产方式演算表!O1102)</f>
        <v/>
      </c>
      <c r="M1064" s="3" t="str">
        <f>IF(生产方式演算表!AT1102="","",ROUND(生产方式演算表!AT1102,-1))</f>
        <v/>
      </c>
      <c r="N1064" s="3" t="str">
        <f>IF(生产方式演算表!Q1102="","",生产方式演算表!Q1102)</f>
        <v/>
      </c>
      <c r="O1064" s="3" t="str">
        <f>IF(生产方式演算表!AU1102="","",ROUND(生产方式演算表!AU1102,-1))</f>
        <v/>
      </c>
      <c r="P1064" s="3" t="str">
        <f>IF(生产方式演算表!S1102="","",生产方式演算表!S1102)</f>
        <v/>
      </c>
      <c r="Q1064" s="3" t="str">
        <f>IF(生产方式演算表!AV1102="","",ROUND(生产方式演算表!AV1102,-1))</f>
        <v/>
      </c>
      <c r="R1064" s="3" t="str">
        <f>IF(生产方式演算表!V1102="","",生产方式演算表!V1102)</f>
        <v/>
      </c>
      <c r="S1064" s="3" t="str">
        <f>IF(生产方式演算表!AW1102="","",ROUND(生产方式演算表!AW1102,-LEN(生产方式演算表!AW1102)+2))</f>
        <v/>
      </c>
      <c r="T1064" s="3" t="str">
        <f>IF(生产方式演算表!X1102="","",生产方式演算表!X1102)</f>
        <v/>
      </c>
      <c r="U1064" s="3" t="str">
        <f>IF(生产方式演算表!AX1102="","",ROUND(生产方式演算表!AX1102,-LEN(生产方式演算表!AX1102)+2))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hidden="1" customHeight="1" spans="1:34">
      <c r="A1065" s="23" t="str">
        <f>生产方式演算表!A1103</f>
        <v>pmg_小麦_魔法自动化</v>
      </c>
      <c r="B1065" s="20" t="str">
        <f>IF(生产方式演算表!B1103="","",生产方式演算表!B1103)</f>
        <v/>
      </c>
      <c r="C1065" s="25">
        <v>4</v>
      </c>
      <c r="D1065" s="24" t="str">
        <f>IF(生产方式演算表!F1103="","",生产方式演算表!F1103)</f>
        <v>魔偶</v>
      </c>
      <c r="E1065" s="24">
        <f>IF(生产方式演算表!AO1103="","",生产方式演算表!AO1103)</f>
        <v>14</v>
      </c>
      <c r="F1065" s="24" t="str">
        <f>IF(生产方式演算表!H1103="","",生产方式演算表!H1103)</f>
        <v>灵能水晶</v>
      </c>
      <c r="G1065" s="24">
        <f>IF(生产方式演算表!AP1103="","",生产方式演算表!AP1103)</f>
        <v>24</v>
      </c>
      <c r="H1065" s="24" t="str">
        <f>IF(生产方式演算表!J1103="","",生产方式演算表!J1103)</f>
        <v/>
      </c>
      <c r="I1065" s="24" t="str">
        <f>IF(生产方式演算表!AQ1103="","",生产方式演算表!AQ1103)</f>
        <v/>
      </c>
      <c r="J1065" s="26" t="str">
        <f>IF(生产方式演算表!AR1103=0,"","运力")</f>
        <v/>
      </c>
      <c r="K1065" s="26" t="str">
        <f>IF(J1065="运力",生产方式演算表!AR1103,"")</f>
        <v/>
      </c>
      <c r="L1065" s="3" t="str">
        <f>IF(生产方式演算表!O1103="","",生产方式演算表!O1103)</f>
        <v/>
      </c>
      <c r="M1065" s="3" t="str">
        <f>IF(生产方式演算表!AT1103="","",ROUND(生产方式演算表!AT1103,-1))</f>
        <v/>
      </c>
      <c r="N1065" s="3" t="str">
        <f>IF(生产方式演算表!Q1103="","",生产方式演算表!Q1103)</f>
        <v/>
      </c>
      <c r="O1065" s="3" t="str">
        <f>IF(生产方式演算表!AU1103="","",ROUND(生产方式演算表!AU1103,-1))</f>
        <v/>
      </c>
      <c r="P1065" s="3" t="str">
        <f>IF(生产方式演算表!S1103="","",生产方式演算表!S1103)</f>
        <v/>
      </c>
      <c r="Q1065" s="3" t="str">
        <f>IF(生产方式演算表!AV1103="","",ROUND(生产方式演算表!AV1103,-1))</f>
        <v/>
      </c>
      <c r="R1065" s="3" t="str">
        <f>IF(生产方式演算表!V1103="","",生产方式演算表!V1103)</f>
        <v/>
      </c>
      <c r="S1065" s="3" t="str">
        <f>IF(生产方式演算表!AW1103="","",ROUND(生产方式演算表!AW1103,-LEN(生产方式演算表!AW1103)+2))</f>
        <v/>
      </c>
      <c r="T1065" s="3" t="str">
        <f>IF(生产方式演算表!X1103="","",生产方式演算表!X1103)</f>
        <v/>
      </c>
      <c r="U1065" s="3" t="str">
        <f>IF(生产方式演算表!AX1103="","",ROUND(生产方式演算表!AX1103,-LEN(生产方式演算表!AX1103)+2))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3" t="str">
        <f>生产方式演算表!A1104</f>
        <v>pmg_小麦_所有制</v>
      </c>
      <c r="B1066" s="20" t="str">
        <f>IF(生产方式演算表!B1104="","",生产方式演算表!B1104)</f>
        <v>pm_农_商人行会</v>
      </c>
      <c r="C1066" s="25">
        <v>5</v>
      </c>
      <c r="D1066" s="24" t="str">
        <f>IF(生产方式演算表!F1104="","",生产方式演算表!F1104)</f>
        <v/>
      </c>
      <c r="E1066" s="24" t="str">
        <f>IF(生产方式演算表!AO1112="","",IF(LEN(生产方式演算表!AO1112)=1,生产方式演算表!AO1112,ROUND(生产方式演算表!AO1112,-1)))</f>
        <v/>
      </c>
      <c r="F1066" s="24" t="str">
        <f>IF(生产方式演算表!H1112="","",生产方式演算表!H1112)</f>
        <v/>
      </c>
      <c r="G1066" s="24" t="str">
        <f>IF(生产方式演算表!AP1112="","",IF(LEN(生产方式演算表!AP1112)=1,生产方式演算表!AP1112,ROUND(生产方式演算表!AP1112,-1)))</f>
        <v/>
      </c>
      <c r="H1066" s="24" t="str">
        <f>IF(生产方式演算表!J1104="","",生产方式演算表!J1104)</f>
        <v/>
      </c>
      <c r="I1066" s="24" t="str">
        <f>IF(生产方式演算表!AQ1112="","",IF(LEN(生产方式演算表!AQ1112)=1,生产方式演算表!AQ1112,ROUND(生产方式演算表!AQ1112,-1)))</f>
        <v/>
      </c>
      <c r="J1066" s="26" t="str">
        <f>IF(生产方式演算表!AR1104=0,"","运力")</f>
        <v/>
      </c>
      <c r="K1066" s="26" t="str">
        <f>IF(J1066="","",IF(LEN(生产方式演算表!AR1112)=1,生产方式演算表!AR1112,ROUND(生产方式演算表!AR1112,-1)))</f>
        <v/>
      </c>
      <c r="L1066" s="3" t="str">
        <f>IF(生产方式演算表!O1104="","",生产方式演算表!O1104)</f>
        <v/>
      </c>
      <c r="M1066" s="3" t="str">
        <f>IF(生产方式演算表!AT1104="","",ROUND(生产方式演算表!AT1104,-1))</f>
        <v/>
      </c>
      <c r="N1066" s="3" t="str">
        <f>IF(生产方式演算表!Q1104="","",生产方式演算表!Q1104)</f>
        <v/>
      </c>
      <c r="O1066" s="3" t="str">
        <f>IF(生产方式演算表!AU1104="","",ROUND(生产方式演算表!AU1104,-1))</f>
        <v/>
      </c>
      <c r="P1066" s="3" t="str">
        <f>IF(生产方式演算表!S1104="","",生产方式演算表!S1104)</f>
        <v/>
      </c>
      <c r="Q1066" s="3" t="str">
        <f>IF(生产方式演算表!AV1104="","",ROUND(生产方式演算表!AV1104,-1))</f>
        <v/>
      </c>
      <c r="R1066" s="3" t="str">
        <f>IF(生产方式演算表!V1104="","",生产方式演算表!V1104)</f>
        <v/>
      </c>
      <c r="S1066" s="3" t="str">
        <f>IF(生产方式演算表!AW1112="","",IF(LEN(生产方式演算表!AW1112)=1,生产方式演算表!AW1112,ROUND(生产方式演算表!AW1112,-1)))</f>
        <v/>
      </c>
      <c r="T1066" s="3" t="str">
        <f>IF(生产方式演算表!X1104="","",生产方式演算表!X1104)</f>
        <v/>
      </c>
      <c r="U1066" s="3" t="str">
        <f>IF(生产方式演算表!AX1112="","",IF(LEN(生产方式演算表!AX1112)=1,生产方式演算表!AX1112,ROUND(生产方式演算表!AX1112,-1)))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3" t="str">
        <f>生产方式演算表!A1105</f>
        <v>pmg_小麦_所有制</v>
      </c>
      <c r="B1067" s="20" t="str">
        <f>IF(生产方式演算表!B1105="","",生产方式演算表!B1105)</f>
        <v>pm_农_教会所有</v>
      </c>
      <c r="C1067" s="25">
        <v>6</v>
      </c>
      <c r="D1067" s="24" t="str">
        <f>IF(生产方式演算表!F1105="","",生产方式演算表!F1105)</f>
        <v/>
      </c>
      <c r="E1067" s="24" t="str">
        <f>IF(生产方式演算表!AO1113="","",IF(LEN(生产方式演算表!AO1113)=1,生产方式演算表!AO1113,ROUND(生产方式演算表!AO1113,-1)))</f>
        <v/>
      </c>
      <c r="F1067" s="24" t="str">
        <f>IF(生产方式演算表!H1113="","",生产方式演算表!H1113)</f>
        <v/>
      </c>
      <c r="G1067" s="24" t="str">
        <f>IF(生产方式演算表!AP1113="","",IF(LEN(生产方式演算表!AP1113)=1,生产方式演算表!AP1113,ROUND(生产方式演算表!AP1113,-1)))</f>
        <v/>
      </c>
      <c r="H1067" s="24" t="str">
        <f>IF(生产方式演算表!J1105="","",生产方式演算表!J1105)</f>
        <v/>
      </c>
      <c r="I1067" s="24" t="str">
        <f>IF(生产方式演算表!AQ1113="","",IF(LEN(生产方式演算表!AQ1113)=1,生产方式演算表!AQ1113,ROUND(生产方式演算表!AQ1113,-1)))</f>
        <v/>
      </c>
      <c r="J1067" s="26" t="str">
        <f>IF(生产方式演算表!AR1105=0,"","运力")</f>
        <v/>
      </c>
      <c r="K1067" s="26" t="str">
        <f>IF(J1067="","",IF(LEN(生产方式演算表!AR1113)=1,生产方式演算表!AR1113,ROUND(生产方式演算表!AR1113,-1)))</f>
        <v/>
      </c>
      <c r="L1067" s="3" t="str">
        <f>IF(生产方式演算表!O1105="","",生产方式演算表!O1105)</f>
        <v/>
      </c>
      <c r="M1067" s="3" t="str">
        <f>IF(生产方式演算表!AT1105="","",ROUND(生产方式演算表!AT1105,-1))</f>
        <v/>
      </c>
      <c r="N1067" s="3" t="str">
        <f>IF(生产方式演算表!Q1105="","",生产方式演算表!Q1105)</f>
        <v/>
      </c>
      <c r="O1067" s="3" t="str">
        <f>IF(生产方式演算表!AU1105="","",ROUND(生产方式演算表!AU1105,-1))</f>
        <v/>
      </c>
      <c r="P1067" s="3" t="str">
        <f>IF(生产方式演算表!S1105="","",生产方式演算表!S1105)</f>
        <v/>
      </c>
      <c r="Q1067" s="3" t="str">
        <f>IF(生产方式演算表!AV1105="","",ROUND(生产方式演算表!AV1105,-1))</f>
        <v/>
      </c>
      <c r="R1067" s="3" t="str">
        <f>IF(生产方式演算表!V1105="","",生产方式演算表!V1105)</f>
        <v/>
      </c>
      <c r="S1067" s="3" t="str">
        <f>IF(生产方式演算表!AW1113="","",IF(LEN(生产方式演算表!AW1113)=1,生产方式演算表!AW1113,ROUND(生产方式演算表!AW1113,-1)))</f>
        <v/>
      </c>
      <c r="T1067" s="3" t="str">
        <f>IF(生产方式演算表!X1105="","",生产方式演算表!X1105)</f>
        <v/>
      </c>
      <c r="U1067" s="3" t="str">
        <f>IF(生产方式演算表!AX1113="","",IF(LEN(生产方式演算表!AX1113)=1,生产方式演算表!AX1113,ROUND(生产方式演算表!AX1113,-1)))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3" t="str">
        <f>生产方式演算表!A1106</f>
        <v>pmg_小麦_所有制</v>
      </c>
      <c r="B1068" s="20" t="str">
        <f>IF(生产方式演算表!B1106="","",生产方式演算表!B1106)</f>
        <v>pm_农_私人运营</v>
      </c>
      <c r="C1068" s="25">
        <v>7</v>
      </c>
      <c r="D1068" s="24" t="str">
        <f>IF(生产方式演算表!F1106="","",生产方式演算表!F1106)</f>
        <v/>
      </c>
      <c r="E1068" s="24" t="str">
        <f>IF(生产方式演算表!AO1114="","",IF(LEN(生产方式演算表!AO1114)=1,生产方式演算表!AO1114,ROUND(生产方式演算表!AO1114,-1)))</f>
        <v/>
      </c>
      <c r="F1068" s="24" t="str">
        <f>IF(生产方式演算表!H1114="","",生产方式演算表!H1114)</f>
        <v/>
      </c>
      <c r="G1068" s="24" t="str">
        <f>IF(生产方式演算表!AP1114="","",IF(LEN(生产方式演算表!AP1114)=1,生产方式演算表!AP1114,ROUND(生产方式演算表!AP1114,-1)))</f>
        <v/>
      </c>
      <c r="H1068" s="24" t="str">
        <f>IF(生产方式演算表!J1106="","",生产方式演算表!J1106)</f>
        <v/>
      </c>
      <c r="I1068" s="24" t="str">
        <f>IF(生产方式演算表!AQ1114="","",IF(LEN(生产方式演算表!AQ1114)=1,生产方式演算表!AQ1114,ROUND(生产方式演算表!AQ1114,-1)))</f>
        <v/>
      </c>
      <c r="J1068" s="26" t="str">
        <f>IF(生产方式演算表!AR1106=0,"","运力")</f>
        <v/>
      </c>
      <c r="K1068" s="26" t="str">
        <f>IF(J1068="","",IF(LEN(生产方式演算表!AR1114)=1,生产方式演算表!AR1114,ROUND(生产方式演算表!AR1114,-1)))</f>
        <v/>
      </c>
      <c r="L1068" s="3" t="str">
        <f>IF(生产方式演算表!O1106="","",生产方式演算表!O1106)</f>
        <v/>
      </c>
      <c r="M1068" s="3" t="str">
        <f>IF(生产方式演算表!AT1106="","",ROUND(生产方式演算表!AT1106,-1))</f>
        <v/>
      </c>
      <c r="N1068" s="3" t="str">
        <f>IF(生产方式演算表!Q1106="","",生产方式演算表!Q1106)</f>
        <v/>
      </c>
      <c r="O1068" s="3" t="str">
        <f>IF(生产方式演算表!AU1106="","",ROUND(生产方式演算表!AU1106,-1))</f>
        <v/>
      </c>
      <c r="P1068" s="3" t="str">
        <f>IF(生产方式演算表!S1106="","",生产方式演算表!S1106)</f>
        <v/>
      </c>
      <c r="Q1068" s="3" t="str">
        <f>IF(生产方式演算表!AV1106="","",ROUND(生产方式演算表!AV1106,-1))</f>
        <v/>
      </c>
      <c r="R1068" s="3" t="str">
        <f>IF(生产方式演算表!V1106="","",生产方式演算表!V1106)</f>
        <v/>
      </c>
      <c r="S1068" s="3" t="str">
        <f>IF(生产方式演算表!AW1114="","",IF(LEN(生产方式演算表!AW1114)=1,生产方式演算表!AW1114,ROUND(生产方式演算表!AW1114,-1)))</f>
        <v/>
      </c>
      <c r="T1068" s="3" t="str">
        <f>IF(生产方式演算表!X1106="","",生产方式演算表!X1106)</f>
        <v/>
      </c>
      <c r="U1068" s="3" t="str">
        <f>IF(生产方式演算表!AX1114="","",IF(LEN(生产方式演算表!AX1114)=1,生产方式演算表!AX1114,ROUND(生产方式演算表!AX1114,-1)))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3" t="str">
        <f>生产方式演算表!A1107</f>
        <v>pmg_小麦_所有制</v>
      </c>
      <c r="B1069" s="20" t="str">
        <f>IF(生产方式演算表!B1107="","",生产方式演算表!B1107)</f>
        <v>pm_农_公开交易</v>
      </c>
      <c r="C1069" s="25">
        <v>8</v>
      </c>
      <c r="D1069" s="24" t="str">
        <f>IF(生产方式演算表!F1107="","",生产方式演算表!F1107)</f>
        <v/>
      </c>
      <c r="E1069" s="24" t="str">
        <f>IF(生产方式演算表!AO1115="","",IF(LEN(生产方式演算表!AO1115)=1,生产方式演算表!AO1115,ROUND(生产方式演算表!AO1115,-1)))</f>
        <v/>
      </c>
      <c r="F1069" s="24" t="str">
        <f>IF(生产方式演算表!H1115="","",生产方式演算表!H1115)</f>
        <v/>
      </c>
      <c r="G1069" s="24" t="str">
        <f>IF(生产方式演算表!AP1115="","",IF(LEN(生产方式演算表!AP1115)=1,生产方式演算表!AP1115,ROUND(生产方式演算表!AP1115,-1)))</f>
        <v/>
      </c>
      <c r="H1069" s="24" t="str">
        <f>IF(生产方式演算表!J1107="","",生产方式演算表!J1107)</f>
        <v/>
      </c>
      <c r="I1069" s="24" t="str">
        <f>IF(生产方式演算表!AQ1115="","",IF(LEN(生产方式演算表!AQ1115)=1,生产方式演算表!AQ1115,ROUND(生产方式演算表!AQ1115,-1)))</f>
        <v/>
      </c>
      <c r="J1069" s="26" t="str">
        <f>IF(生产方式演算表!AR1107=0,"","运力")</f>
        <v/>
      </c>
      <c r="K1069" s="26" t="str">
        <f>IF(J1069="","",IF(LEN(生产方式演算表!AR1115)=1,生产方式演算表!AR1115,ROUND(生产方式演算表!AR1115,-1)))</f>
        <v/>
      </c>
      <c r="L1069" s="3" t="str">
        <f>IF(生产方式演算表!O1107="","",生产方式演算表!O1107)</f>
        <v/>
      </c>
      <c r="M1069" s="3" t="str">
        <f>IF(生产方式演算表!AT1107="","",ROUND(生产方式演算表!AT1107,-1))</f>
        <v/>
      </c>
      <c r="N1069" s="3" t="str">
        <f>IF(生产方式演算表!Q1107="","",生产方式演算表!Q1107)</f>
        <v/>
      </c>
      <c r="O1069" s="3" t="str">
        <f>IF(生产方式演算表!AU1107="","",ROUND(生产方式演算表!AU1107,-1))</f>
        <v/>
      </c>
      <c r="P1069" s="3" t="str">
        <f>IF(生产方式演算表!S1107="","",生产方式演算表!S1107)</f>
        <v/>
      </c>
      <c r="Q1069" s="3" t="str">
        <f>IF(生产方式演算表!AV1107="","",ROUND(生产方式演算表!AV1107,-1))</f>
        <v/>
      </c>
      <c r="R1069" s="3" t="str">
        <f>IF(生产方式演算表!V1107="","",生产方式演算表!V1107)</f>
        <v/>
      </c>
      <c r="S1069" s="3" t="str">
        <f>IF(生产方式演算表!AW1115="","",IF(LEN(生产方式演算表!AW1115)=1,生产方式演算表!AW1115,ROUND(生产方式演算表!AW1115,-1)))</f>
        <v/>
      </c>
      <c r="T1069" s="3" t="str">
        <f>IF(生产方式演算表!X1107="","",生产方式演算表!X1107)</f>
        <v/>
      </c>
      <c r="U1069" s="3" t="str">
        <f>IF(生产方式演算表!AX1115="","",IF(LEN(生产方式演算表!AX1115)=1,生产方式演算表!AX1115,ROUND(生产方式演算表!AX1115,-1)))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3" t="str">
        <f>生产方式演算表!A1108</f>
        <v>pmg_小麦_所有制</v>
      </c>
      <c r="B1070" s="20" t="str">
        <f>IF(生产方式演算表!B1108="","",生产方式演算表!B1108)</f>
        <v>pm_农_政府运营</v>
      </c>
      <c r="C1070" s="23">
        <v>1</v>
      </c>
      <c r="D1070" s="24" t="str">
        <f>IF(生产方式演算表!F1108="","",生产方式演算表!F1108)</f>
        <v/>
      </c>
      <c r="E1070" s="24" t="str">
        <f>IF(生产方式演算表!AO1116="","",IF(LEN(生产方式演算表!AO1116)=1,生产方式演算表!AO1116,ROUND(生产方式演算表!AO1116,-1)))</f>
        <v/>
      </c>
      <c r="F1070" s="24" t="str">
        <f>IF(生产方式演算表!H1116="","",生产方式演算表!H1116)</f>
        <v/>
      </c>
      <c r="G1070" s="24" t="str">
        <f>IF(生产方式演算表!AP1116="","",IF(LEN(生产方式演算表!AP1116)=1,生产方式演算表!AP1116,ROUND(生产方式演算表!AP1116,-1)))</f>
        <v/>
      </c>
      <c r="H1070" s="24" t="str">
        <f>IF(生产方式演算表!J1108="","",生产方式演算表!J1108)</f>
        <v/>
      </c>
      <c r="I1070" s="24" t="str">
        <f>IF(生产方式演算表!AQ1116="","",IF(LEN(生产方式演算表!AQ1116)=1,生产方式演算表!AQ1116,ROUND(生产方式演算表!AQ1116,-1)))</f>
        <v/>
      </c>
      <c r="J1070" s="26" t="str">
        <f>IF(生产方式演算表!AR1108=0,"","运力")</f>
        <v/>
      </c>
      <c r="K1070" s="26" t="str">
        <f>IF(J1070="","",IF(LEN(生产方式演算表!AR1116)=1,生产方式演算表!AR1116,ROUND(生产方式演算表!AR1116,-1)))</f>
        <v/>
      </c>
      <c r="L1070" s="3" t="str">
        <f>IF(生产方式演算表!O1108="","",生产方式演算表!O1108)</f>
        <v/>
      </c>
      <c r="M1070" s="3" t="str">
        <f>IF(生产方式演算表!AT1108="","",ROUND(生产方式演算表!AT1108,-1))</f>
        <v/>
      </c>
      <c r="N1070" s="3" t="str">
        <f>IF(生产方式演算表!Q1108="","",生产方式演算表!Q1108)</f>
        <v/>
      </c>
      <c r="O1070" s="3" t="str">
        <f>IF(生产方式演算表!AU1108="","",ROUND(生产方式演算表!AU1108,-1))</f>
        <v/>
      </c>
      <c r="P1070" s="3" t="str">
        <f>IF(生产方式演算表!S1108="","",生产方式演算表!S1108)</f>
        <v/>
      </c>
      <c r="Q1070" s="3" t="str">
        <f>IF(生产方式演算表!AV1108="","",ROUND(生产方式演算表!AV1108,-1))</f>
        <v/>
      </c>
      <c r="R1070" s="3" t="str">
        <f>IF(生产方式演算表!V1108="","",生产方式演算表!V1108)</f>
        <v/>
      </c>
      <c r="S1070" s="3" t="str">
        <f>IF(生产方式演算表!AW1116="","",IF(LEN(生产方式演算表!AW1116)=1,生产方式演算表!AW1116,ROUND(生产方式演算表!AW1116,-1)))</f>
        <v/>
      </c>
      <c r="T1070" s="3" t="str">
        <f>IF(生产方式演算表!X1108="","",生产方式演算表!X1108)</f>
        <v/>
      </c>
      <c r="U1070" s="3" t="str">
        <f>IF(生产方式演算表!AX1116="","",IF(LEN(生产方式演算表!AX1116)=1,生产方式演算表!AX1116,ROUND(生产方式演算表!AX1116,-1)))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3" t="str">
        <f>生产方式演算表!A1109</f>
        <v>pmg_小麦_所有制</v>
      </c>
      <c r="B1071" s="20" t="str">
        <f>IF(生产方式演算表!B1109="","",生产方式演算表!B1109)</f>
        <v>pm_农_初级工人合作社</v>
      </c>
      <c r="C1071" s="23">
        <v>2</v>
      </c>
      <c r="D1071" s="24" t="str">
        <f>IF(生产方式演算表!F1109="","",生产方式演算表!F1109)</f>
        <v/>
      </c>
      <c r="E1071" s="24" t="str">
        <f>IF(生产方式演算表!AO1117="","",IF(LEN(生产方式演算表!AO1117)=1,生产方式演算表!AO1117,ROUND(生产方式演算表!AO1117,-1)))</f>
        <v/>
      </c>
      <c r="F1071" s="24" t="str">
        <f>IF(生产方式演算表!H1117="","",生产方式演算表!H1117)</f>
        <v/>
      </c>
      <c r="G1071" s="24" t="str">
        <f>IF(生产方式演算表!AP1117="","",IF(LEN(生产方式演算表!AP1117)=1,生产方式演算表!AP1117,ROUND(生产方式演算表!AP1117,-1)))</f>
        <v/>
      </c>
      <c r="H1071" s="24" t="str">
        <f>IF(生产方式演算表!J1109="","",生产方式演算表!J1109)</f>
        <v/>
      </c>
      <c r="I1071" s="24" t="str">
        <f>IF(生产方式演算表!AQ1117="","",IF(LEN(生产方式演算表!AQ1117)=1,生产方式演算表!AQ1117,ROUND(生产方式演算表!AQ1117,-1)))</f>
        <v/>
      </c>
      <c r="J1071" s="26" t="str">
        <f>IF(生产方式演算表!AR1109=0,"","运力")</f>
        <v/>
      </c>
      <c r="K1071" s="26" t="str">
        <f>IF(J1071="","",IF(LEN(生产方式演算表!AR1117)=1,生产方式演算表!AR1117,ROUND(生产方式演算表!AR1117,-1)))</f>
        <v/>
      </c>
      <c r="L1071" s="3" t="str">
        <f>IF(生产方式演算表!O1109="","",生产方式演算表!O1109)</f>
        <v/>
      </c>
      <c r="M1071" s="3" t="str">
        <f>IF(生产方式演算表!AT1109="","",ROUND(生产方式演算表!AT1109,-1))</f>
        <v/>
      </c>
      <c r="N1071" s="3" t="str">
        <f>IF(生产方式演算表!Q1109="","",生产方式演算表!Q1109)</f>
        <v/>
      </c>
      <c r="O1071" s="3" t="str">
        <f>IF(生产方式演算表!AU1109="","",ROUND(生产方式演算表!AU1109,-1))</f>
        <v/>
      </c>
      <c r="P1071" s="3" t="str">
        <f>IF(生产方式演算表!S1109="","",生产方式演算表!S1109)</f>
        <v/>
      </c>
      <c r="Q1071" s="3" t="str">
        <f>IF(生产方式演算表!AV1109="","",ROUND(生产方式演算表!AV1109,-1))</f>
        <v/>
      </c>
      <c r="R1071" s="3" t="str">
        <f>IF(生产方式演算表!V1109="","",生产方式演算表!V1109)</f>
        <v/>
      </c>
      <c r="S1071" s="3" t="str">
        <f>IF(生产方式演算表!AW1117="","",IF(LEN(生产方式演算表!AW1117)=1,生产方式演算表!AW1117,ROUND(生产方式演算表!AW1117,-1)))</f>
        <v/>
      </c>
      <c r="T1071" s="3" t="str">
        <f>IF(生产方式演算表!X1109="","",生产方式演算表!X1109)</f>
        <v/>
      </c>
      <c r="U1071" s="3" t="str">
        <f>IF(生产方式演算表!AX1117="","",IF(LEN(生产方式演算表!AX1117)=1,生产方式演算表!AX1117,ROUND(生产方式演算表!AX1117,-1)))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3" t="str">
        <f>生产方式演算表!A1110</f>
        <v>pmg_小麦_所有制</v>
      </c>
      <c r="B1072" s="20" t="str">
        <f>IF(生产方式演算表!B1110="","",生产方式演算表!B1110)</f>
        <v>pm_农_高级工人合作社</v>
      </c>
      <c r="C1072" s="23">
        <v>3</v>
      </c>
      <c r="D1072" s="24" t="str">
        <f>IF(生产方式演算表!F1110="","",生产方式演算表!F1110)</f>
        <v/>
      </c>
      <c r="E1072" s="24">
        <f>IF(生产方式演算表!AO1118="","",IF(LEN(生产方式演算表!AO1118)=1,生产方式演算表!AO1118,ROUND(生产方式演算表!AO1118,-1)))</f>
        <v>6</v>
      </c>
      <c r="F1072" s="24" t="str">
        <f>IF(生产方式演算表!H1118="","",生产方式演算表!H1118)</f>
        <v/>
      </c>
      <c r="G1072" s="24" t="str">
        <f>IF(生产方式演算表!AP1118="","",IF(LEN(生产方式演算表!AP1118)=1,生产方式演算表!AP1118,ROUND(生产方式演算表!AP1118,-1)))</f>
        <v/>
      </c>
      <c r="H1072" s="24" t="str">
        <f>IF(生产方式演算表!J1110="","",生产方式演算表!J1110)</f>
        <v/>
      </c>
      <c r="I1072" s="24" t="str">
        <f>IF(生产方式演算表!AQ1118="","",IF(LEN(生产方式演算表!AQ1118)=1,生产方式演算表!AQ1118,ROUND(生产方式演算表!AQ1118,-1)))</f>
        <v/>
      </c>
      <c r="J1072" s="26" t="str">
        <f>IF(生产方式演算表!AR1110=0,"","运力")</f>
        <v/>
      </c>
      <c r="K1072" s="26" t="str">
        <f>IF(J1072="","",IF(LEN(生产方式演算表!AR1118)=1,生产方式演算表!AR1118,ROUND(生产方式演算表!AR1118,-1)))</f>
        <v/>
      </c>
      <c r="L1072" s="3" t="str">
        <f>IF(生产方式演算表!O1110="","",生产方式演算表!O1110)</f>
        <v/>
      </c>
      <c r="M1072" s="3" t="str">
        <f>IF(生产方式演算表!AT1110="","",ROUND(生产方式演算表!AT1110,-1))</f>
        <v/>
      </c>
      <c r="N1072" s="3" t="str">
        <f>IF(生产方式演算表!Q1110="","",生产方式演算表!Q1110)</f>
        <v/>
      </c>
      <c r="O1072" s="3" t="str">
        <f>IF(生产方式演算表!AU1110="","",ROUND(生产方式演算表!AU1110,-1))</f>
        <v/>
      </c>
      <c r="P1072" s="3" t="str">
        <f>IF(生产方式演算表!S1110="","",生产方式演算表!S1110)</f>
        <v/>
      </c>
      <c r="Q1072" s="3" t="str">
        <f>IF(生产方式演算表!AV1110="","",ROUND(生产方式演算表!AV1110,-1))</f>
        <v/>
      </c>
      <c r="R1072" s="3" t="str">
        <f>IF(生产方式演算表!V1110="","",生产方式演算表!V1110)</f>
        <v/>
      </c>
      <c r="S1072" s="3" t="str">
        <f>IF(生产方式演算表!AW1118="","",IF(LEN(生产方式演算表!AW1118)=1,生产方式演算表!AW1118,ROUND(生产方式演算表!AW1118,-1)))</f>
        <v/>
      </c>
      <c r="T1072" s="3" t="str">
        <f>IF(生产方式演算表!X1110="","",生产方式演算表!X1110)</f>
        <v/>
      </c>
      <c r="U1072" s="3" t="str">
        <f>IF(生产方式演算表!AX1118="","",IF(LEN(生产方式演算表!AX1118)=1,生产方式演算表!AX1118,ROUND(生产方式演算表!AX1118,-1)))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3" t="str">
        <f>生产方式演算表!A1111</f>
        <v>pmg_小麦_所有制</v>
      </c>
      <c r="B1073" s="20" t="str">
        <f>IF(生产方式演算表!B1111="","",生产方式演算表!B1111)</f>
        <v>pm_农_法师所有</v>
      </c>
      <c r="C1073" s="23">
        <v>4</v>
      </c>
      <c r="D1073" s="24" t="str">
        <f>IF(生产方式演算表!F1111="","",生产方式演算表!F1111)</f>
        <v/>
      </c>
      <c r="E1073" s="24">
        <f>IF(生产方式演算表!AO1119="","",IF(LEN(生产方式演算表!AO1119)=1,生产方式演算表!AO1119,ROUND(生产方式演算表!AO1119,-1)))</f>
        <v>8</v>
      </c>
      <c r="F1073" s="24" t="str">
        <f>IF(生产方式演算表!H1119="","",生产方式演算表!H1119)</f>
        <v/>
      </c>
      <c r="G1073" s="24" t="str">
        <f>IF(生产方式演算表!AP1119="","",IF(LEN(生产方式演算表!AP1119)=1,生产方式演算表!AP1119,ROUND(生产方式演算表!AP1119,-1)))</f>
        <v/>
      </c>
      <c r="H1073" s="24" t="str">
        <f>IF(生产方式演算表!J1111="","",生产方式演算表!J1111)</f>
        <v/>
      </c>
      <c r="I1073" s="24" t="str">
        <f>IF(生产方式演算表!AQ1119="","",IF(LEN(生产方式演算表!AQ1119)=1,生产方式演算表!AQ1119,ROUND(生产方式演算表!AQ1119,-1)))</f>
        <v/>
      </c>
      <c r="J1073" s="26" t="str">
        <f>IF(生产方式演算表!AR1111=0,"","运力")</f>
        <v/>
      </c>
      <c r="K1073" s="26" t="str">
        <f>IF(J1073="","",IF(LEN(生产方式演算表!AR1119)=1,生产方式演算表!AR1119,ROUND(生产方式演算表!AR1119,-1)))</f>
        <v/>
      </c>
      <c r="L1073" s="3" t="str">
        <f>IF(生产方式演算表!O1111="","",生产方式演算表!O1111)</f>
        <v/>
      </c>
      <c r="M1073" s="3" t="str">
        <f>IF(生产方式演算表!AT1111="","",ROUND(生产方式演算表!AT1111,-1))</f>
        <v/>
      </c>
      <c r="N1073" s="3" t="str">
        <f>IF(生产方式演算表!Q1111="","",生产方式演算表!Q1111)</f>
        <v/>
      </c>
      <c r="O1073" s="3" t="str">
        <f>IF(生产方式演算表!AU1111="","",ROUND(生产方式演算表!AU1111,-1))</f>
        <v/>
      </c>
      <c r="P1073" s="3" t="str">
        <f>IF(生产方式演算表!S1111="","",生产方式演算表!S1111)</f>
        <v/>
      </c>
      <c r="Q1073" s="3" t="str">
        <f>IF(生产方式演算表!AV1111="","",ROUND(生产方式演算表!AV1111,-1))</f>
        <v/>
      </c>
      <c r="R1073" s="3" t="str">
        <f>IF(生产方式演算表!V1111="","",生产方式演算表!V1111)</f>
        <v/>
      </c>
      <c r="S1073" s="3" t="str">
        <f>IF(生产方式演算表!AW1119="","",IF(LEN(生产方式演算表!AW1119)=1,生产方式演算表!AW1119,ROUND(生产方式演算表!AW1119,-1)))</f>
        <v/>
      </c>
      <c r="T1073" s="3" t="str">
        <f>IF(生产方式演算表!X1111="","",生产方式演算表!X1111)</f>
        <v/>
      </c>
      <c r="U1073" s="3" t="str">
        <f>IF(生产方式演算表!AX1119="","",IF(LEN(生产方式演算表!AX1119)=1,生产方式演算表!AX1119,ROUND(生产方式演算表!AX1119,-1)))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hidden="1" customHeight="1" spans="1:34">
      <c r="A1074" s="23" t="str">
        <f>生产方式演算表!A1112</f>
        <v>pmg_大米_基础生产</v>
      </c>
      <c r="B1074" s="20" t="str">
        <f>IF(生产方式演算表!B1112="","",生产方式演算表!B1112)</f>
        <v/>
      </c>
      <c r="C1074" s="23">
        <v>5</v>
      </c>
      <c r="D1074" s="24" t="str">
        <f>IF(生产方式演算表!F1112="","",生产方式演算表!F1112)</f>
        <v/>
      </c>
      <c r="E1074" s="24" t="str">
        <f>IF(生产方式演算表!AO1112="","",生产方式演算表!AO1112)</f>
        <v/>
      </c>
      <c r="F1074" s="24" t="str">
        <f>IF(生产方式演算表!H1112="","",生产方式演算表!H1112)</f>
        <v/>
      </c>
      <c r="G1074" s="24" t="str">
        <f>IF(生产方式演算表!AP1112="","",生产方式演算表!AP1112)</f>
        <v/>
      </c>
      <c r="H1074" s="24" t="str">
        <f>IF(生产方式演算表!J1112="","",生产方式演算表!J1112)</f>
        <v/>
      </c>
      <c r="I1074" s="24" t="str">
        <f>IF(生产方式演算表!AQ1112="","",生产方式演算表!AQ1112)</f>
        <v/>
      </c>
      <c r="J1074" s="26" t="str">
        <f>IF(生产方式演算表!AR1112=0,"","运力")</f>
        <v/>
      </c>
      <c r="K1074" s="26" t="str">
        <f>IF(J1074="运力",生产方式演算表!AR1112,"")</f>
        <v/>
      </c>
      <c r="L1074" s="3" t="str">
        <f>IF(生产方式演算表!O1112="","",生产方式演算表!O1112)</f>
        <v/>
      </c>
      <c r="M1074" s="3" t="str">
        <f>IF(生产方式演算表!AT1112="","",ROUND(生产方式演算表!AT1112,-1))</f>
        <v/>
      </c>
      <c r="N1074" s="3" t="str">
        <f>IF(生产方式演算表!Q1112="","",生产方式演算表!Q1112)</f>
        <v/>
      </c>
      <c r="O1074" s="3" t="str">
        <f>IF(生产方式演算表!AU1112="","",ROUND(生产方式演算表!AU1112,-1))</f>
        <v/>
      </c>
      <c r="P1074" s="3" t="str">
        <f>IF(生产方式演算表!S1112="","",生产方式演算表!S1112)</f>
        <v/>
      </c>
      <c r="Q1074" s="3" t="str">
        <f>IF(生产方式演算表!AV1112="","",ROUND(生产方式演算表!AV1112,-1))</f>
        <v/>
      </c>
      <c r="R1074" s="3" t="str">
        <f>IF(生产方式演算表!V1112="","",生产方式演算表!V1112)</f>
        <v/>
      </c>
      <c r="S1074" s="3" t="str">
        <f>IF(生产方式演算表!AW1112="","",ROUND(生产方式演算表!AW1112,-LEN(生产方式演算表!AW1112)+2))</f>
        <v/>
      </c>
      <c r="T1074" s="3" t="str">
        <f>IF(生产方式演算表!X1112="","",生产方式演算表!X1112)</f>
        <v/>
      </c>
      <c r="U1074" s="3" t="str">
        <f>IF(生产方式演算表!AX1112="","",ROUND(生产方式演算表!AX1112,-LEN(生产方式演算表!AX1112)+2))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hidden="1" customHeight="1" spans="1:34">
      <c r="A1075" s="23" t="str">
        <f>生产方式演算表!A1113</f>
        <v>pmg_大米_基础生产</v>
      </c>
      <c r="B1075" s="20" t="str">
        <f>IF(生产方式演算表!B1113="","",生产方式演算表!B1113)</f>
        <v/>
      </c>
      <c r="C1075" s="25">
        <v>1</v>
      </c>
      <c r="D1075" s="24" t="str">
        <f>IF(生产方式演算表!F1113="","",生产方式演算表!F1113)</f>
        <v/>
      </c>
      <c r="E1075" s="24" t="str">
        <f>IF(生产方式演算表!AO1113="","",生产方式演算表!AO1113)</f>
        <v/>
      </c>
      <c r="F1075" s="24" t="str">
        <f>IF(生产方式演算表!H1113="","",生产方式演算表!H1113)</f>
        <v/>
      </c>
      <c r="G1075" s="24" t="str">
        <f>IF(生产方式演算表!AP1113="","",生产方式演算表!AP1113)</f>
        <v/>
      </c>
      <c r="H1075" s="24" t="str">
        <f>IF(生产方式演算表!J1113="","",生产方式演算表!J1113)</f>
        <v/>
      </c>
      <c r="I1075" s="24" t="str">
        <f>IF(生产方式演算表!AQ1113="","",生产方式演算表!AQ1113)</f>
        <v/>
      </c>
      <c r="J1075" s="26" t="str">
        <f>IF(生产方式演算表!AR1113=0,"","运力")</f>
        <v/>
      </c>
      <c r="K1075" s="26" t="str">
        <f>IF(J1075="运力",生产方式演算表!AR1113,"")</f>
        <v/>
      </c>
      <c r="L1075" s="3" t="str">
        <f>IF(生产方式演算表!O1113="","",生产方式演算表!O1113)</f>
        <v/>
      </c>
      <c r="M1075" s="3" t="str">
        <f>IF(生产方式演算表!AT1113="","",ROUND(生产方式演算表!AT1113,-1))</f>
        <v/>
      </c>
      <c r="N1075" s="3" t="str">
        <f>IF(生产方式演算表!Q1113="","",生产方式演算表!Q1113)</f>
        <v/>
      </c>
      <c r="O1075" s="3" t="str">
        <f>IF(生产方式演算表!AU1113="","",ROUND(生产方式演算表!AU1113,-1))</f>
        <v/>
      </c>
      <c r="P1075" s="3" t="str">
        <f>IF(生产方式演算表!S1113="","",生产方式演算表!S1113)</f>
        <v/>
      </c>
      <c r="Q1075" s="3" t="str">
        <f>IF(生产方式演算表!AV1113="","",ROUND(生产方式演算表!AV1113,-1))</f>
        <v/>
      </c>
      <c r="R1075" s="3" t="str">
        <f>IF(生产方式演算表!V1113="","",生产方式演算表!V1113)</f>
        <v/>
      </c>
      <c r="S1075" s="3" t="str">
        <f>IF(生产方式演算表!AW1113="","",ROUND(生产方式演算表!AW1113,-LEN(生产方式演算表!AW1113)+2))</f>
        <v/>
      </c>
      <c r="T1075" s="3" t="str">
        <f>IF(生产方式演算表!X1113="","",生产方式演算表!X1113)</f>
        <v/>
      </c>
      <c r="U1075" s="3" t="str">
        <f>IF(生产方式演算表!AX1113="","",ROUND(生产方式演算表!AX1113,-LEN(生产方式演算表!AX1113)+2))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hidden="1" customHeight="1" spans="1:34">
      <c r="A1076" s="23" t="str">
        <f>生产方式演算表!A1114</f>
        <v>pmg_大米_基础生产</v>
      </c>
      <c r="B1076" s="20" t="str">
        <f>IF(生产方式演算表!B1114="","",生产方式演算表!B1114)</f>
        <v/>
      </c>
      <c r="C1076" s="25">
        <v>2</v>
      </c>
      <c r="D1076" s="24" t="str">
        <f>IF(生产方式演算表!F1114="","",生产方式演算表!F1114)</f>
        <v/>
      </c>
      <c r="E1076" s="24" t="str">
        <f>IF(生产方式演算表!AO1114="","",生产方式演算表!AO1114)</f>
        <v/>
      </c>
      <c r="F1076" s="24" t="str">
        <f>IF(生产方式演算表!H1114="","",生产方式演算表!H1114)</f>
        <v/>
      </c>
      <c r="G1076" s="24" t="str">
        <f>IF(生产方式演算表!AP1114="","",生产方式演算表!AP1114)</f>
        <v/>
      </c>
      <c r="H1076" s="24" t="str">
        <f>IF(生产方式演算表!J1114="","",生产方式演算表!J1114)</f>
        <v/>
      </c>
      <c r="I1076" s="24" t="str">
        <f>IF(生产方式演算表!AQ1114="","",生产方式演算表!AQ1114)</f>
        <v/>
      </c>
      <c r="J1076" s="26" t="str">
        <f>IF(生产方式演算表!AR1114=0,"","运力")</f>
        <v/>
      </c>
      <c r="K1076" s="26" t="str">
        <f>IF(J1076="运力",生产方式演算表!AR1114,"")</f>
        <v/>
      </c>
      <c r="L1076" s="3" t="str">
        <f>IF(生产方式演算表!O1114="","",生产方式演算表!O1114)</f>
        <v/>
      </c>
      <c r="M1076" s="3" t="str">
        <f>IF(生产方式演算表!AT1114="","",ROUND(生产方式演算表!AT1114,-1))</f>
        <v/>
      </c>
      <c r="N1076" s="3" t="str">
        <f>IF(生产方式演算表!Q1114="","",生产方式演算表!Q1114)</f>
        <v/>
      </c>
      <c r="O1076" s="3" t="str">
        <f>IF(生产方式演算表!AU1114="","",ROUND(生产方式演算表!AU1114,-1))</f>
        <v/>
      </c>
      <c r="P1076" s="3" t="str">
        <f>IF(生产方式演算表!S1114="","",生产方式演算表!S1114)</f>
        <v/>
      </c>
      <c r="Q1076" s="3" t="str">
        <f>IF(生产方式演算表!AV1114="","",ROUND(生产方式演算表!AV1114,-1))</f>
        <v/>
      </c>
      <c r="R1076" s="3" t="str">
        <f>IF(生产方式演算表!V1114="","",生产方式演算表!V1114)</f>
        <v/>
      </c>
      <c r="S1076" s="3" t="str">
        <f>IF(生产方式演算表!AW1114="","",ROUND(生产方式演算表!AW1114,-LEN(生产方式演算表!AW1114)+2))</f>
        <v/>
      </c>
      <c r="T1076" s="3" t="str">
        <f>IF(生产方式演算表!X1114="","",生产方式演算表!X1114)</f>
        <v/>
      </c>
      <c r="U1076" s="3" t="str">
        <f>IF(生产方式演算表!AX1114="","",ROUND(生产方式演算表!AX1114,-LEN(生产方式演算表!AX1114)+2))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hidden="1" customHeight="1" spans="1:34">
      <c r="A1077" s="23" t="str">
        <f>生产方式演算表!A1115</f>
        <v>pmg_大米_基础生产</v>
      </c>
      <c r="B1077" s="20" t="str">
        <f>IF(生产方式演算表!B1115="","",生产方式演算表!B1115)</f>
        <v/>
      </c>
      <c r="C1077" s="25">
        <v>3</v>
      </c>
      <c r="D1077" s="24" t="str">
        <f>IF(生产方式演算表!F1115="","",生产方式演算表!F1115)</f>
        <v/>
      </c>
      <c r="E1077" s="24" t="str">
        <f>IF(生产方式演算表!AO1115="","",生产方式演算表!AO1115)</f>
        <v/>
      </c>
      <c r="F1077" s="24" t="str">
        <f>IF(生产方式演算表!H1115="","",生产方式演算表!H1115)</f>
        <v/>
      </c>
      <c r="G1077" s="24" t="str">
        <f>IF(生产方式演算表!AP1115="","",生产方式演算表!AP1115)</f>
        <v/>
      </c>
      <c r="H1077" s="24" t="str">
        <f>IF(生产方式演算表!J1115="","",生产方式演算表!J1115)</f>
        <v/>
      </c>
      <c r="I1077" s="24" t="str">
        <f>IF(生产方式演算表!AQ1115="","",生产方式演算表!AQ1115)</f>
        <v/>
      </c>
      <c r="J1077" s="26" t="str">
        <f>IF(生产方式演算表!AR1115=0,"","运力")</f>
        <v/>
      </c>
      <c r="K1077" s="26" t="str">
        <f>IF(J1077="运力",生产方式演算表!AR1115,"")</f>
        <v/>
      </c>
      <c r="L1077" s="3" t="str">
        <f>IF(生产方式演算表!O1115="","",生产方式演算表!O1115)</f>
        <v/>
      </c>
      <c r="M1077" s="3" t="str">
        <f>IF(生产方式演算表!AT1115="","",ROUND(生产方式演算表!AT1115,-1))</f>
        <v/>
      </c>
      <c r="N1077" s="3" t="str">
        <f>IF(生产方式演算表!Q1115="","",生产方式演算表!Q1115)</f>
        <v/>
      </c>
      <c r="O1077" s="3" t="str">
        <f>IF(生产方式演算表!AU1115="","",ROUND(生产方式演算表!AU1115,-1))</f>
        <v/>
      </c>
      <c r="P1077" s="3" t="str">
        <f>IF(生产方式演算表!S1115="","",生产方式演算表!S1115)</f>
        <v/>
      </c>
      <c r="Q1077" s="3" t="str">
        <f>IF(生产方式演算表!AV1115="","",ROUND(生产方式演算表!AV1115,-1))</f>
        <v/>
      </c>
      <c r="R1077" s="3" t="str">
        <f>IF(生产方式演算表!V1115="","",生产方式演算表!V1115)</f>
        <v/>
      </c>
      <c r="S1077" s="3" t="str">
        <f>IF(生产方式演算表!AW1115="","",ROUND(生产方式演算表!AW1115,-LEN(生产方式演算表!AW1115)+2))</f>
        <v/>
      </c>
      <c r="T1077" s="3" t="str">
        <f>IF(生产方式演算表!X1115="","",生产方式演算表!X1115)</f>
        <v/>
      </c>
      <c r="U1077" s="3" t="str">
        <f>IF(生产方式演算表!AX1115="","",ROUND(生产方式演算表!AX1115,-LEN(生产方式演算表!AX1115)+2))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hidden="1" customHeight="1" spans="1:34">
      <c r="A1078" s="23" t="str">
        <f>生产方式演算表!A1116</f>
        <v>pmg_大米_基础生产</v>
      </c>
      <c r="B1078" s="20" t="str">
        <f>IF(生产方式演算表!B1116="","",生产方式演算表!B1116)</f>
        <v/>
      </c>
      <c r="C1078" s="25">
        <v>4</v>
      </c>
      <c r="D1078" s="24" t="str">
        <f>IF(生产方式演算表!F1116="","",生产方式演算表!F1116)</f>
        <v/>
      </c>
      <c r="E1078" s="24" t="str">
        <f>IF(生产方式演算表!AO1116="","",生产方式演算表!AO1116)</f>
        <v/>
      </c>
      <c r="F1078" s="24" t="str">
        <f>IF(生产方式演算表!H1116="","",生产方式演算表!H1116)</f>
        <v/>
      </c>
      <c r="G1078" s="24" t="str">
        <f>IF(生产方式演算表!AP1116="","",生产方式演算表!AP1116)</f>
        <v/>
      </c>
      <c r="H1078" s="24" t="str">
        <f>IF(生产方式演算表!J1116="","",生产方式演算表!J1116)</f>
        <v/>
      </c>
      <c r="I1078" s="24" t="str">
        <f>IF(生产方式演算表!AQ1116="","",生产方式演算表!AQ1116)</f>
        <v/>
      </c>
      <c r="J1078" s="26" t="str">
        <f>IF(生产方式演算表!AR1116=0,"","运力")</f>
        <v/>
      </c>
      <c r="K1078" s="26" t="str">
        <f>IF(J1078="运力",生产方式演算表!AR1116,"")</f>
        <v/>
      </c>
      <c r="L1078" s="3" t="str">
        <f>IF(生产方式演算表!O1116="","",生产方式演算表!O1116)</f>
        <v/>
      </c>
      <c r="M1078" s="3" t="str">
        <f>IF(生产方式演算表!AT1116="","",ROUND(生产方式演算表!AT1116,-1))</f>
        <v/>
      </c>
      <c r="N1078" s="3" t="str">
        <f>IF(生产方式演算表!Q1116="","",生产方式演算表!Q1116)</f>
        <v/>
      </c>
      <c r="O1078" s="3" t="str">
        <f>IF(生产方式演算表!AU1116="","",ROUND(生产方式演算表!AU1116,-1))</f>
        <v/>
      </c>
      <c r="P1078" s="3" t="str">
        <f>IF(生产方式演算表!S1116="","",生产方式演算表!S1116)</f>
        <v/>
      </c>
      <c r="Q1078" s="3" t="str">
        <f>IF(生产方式演算表!AV1116="","",ROUND(生产方式演算表!AV1116,-1))</f>
        <v/>
      </c>
      <c r="R1078" s="3" t="str">
        <f>IF(生产方式演算表!V1116="","",生产方式演算表!V1116)</f>
        <v/>
      </c>
      <c r="S1078" s="3" t="str">
        <f>IF(生产方式演算表!AW1116="","",ROUND(生产方式演算表!AW1116,-LEN(生产方式演算表!AW1116)+2))</f>
        <v/>
      </c>
      <c r="T1078" s="3" t="str">
        <f>IF(生产方式演算表!X1116="","",生产方式演算表!X1116)</f>
        <v/>
      </c>
      <c r="U1078" s="3" t="str">
        <f>IF(生产方式演算表!AX1116="","",ROUND(生产方式演算表!AX1116,-LEN(生产方式演算表!AX1116)+2))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hidden="1" customHeight="1" spans="1:34">
      <c r="A1079" s="23" t="str">
        <f>生产方式演算表!A1117</f>
        <v>pmg_大米_科学自动化</v>
      </c>
      <c r="B1079" s="20" t="str">
        <f>IF(生产方式演算表!B1117="","",生产方式演算表!B1117)</f>
        <v/>
      </c>
      <c r="C1079" s="25">
        <v>5</v>
      </c>
      <c r="D1079" s="24" t="str">
        <f>IF(生产方式演算表!F1117="","",生产方式演算表!F1117)</f>
        <v/>
      </c>
      <c r="E1079" s="24" t="str">
        <f>IF(生产方式演算表!AO1117="","",生产方式演算表!AO1117)</f>
        <v/>
      </c>
      <c r="F1079" s="24" t="str">
        <f>IF(生产方式演算表!H1117="","",生产方式演算表!H1117)</f>
        <v/>
      </c>
      <c r="G1079" s="24" t="str">
        <f>IF(生产方式演算表!AP1117="","",生产方式演算表!AP1117)</f>
        <v/>
      </c>
      <c r="H1079" s="24" t="str">
        <f>IF(生产方式演算表!J1117="","",生产方式演算表!J1117)</f>
        <v/>
      </c>
      <c r="I1079" s="24" t="str">
        <f>IF(生产方式演算表!AQ1117="","",生产方式演算表!AQ1117)</f>
        <v/>
      </c>
      <c r="J1079" s="26" t="str">
        <f>IF(生产方式演算表!AR1117=0,"","运力")</f>
        <v/>
      </c>
      <c r="K1079" s="26" t="str">
        <f>IF(J1079="运力",生产方式演算表!AR1117,"")</f>
        <v/>
      </c>
      <c r="L1079" s="3" t="str">
        <f>IF(生产方式演算表!O1117="","",生产方式演算表!O1117)</f>
        <v/>
      </c>
      <c r="M1079" s="3" t="str">
        <f>IF(生产方式演算表!AT1117="","",ROUND(生产方式演算表!AT1117,-1))</f>
        <v/>
      </c>
      <c r="N1079" s="3" t="str">
        <f>IF(生产方式演算表!Q1117="","",生产方式演算表!Q1117)</f>
        <v/>
      </c>
      <c r="O1079" s="3" t="str">
        <f>IF(生产方式演算表!AU1117="","",ROUND(生产方式演算表!AU1117,-1))</f>
        <v/>
      </c>
      <c r="P1079" s="3" t="str">
        <f>IF(生产方式演算表!S1117="","",生产方式演算表!S1117)</f>
        <v/>
      </c>
      <c r="Q1079" s="3" t="str">
        <f>IF(生产方式演算表!AV1117="","",ROUND(生产方式演算表!AV1117,-1))</f>
        <v/>
      </c>
      <c r="R1079" s="3" t="str">
        <f>IF(生产方式演算表!V1117="","",生产方式演算表!V1117)</f>
        <v/>
      </c>
      <c r="S1079" s="3" t="str">
        <f>IF(生产方式演算表!AW1117="","",ROUND(生产方式演算表!AW1117,-LEN(生产方式演算表!AW1117)+2))</f>
        <v/>
      </c>
      <c r="T1079" s="3" t="str">
        <f>IF(生产方式演算表!X1117="","",生产方式演算表!X1117)</f>
        <v/>
      </c>
      <c r="U1079" s="3" t="str">
        <f>IF(生产方式演算表!AX1117="","",ROUND(生产方式演算表!AX1117,-LEN(生产方式演算表!AX1117)+2))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hidden="1" customHeight="1" spans="1:34">
      <c r="A1080" s="23" t="str">
        <f>生产方式演算表!A1118</f>
        <v>pmg_大米_科学自动化</v>
      </c>
      <c r="B1080" s="20" t="str">
        <f>IF(生产方式演算表!B1118="","",生产方式演算表!B1118)</f>
        <v/>
      </c>
      <c r="C1080" s="23">
        <v>1</v>
      </c>
      <c r="D1080" s="24" t="str">
        <f>IF(生产方式演算表!F1118="","",生产方式演算表!F1118)</f>
        <v>工具</v>
      </c>
      <c r="E1080" s="24">
        <f>IF(生产方式演算表!AO1118="","",生产方式演算表!AO1118)</f>
        <v>6</v>
      </c>
      <c r="F1080" s="24" t="str">
        <f>IF(生产方式演算表!H1118="","",生产方式演算表!H1118)</f>
        <v/>
      </c>
      <c r="G1080" s="24" t="str">
        <f>IF(生产方式演算表!AP1118="","",生产方式演算表!AP1118)</f>
        <v/>
      </c>
      <c r="H1080" s="24" t="str">
        <f>IF(生产方式演算表!J1118="","",生产方式演算表!J1118)</f>
        <v/>
      </c>
      <c r="I1080" s="24" t="str">
        <f>IF(生产方式演算表!AQ1118="","",生产方式演算表!AQ1118)</f>
        <v/>
      </c>
      <c r="J1080" s="26" t="str">
        <f>IF(生产方式演算表!AR1118=0,"","运力")</f>
        <v/>
      </c>
      <c r="K1080" s="26" t="str">
        <f>IF(J1080="运力",生产方式演算表!AR1118,"")</f>
        <v/>
      </c>
      <c r="L1080" s="3" t="str">
        <f>IF(生产方式演算表!O1118="","",生产方式演算表!O1118)</f>
        <v/>
      </c>
      <c r="M1080" s="3" t="str">
        <f>IF(生产方式演算表!AT1118="","",ROUND(生产方式演算表!AT1118,-1))</f>
        <v/>
      </c>
      <c r="N1080" s="3" t="str">
        <f>IF(生产方式演算表!Q1118="","",生产方式演算表!Q1118)</f>
        <v/>
      </c>
      <c r="O1080" s="3" t="str">
        <f>IF(生产方式演算表!AU1118="","",ROUND(生产方式演算表!AU1118,-1))</f>
        <v/>
      </c>
      <c r="P1080" s="3" t="str">
        <f>IF(生产方式演算表!S1118="","",生产方式演算表!S1118)</f>
        <v/>
      </c>
      <c r="Q1080" s="3" t="str">
        <f>IF(生产方式演算表!AV1118="","",ROUND(生产方式演算表!AV1118,-1))</f>
        <v/>
      </c>
      <c r="R1080" s="3" t="str">
        <f>IF(生产方式演算表!V1118="","",生产方式演算表!V1118)</f>
        <v/>
      </c>
      <c r="S1080" s="3" t="str">
        <f>IF(生产方式演算表!AW1118="","",ROUND(生产方式演算表!AW1118,-LEN(生产方式演算表!AW1118)+2))</f>
        <v/>
      </c>
      <c r="T1080" s="3" t="str">
        <f>IF(生产方式演算表!X1118="","",生产方式演算表!X1118)</f>
        <v/>
      </c>
      <c r="U1080" s="3" t="str">
        <f>IF(生产方式演算表!AX1118="","",ROUND(生产方式演算表!AX1118,-LEN(生产方式演算表!AX1118)+2))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hidden="1" customHeight="1" spans="1:34">
      <c r="A1081" s="23" t="str">
        <f>生产方式演算表!A1119</f>
        <v>pmg_大米_科学自动化</v>
      </c>
      <c r="B1081" s="20" t="str">
        <f>IF(生产方式演算表!B1119="","",生产方式演算表!B1119)</f>
        <v/>
      </c>
      <c r="C1081" s="23">
        <v>2</v>
      </c>
      <c r="D1081" s="24" t="str">
        <f>IF(生产方式演算表!F1119="","",生产方式演算表!F1119)</f>
        <v>工具</v>
      </c>
      <c r="E1081" s="24">
        <f>IF(生产方式演算表!AO1119="","",生产方式演算表!AO1119)</f>
        <v>8</v>
      </c>
      <c r="F1081" s="24" t="str">
        <f>IF(生产方式演算表!H1119="","",生产方式演算表!H1119)</f>
        <v/>
      </c>
      <c r="G1081" s="24" t="str">
        <f>IF(生产方式演算表!AP1119="","",生产方式演算表!AP1119)</f>
        <v/>
      </c>
      <c r="H1081" s="24" t="str">
        <f>IF(生产方式演算表!J1119="","",生产方式演算表!J1119)</f>
        <v/>
      </c>
      <c r="I1081" s="24" t="str">
        <f>IF(生产方式演算表!AQ1119="","",生产方式演算表!AQ1119)</f>
        <v/>
      </c>
      <c r="J1081" s="26" t="str">
        <f>IF(生产方式演算表!AR1119=0,"","运力")</f>
        <v/>
      </c>
      <c r="K1081" s="26" t="str">
        <f>IF(J1081="运力",生产方式演算表!AR1119,"")</f>
        <v/>
      </c>
      <c r="L1081" s="3" t="str">
        <f>IF(生产方式演算表!O1119="","",生产方式演算表!O1119)</f>
        <v/>
      </c>
      <c r="M1081" s="3" t="str">
        <f>IF(生产方式演算表!AT1119="","",ROUND(生产方式演算表!AT1119,-1))</f>
        <v/>
      </c>
      <c r="N1081" s="3" t="str">
        <f>IF(生产方式演算表!Q1119="","",生产方式演算表!Q1119)</f>
        <v/>
      </c>
      <c r="O1081" s="3" t="str">
        <f>IF(生产方式演算表!AU1119="","",ROUND(生产方式演算表!AU1119,-1))</f>
        <v/>
      </c>
      <c r="P1081" s="3" t="str">
        <f>IF(生产方式演算表!S1119="","",生产方式演算表!S1119)</f>
        <v/>
      </c>
      <c r="Q1081" s="3" t="str">
        <f>IF(生产方式演算表!AV1119="","",ROUND(生产方式演算表!AV1119,-1))</f>
        <v/>
      </c>
      <c r="R1081" s="3" t="str">
        <f>IF(生产方式演算表!V1119="","",生产方式演算表!V1119)</f>
        <v/>
      </c>
      <c r="S1081" s="3" t="str">
        <f>IF(生产方式演算表!AW1119="","",ROUND(生产方式演算表!AW1119,-LEN(生产方式演算表!AW1119)+2))</f>
        <v/>
      </c>
      <c r="T1081" s="3" t="str">
        <f>IF(生产方式演算表!X1119="","",生产方式演算表!X1119)</f>
        <v/>
      </c>
      <c r="U1081" s="3" t="str">
        <f>IF(生产方式演算表!AX1119="","",ROUND(生产方式演算表!AX1119,-LEN(生产方式演算表!AX1119)+2))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hidden="1" customHeight="1" spans="1:34">
      <c r="A1082" s="23" t="str">
        <f>生产方式演算表!A1120</f>
        <v>pmg_大米_科学自动化</v>
      </c>
      <c r="B1082" s="20" t="str">
        <f>IF(生产方式演算表!B1120="","",生产方式演算表!B1120)</f>
        <v/>
      </c>
      <c r="C1082" s="23">
        <v>3</v>
      </c>
      <c r="D1082" s="24" t="str">
        <f>IF(生产方式演算表!F1120="","",生产方式演算表!F1120)</f>
        <v>科学引擎</v>
      </c>
      <c r="E1082" s="24">
        <f>IF(生产方式演算表!AO1120="","",生产方式演算表!AO1120)</f>
        <v>2</v>
      </c>
      <c r="F1082" s="24" t="str">
        <f>IF(生产方式演算表!H1120="","",生产方式演算表!H1120)</f>
        <v>煤</v>
      </c>
      <c r="G1082" s="24">
        <f>IF(生产方式演算表!AP1120="","",生产方式演算表!AP1120)</f>
        <v>8</v>
      </c>
      <c r="H1082" s="24" t="str">
        <f>IF(生产方式演算表!J1120="","",生产方式演算表!J1120)</f>
        <v/>
      </c>
      <c r="I1082" s="24" t="str">
        <f>IF(生产方式演算表!AQ1120="","",生产方式演算表!AQ1120)</f>
        <v/>
      </c>
      <c r="J1082" s="26" t="str">
        <f>IF(生产方式演算表!AR1120=0,"","运力")</f>
        <v/>
      </c>
      <c r="K1082" s="26" t="str">
        <f>IF(J1082="运力",生产方式演算表!AR1120,"")</f>
        <v/>
      </c>
      <c r="L1082" s="3" t="str">
        <f>IF(生产方式演算表!O1120="","",生产方式演算表!O1120)</f>
        <v/>
      </c>
      <c r="M1082" s="3" t="str">
        <f>IF(生产方式演算表!AT1120="","",ROUND(生产方式演算表!AT1120,-1))</f>
        <v/>
      </c>
      <c r="N1082" s="3" t="str">
        <f>IF(生产方式演算表!Q1120="","",生产方式演算表!Q1120)</f>
        <v/>
      </c>
      <c r="O1082" s="3" t="str">
        <f>IF(生产方式演算表!AU1120="","",ROUND(生产方式演算表!AU1120,-1))</f>
        <v/>
      </c>
      <c r="P1082" s="3" t="str">
        <f>IF(生产方式演算表!S1120="","",生产方式演算表!S1120)</f>
        <v/>
      </c>
      <c r="Q1082" s="3" t="str">
        <f>IF(生产方式演算表!AV1120="","",ROUND(生产方式演算表!AV1120,-1))</f>
        <v/>
      </c>
      <c r="R1082" s="3" t="str">
        <f>IF(生产方式演算表!V1120="","",生产方式演算表!V1120)</f>
        <v/>
      </c>
      <c r="S1082" s="3" t="str">
        <f>IF(生产方式演算表!AW1120="","",ROUND(生产方式演算表!AW1120,-LEN(生产方式演算表!AW1120)+2))</f>
        <v/>
      </c>
      <c r="T1082" s="3" t="str">
        <f>IF(生产方式演算表!X1120="","",生产方式演算表!X1120)</f>
        <v/>
      </c>
      <c r="U1082" s="3" t="str">
        <f>IF(生产方式演算表!AX1120="","",ROUND(生产方式演算表!AX1120,-LEN(生产方式演算表!AX1120)+2))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hidden="1" customHeight="1" spans="1:34">
      <c r="A1083" s="23" t="str">
        <f>生产方式演算表!A1121</f>
        <v>pmg_大米_科学自动化</v>
      </c>
      <c r="B1083" s="20" t="str">
        <f>IF(生产方式演算表!B1121="","",生产方式演算表!B1121)</f>
        <v/>
      </c>
      <c r="C1083" s="23">
        <v>4</v>
      </c>
      <c r="D1083" s="24" t="str">
        <f>IF(生产方式演算表!F1121="","",生产方式演算表!F1121)</f>
        <v>魔导引擎</v>
      </c>
      <c r="E1083" s="24">
        <f>IF(生产方式演算表!AO1121="","",生产方式演算表!AO1121)</f>
        <v>2</v>
      </c>
      <c r="F1083" s="24" t="str">
        <f>IF(生产方式演算表!H1121="","",生产方式演算表!H1121)</f>
        <v>煤</v>
      </c>
      <c r="G1083" s="24">
        <f>IF(生产方式演算表!AP1121="","",生产方式演算表!AP1121)</f>
        <v>10</v>
      </c>
      <c r="H1083" s="24" t="str">
        <f>IF(生产方式演算表!J1121="","",生产方式演算表!J1121)</f>
        <v/>
      </c>
      <c r="I1083" s="24" t="str">
        <f>IF(生产方式演算表!AQ1121="","",生产方式演算表!AQ1121)</f>
        <v/>
      </c>
      <c r="J1083" s="26" t="str">
        <f>IF(生产方式演算表!AR1121=0,"","运力")</f>
        <v/>
      </c>
      <c r="K1083" s="26" t="str">
        <f>IF(J1083="运力",生产方式演算表!AR1121,"")</f>
        <v/>
      </c>
      <c r="L1083" s="3" t="str">
        <f>IF(生产方式演算表!O1121="","",生产方式演算表!O1121)</f>
        <v/>
      </c>
      <c r="M1083" s="3" t="str">
        <f>IF(生产方式演算表!AT1121="","",ROUND(生产方式演算表!AT1121,-1))</f>
        <v/>
      </c>
      <c r="N1083" s="3" t="str">
        <f>IF(生产方式演算表!Q1121="","",生产方式演算表!Q1121)</f>
        <v/>
      </c>
      <c r="O1083" s="3" t="str">
        <f>IF(生产方式演算表!AU1121="","",ROUND(生产方式演算表!AU1121,-1))</f>
        <v/>
      </c>
      <c r="P1083" s="3" t="str">
        <f>IF(生产方式演算表!S1121="","",生产方式演算表!S1121)</f>
        <v/>
      </c>
      <c r="Q1083" s="3" t="str">
        <f>IF(生产方式演算表!AV1121="","",ROUND(生产方式演算表!AV1121,-1))</f>
        <v/>
      </c>
      <c r="R1083" s="3" t="str">
        <f>IF(生产方式演算表!V1121="","",生产方式演算表!V1121)</f>
        <v/>
      </c>
      <c r="S1083" s="3" t="str">
        <f>IF(生产方式演算表!AW1121="","",ROUND(生产方式演算表!AW1121,-LEN(生产方式演算表!AW1121)+2))</f>
        <v/>
      </c>
      <c r="T1083" s="3" t="str">
        <f>IF(生产方式演算表!X1121="","",生产方式演算表!X1121)</f>
        <v/>
      </c>
      <c r="U1083" s="3" t="str">
        <f>IF(生产方式演算表!AX1121="","",ROUND(生产方式演算表!AX1121,-LEN(生产方式演算表!AX1121)+2))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hidden="1" customHeight="1" spans="1:34">
      <c r="A1084" s="23" t="str">
        <f>生产方式演算表!A1122</f>
        <v>pmg_大米_魔法自动化</v>
      </c>
      <c r="B1084" s="20" t="str">
        <f>IF(生产方式演算表!B1122="","",生产方式演算表!B1122)</f>
        <v/>
      </c>
      <c r="C1084" s="23">
        <v>5</v>
      </c>
      <c r="D1084" s="24" t="str">
        <f>IF(生产方式演算表!F1122="","",生产方式演算表!F1122)</f>
        <v/>
      </c>
      <c r="E1084" s="24" t="str">
        <f>IF(生产方式演算表!AO1122="","",生产方式演算表!AO1122)</f>
        <v/>
      </c>
      <c r="F1084" s="24" t="str">
        <f>IF(生产方式演算表!H1122="","",生产方式演算表!H1122)</f>
        <v/>
      </c>
      <c r="G1084" s="24" t="str">
        <f>IF(生产方式演算表!AP1122="","",生产方式演算表!AP1122)</f>
        <v/>
      </c>
      <c r="H1084" s="24" t="str">
        <f>IF(生产方式演算表!J1122="","",生产方式演算表!J1122)</f>
        <v/>
      </c>
      <c r="I1084" s="24" t="str">
        <f>IF(生产方式演算表!AQ1122="","",生产方式演算表!AQ1122)</f>
        <v/>
      </c>
      <c r="J1084" s="26" t="str">
        <f>IF(生产方式演算表!AR1122=0,"","运力")</f>
        <v/>
      </c>
      <c r="K1084" s="26" t="str">
        <f>IF(J1084="运力",生产方式演算表!AR1122,"")</f>
        <v/>
      </c>
      <c r="L1084" s="3" t="str">
        <f>IF(生产方式演算表!O1122="","",生产方式演算表!O1122)</f>
        <v/>
      </c>
      <c r="M1084" s="3" t="str">
        <f>IF(生产方式演算表!AT1122="","",ROUND(生产方式演算表!AT1122,-1))</f>
        <v/>
      </c>
      <c r="N1084" s="3" t="str">
        <f>IF(生产方式演算表!Q1122="","",生产方式演算表!Q1122)</f>
        <v/>
      </c>
      <c r="O1084" s="3" t="str">
        <f>IF(生产方式演算表!AU1122="","",ROUND(生产方式演算表!AU1122,-1))</f>
        <v/>
      </c>
      <c r="P1084" s="3" t="str">
        <f>IF(生产方式演算表!S1122="","",生产方式演算表!S1122)</f>
        <v/>
      </c>
      <c r="Q1084" s="3" t="str">
        <f>IF(生产方式演算表!AV1122="","",ROUND(生产方式演算表!AV1122,-1))</f>
        <v/>
      </c>
      <c r="R1084" s="3" t="str">
        <f>IF(生产方式演算表!V1122="","",生产方式演算表!V1122)</f>
        <v/>
      </c>
      <c r="S1084" s="3" t="str">
        <f>IF(生产方式演算表!AW1122="","",ROUND(生产方式演算表!AW1122,-LEN(生产方式演算表!AW1122)+2))</f>
        <v/>
      </c>
      <c r="T1084" s="3" t="str">
        <f>IF(生产方式演算表!X1122="","",生产方式演算表!X1122)</f>
        <v/>
      </c>
      <c r="U1084" s="3" t="str">
        <f>IF(生产方式演算表!AX1122="","",ROUND(生产方式演算表!AX1122,-LEN(生产方式演算表!AX1122)+2))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hidden="1" customHeight="1" spans="1:34">
      <c r="A1085" s="23" t="str">
        <f>生产方式演算表!A1123</f>
        <v>pmg_大米_魔法自动化</v>
      </c>
      <c r="B1085" s="20" t="str">
        <f>IF(生产方式演算表!B1123="","",生产方式演算表!B1123)</f>
        <v/>
      </c>
      <c r="C1085" s="25">
        <v>1</v>
      </c>
      <c r="D1085" s="24" t="str">
        <f>IF(生产方式演算表!F1123="","",生产方式演算表!F1123)</f>
        <v>魔偶</v>
      </c>
      <c r="E1085" s="24">
        <f>IF(生产方式演算表!AO1123="","",生产方式演算表!AO1123)</f>
        <v>6</v>
      </c>
      <c r="F1085" s="24" t="str">
        <f>IF(生产方式演算表!H1123="","",生产方式演算表!H1123)</f>
        <v>灵能水晶</v>
      </c>
      <c r="G1085" s="24">
        <f>IF(生产方式演算表!AP1123="","",生产方式演算表!AP1123)</f>
        <v>10</v>
      </c>
      <c r="H1085" s="24" t="str">
        <f>IF(生产方式演算表!J1123="","",生产方式演算表!J1123)</f>
        <v/>
      </c>
      <c r="I1085" s="24" t="str">
        <f>IF(生产方式演算表!AQ1123="","",生产方式演算表!AQ1123)</f>
        <v/>
      </c>
      <c r="J1085" s="26" t="str">
        <f>IF(生产方式演算表!AR1123=0,"","运力")</f>
        <v/>
      </c>
      <c r="K1085" s="26" t="str">
        <f>IF(J1085="运力",生产方式演算表!AR1123,"")</f>
        <v/>
      </c>
      <c r="L1085" s="3" t="str">
        <f>IF(生产方式演算表!O1123="","",生产方式演算表!O1123)</f>
        <v/>
      </c>
      <c r="M1085" s="3" t="str">
        <f>IF(生产方式演算表!AT1123="","",ROUND(生产方式演算表!AT1123,-1))</f>
        <v/>
      </c>
      <c r="N1085" s="3" t="str">
        <f>IF(生产方式演算表!Q1123="","",生产方式演算表!Q1123)</f>
        <v/>
      </c>
      <c r="O1085" s="3" t="str">
        <f>IF(生产方式演算表!AU1123="","",ROUND(生产方式演算表!AU1123,-1))</f>
        <v/>
      </c>
      <c r="P1085" s="3" t="str">
        <f>IF(生产方式演算表!S1123="","",生产方式演算表!S1123)</f>
        <v/>
      </c>
      <c r="Q1085" s="3" t="str">
        <f>IF(生产方式演算表!AV1123="","",ROUND(生产方式演算表!AV1123,-1))</f>
        <v/>
      </c>
      <c r="R1085" s="3" t="str">
        <f>IF(生产方式演算表!V1123="","",生产方式演算表!V1123)</f>
        <v/>
      </c>
      <c r="S1085" s="3" t="str">
        <f>IF(生产方式演算表!AW1123="","",ROUND(生产方式演算表!AW1123,-LEN(生产方式演算表!AW1123)+2))</f>
        <v/>
      </c>
      <c r="T1085" s="3" t="str">
        <f>IF(生产方式演算表!X1123="","",生产方式演算表!X1123)</f>
        <v/>
      </c>
      <c r="U1085" s="3" t="str">
        <f>IF(生产方式演算表!AX1123="","",ROUND(生产方式演算表!AX1123,-LEN(生产方式演算表!AX1123)+2))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hidden="1" customHeight="1" spans="1:34">
      <c r="A1086" s="23" t="str">
        <f>生产方式演算表!A1124</f>
        <v>pmg_大米_魔法自动化</v>
      </c>
      <c r="B1086" s="20" t="str">
        <f>IF(生产方式演算表!B1124="","",生产方式演算表!B1124)</f>
        <v/>
      </c>
      <c r="C1086" s="25">
        <v>2</v>
      </c>
      <c r="D1086" s="24" t="str">
        <f>IF(生产方式演算表!F1124="","",生产方式演算表!F1124)</f>
        <v>魔偶</v>
      </c>
      <c r="E1086" s="24">
        <f>IF(生产方式演算表!AO1124="","",生产方式演算表!AO1124)</f>
        <v>9</v>
      </c>
      <c r="F1086" s="24" t="str">
        <f>IF(生产方式演算表!H1124="","",生产方式演算表!H1124)</f>
        <v>灵能水晶</v>
      </c>
      <c r="G1086" s="24">
        <f>IF(生产方式演算表!AP1124="","",生产方式演算表!AP1124)</f>
        <v>15</v>
      </c>
      <c r="H1086" s="24" t="str">
        <f>IF(生产方式演算表!J1124="","",生产方式演算表!J1124)</f>
        <v/>
      </c>
      <c r="I1086" s="24" t="str">
        <f>IF(生产方式演算表!AQ1124="","",生产方式演算表!AQ1124)</f>
        <v/>
      </c>
      <c r="J1086" s="26" t="str">
        <f>IF(生产方式演算表!AR1124=0,"","运力")</f>
        <v/>
      </c>
      <c r="K1086" s="26" t="str">
        <f>IF(J1086="运力",生产方式演算表!AR1124,"")</f>
        <v/>
      </c>
      <c r="L1086" s="3" t="str">
        <f>IF(生产方式演算表!O1124="","",生产方式演算表!O1124)</f>
        <v/>
      </c>
      <c r="M1086" s="3" t="str">
        <f>IF(生产方式演算表!AT1124="","",ROUND(生产方式演算表!AT1124,-1))</f>
        <v/>
      </c>
      <c r="N1086" s="3" t="str">
        <f>IF(生产方式演算表!Q1124="","",生产方式演算表!Q1124)</f>
        <v/>
      </c>
      <c r="O1086" s="3" t="str">
        <f>IF(生产方式演算表!AU1124="","",ROUND(生产方式演算表!AU1124,-1))</f>
        <v/>
      </c>
      <c r="P1086" s="3" t="str">
        <f>IF(生产方式演算表!S1124="","",生产方式演算表!S1124)</f>
        <v/>
      </c>
      <c r="Q1086" s="3" t="str">
        <f>IF(生产方式演算表!AV1124="","",ROUND(生产方式演算表!AV1124,-1))</f>
        <v/>
      </c>
      <c r="R1086" s="3" t="str">
        <f>IF(生产方式演算表!V1124="","",生产方式演算表!V1124)</f>
        <v/>
      </c>
      <c r="S1086" s="3" t="str">
        <f>IF(生产方式演算表!AW1124="","",ROUND(生产方式演算表!AW1124,-LEN(生产方式演算表!AW1124)+2))</f>
        <v/>
      </c>
      <c r="T1086" s="3" t="str">
        <f>IF(生产方式演算表!X1124="","",生产方式演算表!X1124)</f>
        <v/>
      </c>
      <c r="U1086" s="3" t="str">
        <f>IF(生产方式演算表!AX1124="","",ROUND(生产方式演算表!AX1124,-LEN(生产方式演算表!AX1124)+2))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hidden="1" customHeight="1" spans="1:34">
      <c r="A1087" s="23" t="str">
        <f>生产方式演算表!A1125</f>
        <v>pmg_大米_魔法自动化</v>
      </c>
      <c r="B1087" s="20" t="str">
        <f>IF(生产方式演算表!B1125="","",生产方式演算表!B1125)</f>
        <v/>
      </c>
      <c r="C1087" s="25">
        <v>3</v>
      </c>
      <c r="D1087" s="24" t="str">
        <f>IF(生产方式演算表!F1125="","",生产方式演算表!F1125)</f>
        <v>魔偶</v>
      </c>
      <c r="E1087" s="24">
        <f>IF(生产方式演算表!AO1125="","",生产方式演算表!AO1125)</f>
        <v>12</v>
      </c>
      <c r="F1087" s="24" t="str">
        <f>IF(生产方式演算表!H1125="","",生产方式演算表!H1125)</f>
        <v>灵能水晶</v>
      </c>
      <c r="G1087" s="24">
        <f>IF(生产方式演算表!AP1125="","",生产方式演算表!AP1125)</f>
        <v>19</v>
      </c>
      <c r="H1087" s="24" t="str">
        <f>IF(生产方式演算表!J1125="","",生产方式演算表!J1125)</f>
        <v/>
      </c>
      <c r="I1087" s="24" t="str">
        <f>IF(生产方式演算表!AQ1125="","",生产方式演算表!AQ1125)</f>
        <v/>
      </c>
      <c r="J1087" s="26" t="str">
        <f>IF(生产方式演算表!AR1125=0,"","运力")</f>
        <v/>
      </c>
      <c r="K1087" s="26" t="str">
        <f>IF(J1087="运力",生产方式演算表!AR1125,"")</f>
        <v/>
      </c>
      <c r="L1087" s="3" t="str">
        <f>IF(生产方式演算表!O1125="","",生产方式演算表!O1125)</f>
        <v/>
      </c>
      <c r="M1087" s="3" t="str">
        <f>IF(生产方式演算表!AT1125="","",ROUND(生产方式演算表!AT1125,-1))</f>
        <v/>
      </c>
      <c r="N1087" s="3" t="str">
        <f>IF(生产方式演算表!Q1125="","",生产方式演算表!Q1125)</f>
        <v/>
      </c>
      <c r="O1087" s="3" t="str">
        <f>IF(生产方式演算表!AU1125="","",ROUND(生产方式演算表!AU1125,-1))</f>
        <v/>
      </c>
      <c r="P1087" s="3" t="str">
        <f>IF(生产方式演算表!S1125="","",生产方式演算表!S1125)</f>
        <v/>
      </c>
      <c r="Q1087" s="3" t="str">
        <f>IF(生产方式演算表!AV1125="","",ROUND(生产方式演算表!AV1125,-1))</f>
        <v/>
      </c>
      <c r="R1087" s="3" t="str">
        <f>IF(生产方式演算表!V1125="","",生产方式演算表!V1125)</f>
        <v/>
      </c>
      <c r="S1087" s="3" t="str">
        <f>IF(生产方式演算表!AW1125="","",ROUND(生产方式演算表!AW1125,-LEN(生产方式演算表!AW1125)+2))</f>
        <v/>
      </c>
      <c r="T1087" s="3" t="str">
        <f>IF(生产方式演算表!X1125="","",生产方式演算表!X1125)</f>
        <v/>
      </c>
      <c r="U1087" s="3" t="str">
        <f>IF(生产方式演算表!AX1125="","",ROUND(生产方式演算表!AX1125,-LEN(生产方式演算表!AX1125)+2))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hidden="1" customHeight="1" spans="1:34">
      <c r="A1088" s="23" t="str">
        <f>生产方式演算表!A1126</f>
        <v>pmg_大米_魔法自动化</v>
      </c>
      <c r="B1088" s="20" t="str">
        <f>IF(生产方式演算表!B1126="","",生产方式演算表!B1126)</f>
        <v/>
      </c>
      <c r="C1088" s="25">
        <v>4</v>
      </c>
      <c r="D1088" s="24" t="str">
        <f>IF(生产方式演算表!F1126="","",生产方式演算表!F1126)</f>
        <v>魔偶</v>
      </c>
      <c r="E1088" s="24">
        <f>IF(生产方式演算表!AO1126="","",生产方式演算表!AO1126)</f>
        <v>14</v>
      </c>
      <c r="F1088" s="24" t="str">
        <f>IF(生产方式演算表!H1126="","",生产方式演算表!H1126)</f>
        <v>灵能水晶</v>
      </c>
      <c r="G1088" s="24">
        <f>IF(生产方式演算表!AP1126="","",生产方式演算表!AP1126)</f>
        <v>24</v>
      </c>
      <c r="H1088" s="24" t="str">
        <f>IF(生产方式演算表!J1126="","",生产方式演算表!J1126)</f>
        <v/>
      </c>
      <c r="I1088" s="24" t="str">
        <f>IF(生产方式演算表!AQ1126="","",生产方式演算表!AQ1126)</f>
        <v/>
      </c>
      <c r="J1088" s="26" t="str">
        <f>IF(生产方式演算表!AR1126=0,"","运力")</f>
        <v/>
      </c>
      <c r="K1088" s="26" t="str">
        <f>IF(J1088="运力",生产方式演算表!AR1126,"")</f>
        <v/>
      </c>
      <c r="L1088" s="3" t="str">
        <f>IF(生产方式演算表!O1126="","",生产方式演算表!O1126)</f>
        <v/>
      </c>
      <c r="M1088" s="3" t="str">
        <f>IF(生产方式演算表!AT1126="","",ROUND(生产方式演算表!AT1126,-1))</f>
        <v/>
      </c>
      <c r="N1088" s="3" t="str">
        <f>IF(生产方式演算表!Q1126="","",生产方式演算表!Q1126)</f>
        <v/>
      </c>
      <c r="O1088" s="3" t="str">
        <f>IF(生产方式演算表!AU1126="","",ROUND(生产方式演算表!AU1126,-1))</f>
        <v/>
      </c>
      <c r="P1088" s="3" t="str">
        <f>IF(生产方式演算表!S1126="","",生产方式演算表!S1126)</f>
        <v/>
      </c>
      <c r="Q1088" s="3" t="str">
        <f>IF(生产方式演算表!AV1126="","",ROUND(生产方式演算表!AV1126,-1))</f>
        <v/>
      </c>
      <c r="R1088" s="3" t="str">
        <f>IF(生产方式演算表!V1126="","",生产方式演算表!V1126)</f>
        <v/>
      </c>
      <c r="S1088" s="3" t="str">
        <f>IF(生产方式演算表!AW1126="","",ROUND(生产方式演算表!AW1126,-LEN(生产方式演算表!AW1126)+2))</f>
        <v/>
      </c>
      <c r="T1088" s="3" t="str">
        <f>IF(生产方式演算表!X1126="","",生产方式演算表!X1126)</f>
        <v/>
      </c>
      <c r="U1088" s="3" t="str">
        <f>IF(生产方式演算表!AX1126="","",ROUND(生产方式演算表!AX1126,-LEN(生产方式演算表!AX1126)+2))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3" t="str">
        <f>生产方式演算表!A1127</f>
        <v>pmg_大米_所有制</v>
      </c>
      <c r="B1089" s="20" t="str">
        <f>IF(生产方式演算表!B1127="","",生产方式演算表!B1127)</f>
        <v>pm_重_商人行会</v>
      </c>
      <c r="C1089" s="25">
        <v>5</v>
      </c>
      <c r="D1089" s="24" t="str">
        <f>IF(生产方式演算表!F1127="","",生产方式演算表!F1127)</f>
        <v/>
      </c>
      <c r="E1089" s="24" t="str">
        <f>IF(生产方式演算表!AO1135="","",IF(LEN(生产方式演算表!AO1135)=1,生产方式演算表!AO1135,ROUND(生产方式演算表!AO1135,-1)))</f>
        <v/>
      </c>
      <c r="F1089" s="24" t="str">
        <f>IF(生产方式演算表!H1135="","",生产方式演算表!H1135)</f>
        <v/>
      </c>
      <c r="G1089" s="24" t="str">
        <f>IF(生产方式演算表!AP1135="","",IF(LEN(生产方式演算表!AP1135)=1,生产方式演算表!AP1135,ROUND(生产方式演算表!AP1135,-1)))</f>
        <v/>
      </c>
      <c r="H1089" s="24" t="str">
        <f>IF(生产方式演算表!J1127="","",生产方式演算表!J1127)</f>
        <v/>
      </c>
      <c r="I1089" s="24" t="str">
        <f>IF(生产方式演算表!AQ1135="","",IF(LEN(生产方式演算表!AQ1135)=1,生产方式演算表!AQ1135,ROUND(生产方式演算表!AQ1135,-1)))</f>
        <v/>
      </c>
      <c r="J1089" s="26" t="str">
        <f>IF(生产方式演算表!AR1127=0,"","运力")</f>
        <v/>
      </c>
      <c r="K1089" s="26" t="str">
        <f>IF(J1089="","",IF(LEN(生产方式演算表!AR1135)=1,生产方式演算表!AR1135,ROUND(生产方式演算表!AR1135,-1)))</f>
        <v/>
      </c>
      <c r="L1089" s="3" t="str">
        <f>IF(生产方式演算表!O1127="","",生产方式演算表!O1127)</f>
        <v/>
      </c>
      <c r="M1089" s="3" t="str">
        <f>IF(生产方式演算表!AT1127="","",ROUND(生产方式演算表!AT1127,-1))</f>
        <v/>
      </c>
      <c r="N1089" s="3" t="str">
        <f>IF(生产方式演算表!Q1127="","",生产方式演算表!Q1127)</f>
        <v/>
      </c>
      <c r="O1089" s="3" t="str">
        <f>IF(生产方式演算表!AU1127="","",ROUND(生产方式演算表!AU1127,-1))</f>
        <v/>
      </c>
      <c r="P1089" s="3" t="str">
        <f>IF(生产方式演算表!S1127="","",生产方式演算表!S1127)</f>
        <v/>
      </c>
      <c r="Q1089" s="3" t="str">
        <f>IF(生产方式演算表!AV1127="","",ROUND(生产方式演算表!AV1127,-1))</f>
        <v/>
      </c>
      <c r="R1089" s="3" t="str">
        <f>IF(生产方式演算表!V1127="","",生产方式演算表!V1127)</f>
        <v/>
      </c>
      <c r="S1089" s="3" t="str">
        <f>IF(生产方式演算表!AW1135="","",IF(LEN(生产方式演算表!AW1135)=1,生产方式演算表!AW1135,ROUND(生产方式演算表!AW1135,-1)))</f>
        <v/>
      </c>
      <c r="T1089" s="3" t="str">
        <f>IF(生产方式演算表!X1127="","",生产方式演算表!X1127)</f>
        <v/>
      </c>
      <c r="U1089" s="3" t="str">
        <f>IF(生产方式演算表!AX1135="","",IF(LEN(生产方式演算表!AX1135)=1,生产方式演算表!AX1135,ROUND(生产方式演算表!AX1135,-1)))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3" t="str">
        <f>生产方式演算表!A1128</f>
        <v>pmg_大米_所有制</v>
      </c>
      <c r="B1090" s="20" t="str">
        <f>IF(生产方式演算表!B1128="","",生产方式演算表!B1128)</f>
        <v>pm_重_教会所有</v>
      </c>
      <c r="C1090" s="25">
        <v>6</v>
      </c>
      <c r="D1090" s="24" t="str">
        <f>IF(生产方式演算表!F1128="","",生产方式演算表!F1128)</f>
        <v/>
      </c>
      <c r="E1090" s="24" t="str">
        <f>IF(生产方式演算表!AO1136="","",IF(LEN(生产方式演算表!AO1136)=1,生产方式演算表!AO1136,ROUND(生产方式演算表!AO1136,-1)))</f>
        <v/>
      </c>
      <c r="F1090" s="24" t="str">
        <f>IF(生产方式演算表!H1136="","",生产方式演算表!H1136)</f>
        <v/>
      </c>
      <c r="G1090" s="24" t="str">
        <f>IF(生产方式演算表!AP1136="","",IF(LEN(生产方式演算表!AP1136)=1,生产方式演算表!AP1136,ROUND(生产方式演算表!AP1136,-1)))</f>
        <v/>
      </c>
      <c r="H1090" s="24" t="str">
        <f>IF(生产方式演算表!J1128="","",生产方式演算表!J1128)</f>
        <v/>
      </c>
      <c r="I1090" s="24" t="str">
        <f>IF(生产方式演算表!AQ1136="","",IF(LEN(生产方式演算表!AQ1136)=1,生产方式演算表!AQ1136,ROUND(生产方式演算表!AQ1136,-1)))</f>
        <v/>
      </c>
      <c r="J1090" s="26" t="str">
        <f>IF(生产方式演算表!AR1128=0,"","运力")</f>
        <v/>
      </c>
      <c r="K1090" s="26" t="str">
        <f>IF(J1090="","",IF(LEN(生产方式演算表!AR1136)=1,生产方式演算表!AR1136,ROUND(生产方式演算表!AR1136,-1)))</f>
        <v/>
      </c>
      <c r="L1090" s="3" t="str">
        <f>IF(生产方式演算表!O1128="","",生产方式演算表!O1128)</f>
        <v/>
      </c>
      <c r="M1090" s="3" t="str">
        <f>IF(生产方式演算表!AT1128="","",ROUND(生产方式演算表!AT1128,-1))</f>
        <v/>
      </c>
      <c r="N1090" s="3" t="str">
        <f>IF(生产方式演算表!Q1128="","",生产方式演算表!Q1128)</f>
        <v/>
      </c>
      <c r="O1090" s="3" t="str">
        <f>IF(生产方式演算表!AU1128="","",ROUND(生产方式演算表!AU1128,-1))</f>
        <v/>
      </c>
      <c r="P1090" s="3" t="str">
        <f>IF(生产方式演算表!S1128="","",生产方式演算表!S1128)</f>
        <v/>
      </c>
      <c r="Q1090" s="3" t="str">
        <f>IF(生产方式演算表!AV1128="","",ROUND(生产方式演算表!AV1128,-1))</f>
        <v/>
      </c>
      <c r="R1090" s="3" t="str">
        <f>IF(生产方式演算表!V1128="","",生产方式演算表!V1128)</f>
        <v/>
      </c>
      <c r="S1090" s="3" t="str">
        <f>IF(生产方式演算表!AW1136="","",IF(LEN(生产方式演算表!AW1136)=1,生产方式演算表!AW1136,ROUND(生产方式演算表!AW1136,-1)))</f>
        <v/>
      </c>
      <c r="T1090" s="3" t="str">
        <f>IF(生产方式演算表!X1128="","",生产方式演算表!X1128)</f>
        <v/>
      </c>
      <c r="U1090" s="3" t="str">
        <f>IF(生产方式演算表!AX1136="","",IF(LEN(生产方式演算表!AX1136)=1,生产方式演算表!AX1136,ROUND(生产方式演算表!AX1136,-1)))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3" t="str">
        <f>生产方式演算表!A1129</f>
        <v>pmg_大米_所有制</v>
      </c>
      <c r="B1091" s="20" t="str">
        <f>IF(生产方式演算表!B1129="","",生产方式演算表!B1129)</f>
        <v>pm_重_私人运营</v>
      </c>
      <c r="C1091" s="25">
        <v>7</v>
      </c>
      <c r="D1091" s="24" t="str">
        <f>IF(生产方式演算表!F1129="","",生产方式演算表!F1129)</f>
        <v/>
      </c>
      <c r="E1091" s="24" t="str">
        <f>IF(生产方式演算表!AO1137="","",IF(LEN(生产方式演算表!AO1137)=1,生产方式演算表!AO1137,ROUND(生产方式演算表!AO1137,-1)))</f>
        <v/>
      </c>
      <c r="F1091" s="24" t="str">
        <f>IF(生产方式演算表!H1137="","",生产方式演算表!H1137)</f>
        <v/>
      </c>
      <c r="G1091" s="24" t="str">
        <f>IF(生产方式演算表!AP1137="","",IF(LEN(生产方式演算表!AP1137)=1,生产方式演算表!AP1137,ROUND(生产方式演算表!AP1137,-1)))</f>
        <v/>
      </c>
      <c r="H1091" s="24" t="str">
        <f>IF(生产方式演算表!J1129="","",生产方式演算表!J1129)</f>
        <v/>
      </c>
      <c r="I1091" s="24" t="str">
        <f>IF(生产方式演算表!AQ1137="","",IF(LEN(生产方式演算表!AQ1137)=1,生产方式演算表!AQ1137,ROUND(生产方式演算表!AQ1137,-1)))</f>
        <v/>
      </c>
      <c r="J1091" s="26" t="str">
        <f>IF(生产方式演算表!AR1129=0,"","运力")</f>
        <v/>
      </c>
      <c r="K1091" s="26" t="str">
        <f>IF(J1091="","",IF(LEN(生产方式演算表!AR1137)=1,生产方式演算表!AR1137,ROUND(生产方式演算表!AR1137,-1)))</f>
        <v/>
      </c>
      <c r="L1091" s="3" t="str">
        <f>IF(生产方式演算表!O1129="","",生产方式演算表!O1129)</f>
        <v/>
      </c>
      <c r="M1091" s="3" t="str">
        <f>IF(生产方式演算表!AT1129="","",ROUND(生产方式演算表!AT1129,-1))</f>
        <v/>
      </c>
      <c r="N1091" s="3" t="str">
        <f>IF(生产方式演算表!Q1129="","",生产方式演算表!Q1129)</f>
        <v/>
      </c>
      <c r="O1091" s="3" t="str">
        <f>IF(生产方式演算表!AU1129="","",ROUND(生产方式演算表!AU1129,-1))</f>
        <v/>
      </c>
      <c r="P1091" s="3" t="str">
        <f>IF(生产方式演算表!S1129="","",生产方式演算表!S1129)</f>
        <v/>
      </c>
      <c r="Q1091" s="3" t="str">
        <f>IF(生产方式演算表!AV1129="","",ROUND(生产方式演算表!AV1129,-1))</f>
        <v/>
      </c>
      <c r="R1091" s="3" t="str">
        <f>IF(生产方式演算表!V1129="","",生产方式演算表!V1129)</f>
        <v/>
      </c>
      <c r="S1091" s="3" t="str">
        <f>IF(生产方式演算表!AW1137="","",IF(LEN(生产方式演算表!AW1137)=1,生产方式演算表!AW1137,ROUND(生产方式演算表!AW1137,-1)))</f>
        <v/>
      </c>
      <c r="T1091" s="3" t="str">
        <f>IF(生产方式演算表!X1129="","",生产方式演算表!X1129)</f>
        <v/>
      </c>
      <c r="U1091" s="3" t="str">
        <f>IF(生产方式演算表!AX1137="","",IF(LEN(生产方式演算表!AX1137)=1,生产方式演算表!AX1137,ROUND(生产方式演算表!AX1137,-1)))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3" t="str">
        <f>生产方式演算表!A1130</f>
        <v>pmg_大米_所有制</v>
      </c>
      <c r="B1092" s="20" t="str">
        <f>IF(生产方式演算表!B1130="","",生产方式演算表!B1130)</f>
        <v>pm_重_公开交易</v>
      </c>
      <c r="C1092" s="25">
        <v>8</v>
      </c>
      <c r="D1092" s="24" t="str">
        <f>IF(生产方式演算表!F1130="","",生产方式演算表!F1130)</f>
        <v/>
      </c>
      <c r="E1092" s="24" t="str">
        <f>IF(生产方式演算表!AO1138="","",IF(LEN(生产方式演算表!AO1138)=1,生产方式演算表!AO1138,ROUND(生产方式演算表!AO1138,-1)))</f>
        <v/>
      </c>
      <c r="F1092" s="24" t="str">
        <f>IF(生产方式演算表!H1138="","",生产方式演算表!H1138)</f>
        <v/>
      </c>
      <c r="G1092" s="24" t="str">
        <f>IF(生产方式演算表!AP1138="","",IF(LEN(生产方式演算表!AP1138)=1,生产方式演算表!AP1138,ROUND(生产方式演算表!AP1138,-1)))</f>
        <v/>
      </c>
      <c r="H1092" s="24" t="str">
        <f>IF(生产方式演算表!J1130="","",生产方式演算表!J1130)</f>
        <v/>
      </c>
      <c r="I1092" s="24" t="str">
        <f>IF(生产方式演算表!AQ1138="","",IF(LEN(生产方式演算表!AQ1138)=1,生产方式演算表!AQ1138,ROUND(生产方式演算表!AQ1138,-1)))</f>
        <v/>
      </c>
      <c r="J1092" s="26" t="str">
        <f>IF(生产方式演算表!AR1130=0,"","运力")</f>
        <v/>
      </c>
      <c r="K1092" s="26" t="str">
        <f>IF(J1092="","",IF(LEN(生产方式演算表!AR1138)=1,生产方式演算表!AR1138,ROUND(生产方式演算表!AR1138,-1)))</f>
        <v/>
      </c>
      <c r="L1092" s="3" t="str">
        <f>IF(生产方式演算表!O1130="","",生产方式演算表!O1130)</f>
        <v/>
      </c>
      <c r="M1092" s="3" t="str">
        <f>IF(生产方式演算表!AT1130="","",ROUND(生产方式演算表!AT1130,-1))</f>
        <v/>
      </c>
      <c r="N1092" s="3" t="str">
        <f>IF(生产方式演算表!Q1130="","",生产方式演算表!Q1130)</f>
        <v/>
      </c>
      <c r="O1092" s="3" t="str">
        <f>IF(生产方式演算表!AU1130="","",ROUND(生产方式演算表!AU1130,-1))</f>
        <v/>
      </c>
      <c r="P1092" s="3" t="str">
        <f>IF(生产方式演算表!S1130="","",生产方式演算表!S1130)</f>
        <v/>
      </c>
      <c r="Q1092" s="3" t="str">
        <f>IF(生产方式演算表!AV1130="","",ROUND(生产方式演算表!AV1130,-1))</f>
        <v/>
      </c>
      <c r="R1092" s="3" t="str">
        <f>IF(生产方式演算表!V1130="","",生产方式演算表!V1130)</f>
        <v/>
      </c>
      <c r="S1092" s="3" t="str">
        <f>IF(生产方式演算表!AW1138="","",IF(LEN(生产方式演算表!AW1138)=1,生产方式演算表!AW1138,ROUND(生产方式演算表!AW1138,-1)))</f>
        <v/>
      </c>
      <c r="T1092" s="3" t="str">
        <f>IF(生产方式演算表!X1130="","",生产方式演算表!X1130)</f>
        <v/>
      </c>
      <c r="U1092" s="3" t="str">
        <f>IF(生产方式演算表!AX1138="","",IF(LEN(生产方式演算表!AX1138)=1,生产方式演算表!AX1138,ROUND(生产方式演算表!AX1138,-1)))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3" t="str">
        <f>生产方式演算表!A1131</f>
        <v>pmg_大米_所有制</v>
      </c>
      <c r="B1093" s="20" t="str">
        <f>IF(生产方式演算表!B1131="","",生产方式演算表!B1131)</f>
        <v>pm_重_政府运营</v>
      </c>
      <c r="C1093" s="23">
        <v>1</v>
      </c>
      <c r="D1093" s="24" t="str">
        <f>IF(生产方式演算表!F1131="","",生产方式演算表!F1131)</f>
        <v/>
      </c>
      <c r="E1093" s="24" t="str">
        <f>IF(生产方式演算表!AO1139="","",IF(LEN(生产方式演算表!AO1139)=1,生产方式演算表!AO1139,ROUND(生产方式演算表!AO1139,-1)))</f>
        <v/>
      </c>
      <c r="F1093" s="24" t="str">
        <f>IF(生产方式演算表!H1139="","",生产方式演算表!H1139)</f>
        <v/>
      </c>
      <c r="G1093" s="24" t="str">
        <f>IF(生产方式演算表!AP1139="","",IF(LEN(生产方式演算表!AP1139)=1,生产方式演算表!AP1139,ROUND(生产方式演算表!AP1139,-1)))</f>
        <v/>
      </c>
      <c r="H1093" s="24" t="str">
        <f>IF(生产方式演算表!J1131="","",生产方式演算表!J1131)</f>
        <v/>
      </c>
      <c r="I1093" s="24" t="str">
        <f>IF(生产方式演算表!AQ1139="","",IF(LEN(生产方式演算表!AQ1139)=1,生产方式演算表!AQ1139,ROUND(生产方式演算表!AQ1139,-1)))</f>
        <v/>
      </c>
      <c r="J1093" s="26" t="str">
        <f>IF(生产方式演算表!AR1131=0,"","运力")</f>
        <v/>
      </c>
      <c r="K1093" s="26" t="str">
        <f>IF(J1093="","",IF(LEN(生产方式演算表!AR1139)=1,生产方式演算表!AR1139,ROUND(生产方式演算表!AR1139,-1)))</f>
        <v/>
      </c>
      <c r="L1093" s="3" t="str">
        <f>IF(生产方式演算表!O1131="","",生产方式演算表!O1131)</f>
        <v/>
      </c>
      <c r="M1093" s="3" t="str">
        <f>IF(生产方式演算表!AT1131="","",ROUND(生产方式演算表!AT1131,-1))</f>
        <v/>
      </c>
      <c r="N1093" s="3" t="str">
        <f>IF(生产方式演算表!Q1131="","",生产方式演算表!Q1131)</f>
        <v/>
      </c>
      <c r="O1093" s="3" t="str">
        <f>IF(生产方式演算表!AU1131="","",ROUND(生产方式演算表!AU1131,-1))</f>
        <v/>
      </c>
      <c r="P1093" s="3" t="str">
        <f>IF(生产方式演算表!S1131="","",生产方式演算表!S1131)</f>
        <v/>
      </c>
      <c r="Q1093" s="3" t="str">
        <f>IF(生产方式演算表!AV1131="","",ROUND(生产方式演算表!AV1131,-1))</f>
        <v/>
      </c>
      <c r="R1093" s="3" t="str">
        <f>IF(生产方式演算表!V1131="","",生产方式演算表!V1131)</f>
        <v/>
      </c>
      <c r="S1093" s="3" t="str">
        <f>IF(生产方式演算表!AW1139="","",IF(LEN(生产方式演算表!AW1139)=1,生产方式演算表!AW1139,ROUND(生产方式演算表!AW1139,-1)))</f>
        <v/>
      </c>
      <c r="T1093" s="3" t="str">
        <f>IF(生产方式演算表!X1131="","",生产方式演算表!X1131)</f>
        <v/>
      </c>
      <c r="U1093" s="3" t="str">
        <f>IF(生产方式演算表!AX1139="","",IF(LEN(生产方式演算表!AX1139)=1,生产方式演算表!AX1139,ROUND(生产方式演算表!AX1139,-1)))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3" t="str">
        <f>生产方式演算表!A1132</f>
        <v>pmg_大米_所有制</v>
      </c>
      <c r="B1094" s="20" t="str">
        <f>IF(生产方式演算表!B1132="","",生产方式演算表!B1132)</f>
        <v>pm_重_初级工人合作社</v>
      </c>
      <c r="C1094" s="23">
        <v>2</v>
      </c>
      <c r="D1094" s="24" t="str">
        <f>IF(生产方式演算表!F1132="","",生产方式演算表!F1132)</f>
        <v/>
      </c>
      <c r="E1094" s="24" t="str">
        <f>IF(生产方式演算表!AO1140="","",IF(LEN(生产方式演算表!AO1140)=1,生产方式演算表!AO1140,ROUND(生产方式演算表!AO1140,-1)))</f>
        <v/>
      </c>
      <c r="F1094" s="24" t="str">
        <f>IF(生产方式演算表!H1140="","",生产方式演算表!H1140)</f>
        <v/>
      </c>
      <c r="G1094" s="24" t="str">
        <f>IF(生产方式演算表!AP1140="","",IF(LEN(生产方式演算表!AP1140)=1,生产方式演算表!AP1140,ROUND(生产方式演算表!AP1140,-1)))</f>
        <v/>
      </c>
      <c r="H1094" s="24" t="str">
        <f>IF(生产方式演算表!J1132="","",生产方式演算表!J1132)</f>
        <v/>
      </c>
      <c r="I1094" s="24" t="str">
        <f>IF(生产方式演算表!AQ1140="","",IF(LEN(生产方式演算表!AQ1140)=1,生产方式演算表!AQ1140,ROUND(生产方式演算表!AQ1140,-1)))</f>
        <v/>
      </c>
      <c r="J1094" s="26" t="str">
        <f>IF(生产方式演算表!AR1132=0,"","运力")</f>
        <v/>
      </c>
      <c r="K1094" s="26" t="str">
        <f>IF(J1094="","",IF(LEN(生产方式演算表!AR1140)=1,生产方式演算表!AR1140,ROUND(生产方式演算表!AR1140,-1)))</f>
        <v/>
      </c>
      <c r="L1094" s="3" t="str">
        <f>IF(生产方式演算表!O1132="","",生产方式演算表!O1132)</f>
        <v/>
      </c>
      <c r="M1094" s="3" t="str">
        <f>IF(生产方式演算表!AT1132="","",ROUND(生产方式演算表!AT1132,-1))</f>
        <v/>
      </c>
      <c r="N1094" s="3" t="str">
        <f>IF(生产方式演算表!Q1132="","",生产方式演算表!Q1132)</f>
        <v/>
      </c>
      <c r="O1094" s="3" t="str">
        <f>IF(生产方式演算表!AU1132="","",ROUND(生产方式演算表!AU1132,-1))</f>
        <v/>
      </c>
      <c r="P1094" s="3" t="str">
        <f>IF(生产方式演算表!S1132="","",生产方式演算表!S1132)</f>
        <v/>
      </c>
      <c r="Q1094" s="3" t="str">
        <f>IF(生产方式演算表!AV1132="","",ROUND(生产方式演算表!AV1132,-1))</f>
        <v/>
      </c>
      <c r="R1094" s="3" t="str">
        <f>IF(生产方式演算表!V1132="","",生产方式演算表!V1132)</f>
        <v/>
      </c>
      <c r="S1094" s="3" t="str">
        <f>IF(生产方式演算表!AW1140="","",IF(LEN(生产方式演算表!AW1140)=1,生产方式演算表!AW1140,ROUND(生产方式演算表!AW1140,-1)))</f>
        <v/>
      </c>
      <c r="T1094" s="3" t="str">
        <f>IF(生产方式演算表!X1132="","",生产方式演算表!X1132)</f>
        <v/>
      </c>
      <c r="U1094" s="3" t="str">
        <f>IF(生产方式演算表!AX1140="","",IF(LEN(生产方式演算表!AX1140)=1,生产方式演算表!AX1140,ROUND(生产方式演算表!AX1140,-1)))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3" t="str">
        <f>生产方式演算表!A1133</f>
        <v>pmg_大米_所有制</v>
      </c>
      <c r="B1095" s="20" t="str">
        <f>IF(生产方式演算表!B1133="","",生产方式演算表!B1133)</f>
        <v>pm_重_高级工人合作社</v>
      </c>
      <c r="C1095" s="23">
        <v>3</v>
      </c>
      <c r="D1095" s="24" t="str">
        <f>IF(生产方式演算表!F1133="","",生产方式演算表!F1133)</f>
        <v/>
      </c>
      <c r="E1095" s="24">
        <f>IF(生产方式演算表!AO1141="","",IF(LEN(生产方式演算表!AO1141)=1,生产方式演算表!AO1141,ROUND(生产方式演算表!AO1141,-1)))</f>
        <v>6</v>
      </c>
      <c r="F1095" s="24" t="str">
        <f>IF(生产方式演算表!H1141="","",生产方式演算表!H1141)</f>
        <v/>
      </c>
      <c r="G1095" s="24" t="str">
        <f>IF(生产方式演算表!AP1141="","",IF(LEN(生产方式演算表!AP1141)=1,生产方式演算表!AP1141,ROUND(生产方式演算表!AP1141,-1)))</f>
        <v/>
      </c>
      <c r="H1095" s="24" t="str">
        <f>IF(生产方式演算表!J1133="","",生产方式演算表!J1133)</f>
        <v/>
      </c>
      <c r="I1095" s="24" t="str">
        <f>IF(生产方式演算表!AQ1141="","",IF(LEN(生产方式演算表!AQ1141)=1,生产方式演算表!AQ1141,ROUND(生产方式演算表!AQ1141,-1)))</f>
        <v/>
      </c>
      <c r="J1095" s="26" t="str">
        <f>IF(生产方式演算表!AR1133=0,"","运力")</f>
        <v/>
      </c>
      <c r="K1095" s="26" t="str">
        <f>IF(J1095="","",IF(LEN(生产方式演算表!AR1141)=1,生产方式演算表!AR1141,ROUND(生产方式演算表!AR1141,-1)))</f>
        <v/>
      </c>
      <c r="L1095" s="3" t="str">
        <f>IF(生产方式演算表!O1133="","",生产方式演算表!O1133)</f>
        <v/>
      </c>
      <c r="M1095" s="3" t="str">
        <f>IF(生产方式演算表!AT1133="","",ROUND(生产方式演算表!AT1133,-1))</f>
        <v/>
      </c>
      <c r="N1095" s="3" t="str">
        <f>IF(生产方式演算表!Q1133="","",生产方式演算表!Q1133)</f>
        <v/>
      </c>
      <c r="O1095" s="3" t="str">
        <f>IF(生产方式演算表!AU1133="","",ROUND(生产方式演算表!AU1133,-1))</f>
        <v/>
      </c>
      <c r="P1095" s="3" t="str">
        <f>IF(生产方式演算表!S1133="","",生产方式演算表!S1133)</f>
        <v/>
      </c>
      <c r="Q1095" s="3" t="str">
        <f>IF(生产方式演算表!AV1133="","",ROUND(生产方式演算表!AV1133,-1))</f>
        <v/>
      </c>
      <c r="R1095" s="3" t="str">
        <f>IF(生产方式演算表!V1133="","",生产方式演算表!V1133)</f>
        <v/>
      </c>
      <c r="S1095" s="3" t="str">
        <f>IF(生产方式演算表!AW1141="","",IF(LEN(生产方式演算表!AW1141)=1,生产方式演算表!AW1141,ROUND(生产方式演算表!AW1141,-1)))</f>
        <v/>
      </c>
      <c r="T1095" s="3" t="str">
        <f>IF(生产方式演算表!X1133="","",生产方式演算表!X1133)</f>
        <v/>
      </c>
      <c r="U1095" s="3" t="str">
        <f>IF(生产方式演算表!AX1141="","",IF(LEN(生产方式演算表!AX1141)=1,生产方式演算表!AX1141,ROUND(生产方式演算表!AX1141,-1)))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3" t="str">
        <f>生产方式演算表!A1134</f>
        <v>pmg_大米_所有制</v>
      </c>
      <c r="B1096" s="20" t="str">
        <f>IF(生产方式演算表!B1134="","",生产方式演算表!B1134)</f>
        <v>pm_重_法师所有</v>
      </c>
      <c r="C1096" s="23">
        <v>4</v>
      </c>
      <c r="D1096" s="24" t="str">
        <f>IF(生产方式演算表!F1134="","",生产方式演算表!F1134)</f>
        <v/>
      </c>
      <c r="E1096" s="24">
        <f>IF(生产方式演算表!AO1142="","",IF(LEN(生产方式演算表!AO1142)=1,生产方式演算表!AO1142,ROUND(生产方式演算表!AO1142,-1)))</f>
        <v>8</v>
      </c>
      <c r="F1096" s="24" t="str">
        <f>IF(生产方式演算表!H1142="","",生产方式演算表!H1142)</f>
        <v/>
      </c>
      <c r="G1096" s="24" t="str">
        <f>IF(生产方式演算表!AP1142="","",IF(LEN(生产方式演算表!AP1142)=1,生产方式演算表!AP1142,ROUND(生产方式演算表!AP1142,-1)))</f>
        <v/>
      </c>
      <c r="H1096" s="24" t="str">
        <f>IF(生产方式演算表!J1134="","",生产方式演算表!J1134)</f>
        <v/>
      </c>
      <c r="I1096" s="24" t="str">
        <f>IF(生产方式演算表!AQ1142="","",IF(LEN(生产方式演算表!AQ1142)=1,生产方式演算表!AQ1142,ROUND(生产方式演算表!AQ1142,-1)))</f>
        <v/>
      </c>
      <c r="J1096" s="26" t="str">
        <f>IF(生产方式演算表!AR1134=0,"","运力")</f>
        <v/>
      </c>
      <c r="K1096" s="26" t="str">
        <f>IF(J1096="","",IF(LEN(生产方式演算表!AR1142)=1,生产方式演算表!AR1142,ROUND(生产方式演算表!AR1142,-1)))</f>
        <v/>
      </c>
      <c r="L1096" s="3" t="str">
        <f>IF(生产方式演算表!O1134="","",生产方式演算表!O1134)</f>
        <v/>
      </c>
      <c r="M1096" s="3" t="str">
        <f>IF(生产方式演算表!AT1134="","",ROUND(生产方式演算表!AT1134,-1))</f>
        <v/>
      </c>
      <c r="N1096" s="3" t="str">
        <f>IF(生产方式演算表!Q1134="","",生产方式演算表!Q1134)</f>
        <v/>
      </c>
      <c r="O1096" s="3" t="str">
        <f>IF(生产方式演算表!AU1134="","",ROUND(生产方式演算表!AU1134,-1))</f>
        <v/>
      </c>
      <c r="P1096" s="3" t="str">
        <f>IF(生产方式演算表!S1134="","",生产方式演算表!S1134)</f>
        <v/>
      </c>
      <c r="Q1096" s="3" t="str">
        <f>IF(生产方式演算表!AV1134="","",ROUND(生产方式演算表!AV1134,-1))</f>
        <v/>
      </c>
      <c r="R1096" s="3" t="str">
        <f>IF(生产方式演算表!V1134="","",生产方式演算表!V1134)</f>
        <v/>
      </c>
      <c r="S1096" s="3" t="str">
        <f>IF(生产方式演算表!AW1142="","",IF(LEN(生产方式演算表!AW1142)=1,生产方式演算表!AW1142,ROUND(生产方式演算表!AW1142,-1)))</f>
        <v/>
      </c>
      <c r="T1096" s="3" t="str">
        <f>IF(生产方式演算表!X1134="","",生产方式演算表!X1134)</f>
        <v/>
      </c>
      <c r="U1096" s="3" t="str">
        <f>IF(生产方式演算表!AX1142="","",IF(LEN(生产方式演算表!AX1142)=1,生产方式演算表!AX1142,ROUND(生产方式演算表!AX1142,-1)))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hidden="1" customHeight="1" spans="1:34">
      <c r="A1097" s="23" t="str">
        <f>生产方式演算表!A1135</f>
        <v>pmg_玉米_基础生产</v>
      </c>
      <c r="B1097" s="20" t="str">
        <f>IF(生产方式演算表!B1135="","",生产方式演算表!B1135)</f>
        <v/>
      </c>
      <c r="C1097" s="23">
        <v>5</v>
      </c>
      <c r="D1097" s="24" t="str">
        <f>IF(生产方式演算表!F1135="","",生产方式演算表!F1135)</f>
        <v/>
      </c>
      <c r="E1097" s="24" t="str">
        <f>IF(生产方式演算表!AO1135="","",生产方式演算表!AO1135)</f>
        <v/>
      </c>
      <c r="F1097" s="24" t="str">
        <f>IF(生产方式演算表!H1135="","",生产方式演算表!H1135)</f>
        <v/>
      </c>
      <c r="G1097" s="24" t="str">
        <f>IF(生产方式演算表!AP1135="","",生产方式演算表!AP1135)</f>
        <v/>
      </c>
      <c r="H1097" s="24" t="str">
        <f>IF(生产方式演算表!J1135="","",生产方式演算表!J1135)</f>
        <v/>
      </c>
      <c r="I1097" s="24" t="str">
        <f>IF(生产方式演算表!AQ1135="","",生产方式演算表!AQ1135)</f>
        <v/>
      </c>
      <c r="J1097" s="26" t="str">
        <f>IF(生产方式演算表!AR1135=0,"","运力")</f>
        <v/>
      </c>
      <c r="K1097" s="26" t="str">
        <f>IF(J1097="运力",生产方式演算表!AR1135,"")</f>
        <v/>
      </c>
      <c r="L1097" s="3" t="str">
        <f>IF(生产方式演算表!O1135="","",生产方式演算表!O1135)</f>
        <v/>
      </c>
      <c r="M1097" s="3" t="str">
        <f>IF(生产方式演算表!AT1135="","",ROUND(生产方式演算表!AT1135,-1))</f>
        <v/>
      </c>
      <c r="N1097" s="3" t="str">
        <f>IF(生产方式演算表!Q1135="","",生产方式演算表!Q1135)</f>
        <v/>
      </c>
      <c r="O1097" s="3" t="str">
        <f>IF(生产方式演算表!AU1135="","",ROUND(生产方式演算表!AU1135,-1))</f>
        <v/>
      </c>
      <c r="P1097" s="3" t="str">
        <f>IF(生产方式演算表!S1135="","",生产方式演算表!S1135)</f>
        <v/>
      </c>
      <c r="Q1097" s="3" t="str">
        <f>IF(生产方式演算表!AV1135="","",ROUND(生产方式演算表!AV1135,-1))</f>
        <v/>
      </c>
      <c r="R1097" s="3" t="str">
        <f>IF(生产方式演算表!V1135="","",生产方式演算表!V1135)</f>
        <v/>
      </c>
      <c r="S1097" s="3" t="str">
        <f>IF(生产方式演算表!AW1135="","",ROUND(生产方式演算表!AW1135,-LEN(生产方式演算表!AW1135)+2))</f>
        <v/>
      </c>
      <c r="T1097" s="3" t="str">
        <f>IF(生产方式演算表!X1135="","",生产方式演算表!X1135)</f>
        <v/>
      </c>
      <c r="U1097" s="3" t="str">
        <f>IF(生产方式演算表!AX1135="","",ROUND(生产方式演算表!AX1135,-LEN(生产方式演算表!AX1135)+2))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hidden="1" customHeight="1" spans="1:34">
      <c r="A1098" s="23" t="str">
        <f>生产方式演算表!A1136</f>
        <v>pmg_玉米_基础生产</v>
      </c>
      <c r="B1098" s="20" t="str">
        <f>IF(生产方式演算表!B1136="","",生产方式演算表!B1136)</f>
        <v/>
      </c>
      <c r="C1098" s="25">
        <v>1</v>
      </c>
      <c r="D1098" s="24" t="str">
        <f>IF(生产方式演算表!F1136="","",生产方式演算表!F1136)</f>
        <v/>
      </c>
      <c r="E1098" s="24" t="str">
        <f>IF(生产方式演算表!AO1136="","",生产方式演算表!AO1136)</f>
        <v/>
      </c>
      <c r="F1098" s="24" t="str">
        <f>IF(生产方式演算表!H1136="","",生产方式演算表!H1136)</f>
        <v/>
      </c>
      <c r="G1098" s="24" t="str">
        <f>IF(生产方式演算表!AP1136="","",生产方式演算表!AP1136)</f>
        <v/>
      </c>
      <c r="H1098" s="24" t="str">
        <f>IF(生产方式演算表!J1136="","",生产方式演算表!J1136)</f>
        <v/>
      </c>
      <c r="I1098" s="24" t="str">
        <f>IF(生产方式演算表!AQ1136="","",生产方式演算表!AQ1136)</f>
        <v/>
      </c>
      <c r="J1098" s="26" t="str">
        <f>IF(生产方式演算表!AR1136=0,"","运力")</f>
        <v/>
      </c>
      <c r="K1098" s="26" t="str">
        <f>IF(J1098="运力",生产方式演算表!AR1136,"")</f>
        <v/>
      </c>
      <c r="L1098" s="3" t="str">
        <f>IF(生产方式演算表!O1136="","",生产方式演算表!O1136)</f>
        <v/>
      </c>
      <c r="M1098" s="3" t="str">
        <f>IF(生产方式演算表!AT1136="","",ROUND(生产方式演算表!AT1136,-1))</f>
        <v/>
      </c>
      <c r="N1098" s="3" t="str">
        <f>IF(生产方式演算表!Q1136="","",生产方式演算表!Q1136)</f>
        <v/>
      </c>
      <c r="O1098" s="3" t="str">
        <f>IF(生产方式演算表!AU1136="","",ROUND(生产方式演算表!AU1136,-1))</f>
        <v/>
      </c>
      <c r="P1098" s="3" t="str">
        <f>IF(生产方式演算表!S1136="","",生产方式演算表!S1136)</f>
        <v/>
      </c>
      <c r="Q1098" s="3" t="str">
        <f>IF(生产方式演算表!AV1136="","",ROUND(生产方式演算表!AV1136,-1))</f>
        <v/>
      </c>
      <c r="R1098" s="3" t="str">
        <f>IF(生产方式演算表!V1136="","",生产方式演算表!V1136)</f>
        <v/>
      </c>
      <c r="S1098" s="3" t="str">
        <f>IF(生产方式演算表!AW1136="","",ROUND(生产方式演算表!AW1136,-LEN(生产方式演算表!AW1136)+2))</f>
        <v/>
      </c>
      <c r="T1098" s="3" t="str">
        <f>IF(生产方式演算表!X1136="","",生产方式演算表!X1136)</f>
        <v/>
      </c>
      <c r="U1098" s="3" t="str">
        <f>IF(生产方式演算表!AX1136="","",ROUND(生产方式演算表!AX1136,-LEN(生产方式演算表!AX1136)+2))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hidden="1" customHeight="1" spans="1:34">
      <c r="A1099" s="23" t="str">
        <f>生产方式演算表!A1137</f>
        <v>pmg_玉米_基础生产</v>
      </c>
      <c r="B1099" s="20" t="str">
        <f>IF(生产方式演算表!B1137="","",生产方式演算表!B1137)</f>
        <v/>
      </c>
      <c r="C1099" s="25">
        <v>2</v>
      </c>
      <c r="D1099" s="24" t="str">
        <f>IF(生产方式演算表!F1137="","",生产方式演算表!F1137)</f>
        <v/>
      </c>
      <c r="E1099" s="24" t="str">
        <f>IF(生产方式演算表!AO1137="","",生产方式演算表!AO1137)</f>
        <v/>
      </c>
      <c r="F1099" s="24" t="str">
        <f>IF(生产方式演算表!H1137="","",生产方式演算表!H1137)</f>
        <v/>
      </c>
      <c r="G1099" s="24" t="str">
        <f>IF(生产方式演算表!AP1137="","",生产方式演算表!AP1137)</f>
        <v/>
      </c>
      <c r="H1099" s="24" t="str">
        <f>IF(生产方式演算表!J1137="","",生产方式演算表!J1137)</f>
        <v/>
      </c>
      <c r="I1099" s="24" t="str">
        <f>IF(生产方式演算表!AQ1137="","",生产方式演算表!AQ1137)</f>
        <v/>
      </c>
      <c r="J1099" s="26" t="str">
        <f>IF(生产方式演算表!AR1137=0,"","运力")</f>
        <v/>
      </c>
      <c r="K1099" s="26" t="str">
        <f>IF(J1099="运力",生产方式演算表!AR1137,"")</f>
        <v/>
      </c>
      <c r="L1099" s="3" t="str">
        <f>IF(生产方式演算表!O1137="","",生产方式演算表!O1137)</f>
        <v/>
      </c>
      <c r="M1099" s="3" t="str">
        <f>IF(生产方式演算表!AT1137="","",ROUND(生产方式演算表!AT1137,-1))</f>
        <v/>
      </c>
      <c r="N1099" s="3" t="str">
        <f>IF(生产方式演算表!Q1137="","",生产方式演算表!Q1137)</f>
        <v/>
      </c>
      <c r="O1099" s="3" t="str">
        <f>IF(生产方式演算表!AU1137="","",ROUND(生产方式演算表!AU1137,-1))</f>
        <v/>
      </c>
      <c r="P1099" s="3" t="str">
        <f>IF(生产方式演算表!S1137="","",生产方式演算表!S1137)</f>
        <v/>
      </c>
      <c r="Q1099" s="3" t="str">
        <f>IF(生产方式演算表!AV1137="","",ROUND(生产方式演算表!AV1137,-1))</f>
        <v/>
      </c>
      <c r="R1099" s="3" t="str">
        <f>IF(生产方式演算表!V1137="","",生产方式演算表!V1137)</f>
        <v/>
      </c>
      <c r="S1099" s="3" t="str">
        <f>IF(生产方式演算表!AW1137="","",ROUND(生产方式演算表!AW1137,-LEN(生产方式演算表!AW1137)+2))</f>
        <v/>
      </c>
      <c r="T1099" s="3" t="str">
        <f>IF(生产方式演算表!X1137="","",生产方式演算表!X1137)</f>
        <v/>
      </c>
      <c r="U1099" s="3" t="str">
        <f>IF(生产方式演算表!AX1137="","",ROUND(生产方式演算表!AX1137,-LEN(生产方式演算表!AX1137)+2))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hidden="1" customHeight="1" spans="1:34">
      <c r="A1100" s="23" t="str">
        <f>生产方式演算表!A1138</f>
        <v>pmg_玉米_基础生产</v>
      </c>
      <c r="B1100" s="20" t="str">
        <f>IF(生产方式演算表!B1138="","",生产方式演算表!B1138)</f>
        <v/>
      </c>
      <c r="C1100" s="25">
        <v>3</v>
      </c>
      <c r="D1100" s="24" t="str">
        <f>IF(生产方式演算表!F1138="","",生产方式演算表!F1138)</f>
        <v/>
      </c>
      <c r="E1100" s="24" t="str">
        <f>IF(生产方式演算表!AO1138="","",生产方式演算表!AO1138)</f>
        <v/>
      </c>
      <c r="F1100" s="24" t="str">
        <f>IF(生产方式演算表!H1138="","",生产方式演算表!H1138)</f>
        <v/>
      </c>
      <c r="G1100" s="24" t="str">
        <f>IF(生产方式演算表!AP1138="","",生产方式演算表!AP1138)</f>
        <v/>
      </c>
      <c r="H1100" s="24" t="str">
        <f>IF(生产方式演算表!J1138="","",生产方式演算表!J1138)</f>
        <v/>
      </c>
      <c r="I1100" s="24" t="str">
        <f>IF(生产方式演算表!AQ1138="","",生产方式演算表!AQ1138)</f>
        <v/>
      </c>
      <c r="J1100" s="26" t="str">
        <f>IF(生产方式演算表!AR1138=0,"","运力")</f>
        <v/>
      </c>
      <c r="K1100" s="26" t="str">
        <f>IF(J1100="运力",生产方式演算表!AR1138,"")</f>
        <v/>
      </c>
      <c r="L1100" s="3" t="str">
        <f>IF(生产方式演算表!O1138="","",生产方式演算表!O1138)</f>
        <v/>
      </c>
      <c r="M1100" s="3" t="str">
        <f>IF(生产方式演算表!AT1138="","",ROUND(生产方式演算表!AT1138,-1))</f>
        <v/>
      </c>
      <c r="N1100" s="3" t="str">
        <f>IF(生产方式演算表!Q1138="","",生产方式演算表!Q1138)</f>
        <v/>
      </c>
      <c r="O1100" s="3" t="str">
        <f>IF(生产方式演算表!AU1138="","",ROUND(生产方式演算表!AU1138,-1))</f>
        <v/>
      </c>
      <c r="P1100" s="3" t="str">
        <f>IF(生产方式演算表!S1138="","",生产方式演算表!S1138)</f>
        <v/>
      </c>
      <c r="Q1100" s="3" t="str">
        <f>IF(生产方式演算表!AV1138="","",ROUND(生产方式演算表!AV1138,-1))</f>
        <v/>
      </c>
      <c r="R1100" s="3" t="str">
        <f>IF(生产方式演算表!V1138="","",生产方式演算表!V1138)</f>
        <v/>
      </c>
      <c r="S1100" s="3" t="str">
        <f>IF(生产方式演算表!AW1138="","",ROUND(生产方式演算表!AW1138,-LEN(生产方式演算表!AW1138)+2))</f>
        <v/>
      </c>
      <c r="T1100" s="3" t="str">
        <f>IF(生产方式演算表!X1138="","",生产方式演算表!X1138)</f>
        <v/>
      </c>
      <c r="U1100" s="3" t="str">
        <f>IF(生产方式演算表!AX1138="","",ROUND(生产方式演算表!AX1138,-LEN(生产方式演算表!AX1138)+2))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hidden="1" customHeight="1" spans="1:34">
      <c r="A1101" s="23" t="str">
        <f>生产方式演算表!A1139</f>
        <v>pmg_玉米_基础生产</v>
      </c>
      <c r="B1101" s="20" t="str">
        <f>IF(生产方式演算表!B1139="","",生产方式演算表!B1139)</f>
        <v/>
      </c>
      <c r="C1101" s="25">
        <v>4</v>
      </c>
      <c r="D1101" s="24" t="str">
        <f>IF(生产方式演算表!F1139="","",生产方式演算表!F1139)</f>
        <v/>
      </c>
      <c r="E1101" s="24" t="str">
        <f>IF(生产方式演算表!AO1139="","",生产方式演算表!AO1139)</f>
        <v/>
      </c>
      <c r="F1101" s="24" t="str">
        <f>IF(生产方式演算表!H1139="","",生产方式演算表!H1139)</f>
        <v/>
      </c>
      <c r="G1101" s="24" t="str">
        <f>IF(生产方式演算表!AP1139="","",生产方式演算表!AP1139)</f>
        <v/>
      </c>
      <c r="H1101" s="24" t="str">
        <f>IF(生产方式演算表!J1139="","",生产方式演算表!J1139)</f>
        <v/>
      </c>
      <c r="I1101" s="24" t="str">
        <f>IF(生产方式演算表!AQ1139="","",生产方式演算表!AQ1139)</f>
        <v/>
      </c>
      <c r="J1101" s="26" t="str">
        <f>IF(生产方式演算表!AR1139=0,"","运力")</f>
        <v/>
      </c>
      <c r="K1101" s="26" t="str">
        <f>IF(J1101="运力",生产方式演算表!AR1139,"")</f>
        <v/>
      </c>
      <c r="L1101" s="3" t="str">
        <f>IF(生产方式演算表!O1139="","",生产方式演算表!O1139)</f>
        <v/>
      </c>
      <c r="M1101" s="3" t="str">
        <f>IF(生产方式演算表!AT1139="","",ROUND(生产方式演算表!AT1139,-1))</f>
        <v/>
      </c>
      <c r="N1101" s="3" t="str">
        <f>IF(生产方式演算表!Q1139="","",生产方式演算表!Q1139)</f>
        <v/>
      </c>
      <c r="O1101" s="3" t="str">
        <f>IF(生产方式演算表!AU1139="","",ROUND(生产方式演算表!AU1139,-1))</f>
        <v/>
      </c>
      <c r="P1101" s="3" t="str">
        <f>IF(生产方式演算表!S1139="","",生产方式演算表!S1139)</f>
        <v/>
      </c>
      <c r="Q1101" s="3" t="str">
        <f>IF(生产方式演算表!AV1139="","",ROUND(生产方式演算表!AV1139,-1))</f>
        <v/>
      </c>
      <c r="R1101" s="3" t="str">
        <f>IF(生产方式演算表!V1139="","",生产方式演算表!V1139)</f>
        <v/>
      </c>
      <c r="S1101" s="3" t="str">
        <f>IF(生产方式演算表!AW1139="","",ROUND(生产方式演算表!AW1139,-LEN(生产方式演算表!AW1139)+2))</f>
        <v/>
      </c>
      <c r="T1101" s="3" t="str">
        <f>IF(生产方式演算表!X1139="","",生产方式演算表!X1139)</f>
        <v/>
      </c>
      <c r="U1101" s="3" t="str">
        <f>IF(生产方式演算表!AX1139="","",ROUND(生产方式演算表!AX1139,-LEN(生产方式演算表!AX1139)+2))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hidden="1" customHeight="1" spans="1:34">
      <c r="A1102" s="23" t="str">
        <f>生产方式演算表!A1140</f>
        <v>pmg_玉米_科学自动化</v>
      </c>
      <c r="B1102" s="20" t="str">
        <f>IF(生产方式演算表!B1140="","",生产方式演算表!B1140)</f>
        <v/>
      </c>
      <c r="C1102" s="25">
        <v>5</v>
      </c>
      <c r="D1102" s="24" t="str">
        <f>IF(生产方式演算表!F1140="","",生产方式演算表!F1140)</f>
        <v/>
      </c>
      <c r="E1102" s="24" t="str">
        <f>IF(生产方式演算表!AO1140="","",生产方式演算表!AO1140)</f>
        <v/>
      </c>
      <c r="F1102" s="24" t="str">
        <f>IF(生产方式演算表!H1140="","",生产方式演算表!H1140)</f>
        <v/>
      </c>
      <c r="G1102" s="24" t="str">
        <f>IF(生产方式演算表!AP1140="","",生产方式演算表!AP1140)</f>
        <v/>
      </c>
      <c r="H1102" s="24" t="str">
        <f>IF(生产方式演算表!J1140="","",生产方式演算表!J1140)</f>
        <v/>
      </c>
      <c r="I1102" s="24" t="str">
        <f>IF(生产方式演算表!AQ1140="","",生产方式演算表!AQ1140)</f>
        <v/>
      </c>
      <c r="J1102" s="26" t="str">
        <f>IF(生产方式演算表!AR1140=0,"","运力")</f>
        <v/>
      </c>
      <c r="K1102" s="26" t="str">
        <f>IF(J1102="运力",生产方式演算表!AR1140,"")</f>
        <v/>
      </c>
      <c r="L1102" s="3" t="str">
        <f>IF(生产方式演算表!O1140="","",生产方式演算表!O1140)</f>
        <v/>
      </c>
      <c r="M1102" s="3" t="str">
        <f>IF(生产方式演算表!AT1140="","",ROUND(生产方式演算表!AT1140,-1))</f>
        <v/>
      </c>
      <c r="N1102" s="3" t="str">
        <f>IF(生产方式演算表!Q1140="","",生产方式演算表!Q1140)</f>
        <v/>
      </c>
      <c r="O1102" s="3" t="str">
        <f>IF(生产方式演算表!AU1140="","",ROUND(生产方式演算表!AU1140,-1))</f>
        <v/>
      </c>
      <c r="P1102" s="3" t="str">
        <f>IF(生产方式演算表!S1140="","",生产方式演算表!S1140)</f>
        <v/>
      </c>
      <c r="Q1102" s="3" t="str">
        <f>IF(生产方式演算表!AV1140="","",ROUND(生产方式演算表!AV1140,-1))</f>
        <v/>
      </c>
      <c r="R1102" s="3" t="str">
        <f>IF(生产方式演算表!V1140="","",生产方式演算表!V1140)</f>
        <v/>
      </c>
      <c r="S1102" s="3" t="str">
        <f>IF(生产方式演算表!AW1140="","",ROUND(生产方式演算表!AW1140,-LEN(生产方式演算表!AW1140)+2))</f>
        <v/>
      </c>
      <c r="T1102" s="3" t="str">
        <f>IF(生产方式演算表!X1140="","",生产方式演算表!X1140)</f>
        <v/>
      </c>
      <c r="U1102" s="3" t="str">
        <f>IF(生产方式演算表!AX1140="","",ROUND(生产方式演算表!AX1140,-LEN(生产方式演算表!AX1140)+2))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hidden="1" customHeight="1" spans="1:34">
      <c r="A1103" s="23" t="str">
        <f>生产方式演算表!A1141</f>
        <v>pmg_玉米_科学自动化</v>
      </c>
      <c r="B1103" s="20" t="str">
        <f>IF(生产方式演算表!B1141="","",生产方式演算表!B1141)</f>
        <v/>
      </c>
      <c r="C1103" s="23">
        <v>1</v>
      </c>
      <c r="D1103" s="24" t="str">
        <f>IF(生产方式演算表!F1141="","",生产方式演算表!F1141)</f>
        <v>工具</v>
      </c>
      <c r="E1103" s="24">
        <f>IF(生产方式演算表!AO1141="","",生产方式演算表!AO1141)</f>
        <v>6</v>
      </c>
      <c r="F1103" s="24" t="str">
        <f>IF(生产方式演算表!H1141="","",生产方式演算表!H1141)</f>
        <v/>
      </c>
      <c r="G1103" s="24" t="str">
        <f>IF(生产方式演算表!AP1141="","",生产方式演算表!AP1141)</f>
        <v/>
      </c>
      <c r="H1103" s="24" t="str">
        <f>IF(生产方式演算表!J1141="","",生产方式演算表!J1141)</f>
        <v/>
      </c>
      <c r="I1103" s="24" t="str">
        <f>IF(生产方式演算表!AQ1141="","",生产方式演算表!AQ1141)</f>
        <v/>
      </c>
      <c r="J1103" s="26" t="str">
        <f>IF(生产方式演算表!AR1141=0,"","运力")</f>
        <v/>
      </c>
      <c r="K1103" s="26" t="str">
        <f>IF(J1103="运力",生产方式演算表!AR1141,"")</f>
        <v/>
      </c>
      <c r="L1103" s="3" t="str">
        <f>IF(生产方式演算表!O1141="","",生产方式演算表!O1141)</f>
        <v/>
      </c>
      <c r="M1103" s="3" t="str">
        <f>IF(生产方式演算表!AT1141="","",ROUND(生产方式演算表!AT1141,-1))</f>
        <v/>
      </c>
      <c r="N1103" s="3" t="str">
        <f>IF(生产方式演算表!Q1141="","",生产方式演算表!Q1141)</f>
        <v/>
      </c>
      <c r="O1103" s="3" t="str">
        <f>IF(生产方式演算表!AU1141="","",ROUND(生产方式演算表!AU1141,-1))</f>
        <v/>
      </c>
      <c r="P1103" s="3" t="str">
        <f>IF(生产方式演算表!S1141="","",生产方式演算表!S1141)</f>
        <v/>
      </c>
      <c r="Q1103" s="3" t="str">
        <f>IF(生产方式演算表!AV1141="","",ROUND(生产方式演算表!AV1141,-1))</f>
        <v/>
      </c>
      <c r="R1103" s="3" t="str">
        <f>IF(生产方式演算表!V1141="","",生产方式演算表!V1141)</f>
        <v/>
      </c>
      <c r="S1103" s="3" t="str">
        <f>IF(生产方式演算表!AW1141="","",ROUND(生产方式演算表!AW1141,-LEN(生产方式演算表!AW1141)+2))</f>
        <v/>
      </c>
      <c r="T1103" s="3" t="str">
        <f>IF(生产方式演算表!X1141="","",生产方式演算表!X1141)</f>
        <v/>
      </c>
      <c r="U1103" s="3" t="str">
        <f>IF(生产方式演算表!AX1141="","",ROUND(生产方式演算表!AX1141,-LEN(生产方式演算表!AX1141)+2))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hidden="1" customHeight="1" spans="1:34">
      <c r="A1104" s="23" t="str">
        <f>生产方式演算表!A1142</f>
        <v>pmg_玉米_科学自动化</v>
      </c>
      <c r="B1104" s="20" t="str">
        <f>IF(生产方式演算表!B1142="","",生产方式演算表!B1142)</f>
        <v/>
      </c>
      <c r="C1104" s="23">
        <v>2</v>
      </c>
      <c r="D1104" s="24" t="str">
        <f>IF(生产方式演算表!F1142="","",生产方式演算表!F1142)</f>
        <v>工具</v>
      </c>
      <c r="E1104" s="24">
        <f>IF(生产方式演算表!AO1142="","",生产方式演算表!AO1142)</f>
        <v>8</v>
      </c>
      <c r="F1104" s="24" t="str">
        <f>IF(生产方式演算表!H1142="","",生产方式演算表!H1142)</f>
        <v/>
      </c>
      <c r="G1104" s="24" t="str">
        <f>IF(生产方式演算表!AP1142="","",生产方式演算表!AP1142)</f>
        <v/>
      </c>
      <c r="H1104" s="24" t="str">
        <f>IF(生产方式演算表!J1142="","",生产方式演算表!J1142)</f>
        <v/>
      </c>
      <c r="I1104" s="24" t="str">
        <f>IF(生产方式演算表!AQ1142="","",生产方式演算表!AQ1142)</f>
        <v/>
      </c>
      <c r="J1104" s="26" t="str">
        <f>IF(生产方式演算表!AR1142=0,"","运力")</f>
        <v/>
      </c>
      <c r="K1104" s="26" t="str">
        <f>IF(J1104="运力",生产方式演算表!AR1142,"")</f>
        <v/>
      </c>
      <c r="L1104" s="3" t="str">
        <f>IF(生产方式演算表!O1142="","",生产方式演算表!O1142)</f>
        <v/>
      </c>
      <c r="M1104" s="3" t="str">
        <f>IF(生产方式演算表!AT1142="","",ROUND(生产方式演算表!AT1142,-1))</f>
        <v/>
      </c>
      <c r="N1104" s="3" t="str">
        <f>IF(生产方式演算表!Q1142="","",生产方式演算表!Q1142)</f>
        <v/>
      </c>
      <c r="O1104" s="3" t="str">
        <f>IF(生产方式演算表!AU1142="","",ROUND(生产方式演算表!AU1142,-1))</f>
        <v/>
      </c>
      <c r="P1104" s="3" t="str">
        <f>IF(生产方式演算表!S1142="","",生产方式演算表!S1142)</f>
        <v/>
      </c>
      <c r="Q1104" s="3" t="str">
        <f>IF(生产方式演算表!AV1142="","",ROUND(生产方式演算表!AV1142,-1))</f>
        <v/>
      </c>
      <c r="R1104" s="3" t="str">
        <f>IF(生产方式演算表!V1142="","",生产方式演算表!V1142)</f>
        <v/>
      </c>
      <c r="S1104" s="3" t="str">
        <f>IF(生产方式演算表!AW1142="","",ROUND(生产方式演算表!AW1142,-LEN(生产方式演算表!AW1142)+2))</f>
        <v/>
      </c>
      <c r="T1104" s="3" t="str">
        <f>IF(生产方式演算表!X1142="","",生产方式演算表!X1142)</f>
        <v/>
      </c>
      <c r="U1104" s="3" t="str">
        <f>IF(生产方式演算表!AX1142="","",ROUND(生产方式演算表!AX1142,-LEN(生产方式演算表!AX1142)+2))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hidden="1" customHeight="1" spans="1:34">
      <c r="A1105" s="23" t="str">
        <f>生产方式演算表!A1143</f>
        <v>pmg_玉米_科学自动化</v>
      </c>
      <c r="B1105" s="20" t="str">
        <f>IF(生产方式演算表!B1143="","",生产方式演算表!B1143)</f>
        <v/>
      </c>
      <c r="C1105" s="23">
        <v>3</v>
      </c>
      <c r="D1105" s="24" t="str">
        <f>IF(生产方式演算表!F1143="","",生产方式演算表!F1143)</f>
        <v>科学引擎</v>
      </c>
      <c r="E1105" s="24">
        <f>IF(生产方式演算表!AO1143="","",生产方式演算表!AO1143)</f>
        <v>2</v>
      </c>
      <c r="F1105" s="24" t="str">
        <f>IF(生产方式演算表!H1143="","",生产方式演算表!H1143)</f>
        <v>煤</v>
      </c>
      <c r="G1105" s="24">
        <f>IF(生产方式演算表!AP1143="","",生产方式演算表!AP1143)</f>
        <v>8</v>
      </c>
      <c r="H1105" s="24" t="str">
        <f>IF(生产方式演算表!J1143="","",生产方式演算表!J1143)</f>
        <v/>
      </c>
      <c r="I1105" s="24" t="str">
        <f>IF(生产方式演算表!AQ1143="","",生产方式演算表!AQ1143)</f>
        <v/>
      </c>
      <c r="J1105" s="26" t="str">
        <f>IF(生产方式演算表!AR1143=0,"","运力")</f>
        <v/>
      </c>
      <c r="K1105" s="26" t="str">
        <f>IF(J1105="运力",生产方式演算表!AR1143,"")</f>
        <v/>
      </c>
      <c r="L1105" s="3" t="str">
        <f>IF(生产方式演算表!O1143="","",生产方式演算表!O1143)</f>
        <v/>
      </c>
      <c r="M1105" s="3" t="str">
        <f>IF(生产方式演算表!AT1143="","",ROUND(生产方式演算表!AT1143,-1))</f>
        <v/>
      </c>
      <c r="N1105" s="3" t="str">
        <f>IF(生产方式演算表!Q1143="","",生产方式演算表!Q1143)</f>
        <v/>
      </c>
      <c r="O1105" s="3" t="str">
        <f>IF(生产方式演算表!AU1143="","",ROUND(生产方式演算表!AU1143,-1))</f>
        <v/>
      </c>
      <c r="P1105" s="3" t="str">
        <f>IF(生产方式演算表!S1143="","",生产方式演算表!S1143)</f>
        <v/>
      </c>
      <c r="Q1105" s="3" t="str">
        <f>IF(生产方式演算表!AV1143="","",ROUND(生产方式演算表!AV1143,-1))</f>
        <v/>
      </c>
      <c r="R1105" s="3" t="str">
        <f>IF(生产方式演算表!V1143="","",生产方式演算表!V1143)</f>
        <v/>
      </c>
      <c r="S1105" s="3" t="str">
        <f>IF(生产方式演算表!AW1143="","",ROUND(生产方式演算表!AW1143,-LEN(生产方式演算表!AW1143)+2))</f>
        <v/>
      </c>
      <c r="T1105" s="3" t="str">
        <f>IF(生产方式演算表!X1143="","",生产方式演算表!X1143)</f>
        <v/>
      </c>
      <c r="U1105" s="3" t="str">
        <f>IF(生产方式演算表!AX1143="","",ROUND(生产方式演算表!AX1143,-LEN(生产方式演算表!AX1143)+2))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hidden="1" customHeight="1" spans="1:34">
      <c r="A1106" s="23" t="str">
        <f>生产方式演算表!A1144</f>
        <v>pmg_玉米_科学自动化</v>
      </c>
      <c r="B1106" s="20" t="str">
        <f>IF(生产方式演算表!B1144="","",生产方式演算表!B1144)</f>
        <v/>
      </c>
      <c r="C1106" s="23">
        <v>4</v>
      </c>
      <c r="D1106" s="24" t="str">
        <f>IF(生产方式演算表!F1144="","",生产方式演算表!F1144)</f>
        <v>魔导引擎</v>
      </c>
      <c r="E1106" s="24">
        <f>IF(生产方式演算表!AO1144="","",生产方式演算表!AO1144)</f>
        <v>2</v>
      </c>
      <c r="F1106" s="24" t="str">
        <f>IF(生产方式演算表!H1144="","",生产方式演算表!H1144)</f>
        <v>煤</v>
      </c>
      <c r="G1106" s="24">
        <f>IF(生产方式演算表!AP1144="","",生产方式演算表!AP1144)</f>
        <v>10</v>
      </c>
      <c r="H1106" s="24" t="str">
        <f>IF(生产方式演算表!J1144="","",生产方式演算表!J1144)</f>
        <v/>
      </c>
      <c r="I1106" s="24" t="str">
        <f>IF(生产方式演算表!AQ1144="","",生产方式演算表!AQ1144)</f>
        <v/>
      </c>
      <c r="J1106" s="26" t="str">
        <f>IF(生产方式演算表!AR1144=0,"","运力")</f>
        <v/>
      </c>
      <c r="K1106" s="26" t="str">
        <f>IF(J1106="运力",生产方式演算表!AR1144,"")</f>
        <v/>
      </c>
      <c r="L1106" s="3" t="str">
        <f>IF(生产方式演算表!O1144="","",生产方式演算表!O1144)</f>
        <v/>
      </c>
      <c r="M1106" s="3" t="str">
        <f>IF(生产方式演算表!AT1144="","",ROUND(生产方式演算表!AT1144,-1))</f>
        <v/>
      </c>
      <c r="N1106" s="3" t="str">
        <f>IF(生产方式演算表!Q1144="","",生产方式演算表!Q1144)</f>
        <v/>
      </c>
      <c r="O1106" s="3" t="str">
        <f>IF(生产方式演算表!AU1144="","",ROUND(生产方式演算表!AU1144,-1))</f>
        <v/>
      </c>
      <c r="P1106" s="3" t="str">
        <f>IF(生产方式演算表!S1144="","",生产方式演算表!S1144)</f>
        <v/>
      </c>
      <c r="Q1106" s="3" t="str">
        <f>IF(生产方式演算表!AV1144="","",ROUND(生产方式演算表!AV1144,-1))</f>
        <v/>
      </c>
      <c r="R1106" s="3" t="str">
        <f>IF(生产方式演算表!V1144="","",生产方式演算表!V1144)</f>
        <v/>
      </c>
      <c r="S1106" s="3" t="str">
        <f>IF(生产方式演算表!AW1144="","",ROUND(生产方式演算表!AW1144,-LEN(生产方式演算表!AW1144)+2))</f>
        <v/>
      </c>
      <c r="T1106" s="3" t="str">
        <f>IF(生产方式演算表!X1144="","",生产方式演算表!X1144)</f>
        <v/>
      </c>
      <c r="U1106" s="3" t="str">
        <f>IF(生产方式演算表!AX1144="","",ROUND(生产方式演算表!AX1144,-LEN(生产方式演算表!AX1144)+2))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hidden="1" customHeight="1" spans="1:34">
      <c r="A1107" s="23" t="str">
        <f>生产方式演算表!A1145</f>
        <v>pmg_玉米_魔法自动化</v>
      </c>
      <c r="B1107" s="20" t="str">
        <f>IF(生产方式演算表!B1145="","",生产方式演算表!B1145)</f>
        <v/>
      </c>
      <c r="C1107" s="23">
        <v>5</v>
      </c>
      <c r="D1107" s="24" t="str">
        <f>IF(生产方式演算表!F1145="","",生产方式演算表!F1145)</f>
        <v/>
      </c>
      <c r="E1107" s="24" t="str">
        <f>IF(生产方式演算表!AO1145="","",生产方式演算表!AO1145)</f>
        <v/>
      </c>
      <c r="F1107" s="24" t="str">
        <f>IF(生产方式演算表!H1145="","",生产方式演算表!H1145)</f>
        <v/>
      </c>
      <c r="G1107" s="24" t="str">
        <f>IF(生产方式演算表!AP1145="","",生产方式演算表!AP1145)</f>
        <v/>
      </c>
      <c r="H1107" s="24" t="str">
        <f>IF(生产方式演算表!J1145="","",生产方式演算表!J1145)</f>
        <v/>
      </c>
      <c r="I1107" s="24" t="str">
        <f>IF(生产方式演算表!AQ1145="","",生产方式演算表!AQ1145)</f>
        <v/>
      </c>
      <c r="J1107" s="26" t="str">
        <f>IF(生产方式演算表!AR1145=0,"","运力")</f>
        <v/>
      </c>
      <c r="K1107" s="26" t="str">
        <f>IF(J1107="运力",生产方式演算表!AR1145,"")</f>
        <v/>
      </c>
      <c r="L1107" s="3" t="str">
        <f>IF(生产方式演算表!O1145="","",生产方式演算表!O1145)</f>
        <v/>
      </c>
      <c r="M1107" s="3" t="str">
        <f>IF(生产方式演算表!AT1145="","",ROUND(生产方式演算表!AT1145,-1))</f>
        <v/>
      </c>
      <c r="N1107" s="3" t="str">
        <f>IF(生产方式演算表!Q1145="","",生产方式演算表!Q1145)</f>
        <v/>
      </c>
      <c r="O1107" s="3" t="str">
        <f>IF(生产方式演算表!AU1145="","",ROUND(生产方式演算表!AU1145,-1))</f>
        <v/>
      </c>
      <c r="P1107" s="3" t="str">
        <f>IF(生产方式演算表!S1145="","",生产方式演算表!S1145)</f>
        <v/>
      </c>
      <c r="Q1107" s="3" t="str">
        <f>IF(生产方式演算表!AV1145="","",ROUND(生产方式演算表!AV1145,-1))</f>
        <v/>
      </c>
      <c r="R1107" s="3" t="str">
        <f>IF(生产方式演算表!V1145="","",生产方式演算表!V1145)</f>
        <v/>
      </c>
      <c r="S1107" s="3" t="str">
        <f>IF(生产方式演算表!AW1145="","",ROUND(生产方式演算表!AW1145,-LEN(生产方式演算表!AW1145)+2))</f>
        <v/>
      </c>
      <c r="T1107" s="3" t="str">
        <f>IF(生产方式演算表!X1145="","",生产方式演算表!X1145)</f>
        <v/>
      </c>
      <c r="U1107" s="3" t="str">
        <f>IF(生产方式演算表!AX1145="","",ROUND(生产方式演算表!AX1145,-LEN(生产方式演算表!AX1145)+2))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hidden="1" customHeight="1" spans="1:34">
      <c r="A1108" s="23" t="str">
        <f>生产方式演算表!A1146</f>
        <v>pmg_玉米_魔法自动化</v>
      </c>
      <c r="B1108" s="20" t="str">
        <f>IF(生产方式演算表!B1146="","",生产方式演算表!B1146)</f>
        <v/>
      </c>
      <c r="C1108" s="25">
        <v>1</v>
      </c>
      <c r="D1108" s="24" t="str">
        <f>IF(生产方式演算表!F1146="","",生产方式演算表!F1146)</f>
        <v>魔偶</v>
      </c>
      <c r="E1108" s="24">
        <f>IF(生产方式演算表!AO1146="","",生产方式演算表!AO1146)</f>
        <v>6</v>
      </c>
      <c r="F1108" s="24" t="str">
        <f>IF(生产方式演算表!H1146="","",生产方式演算表!H1146)</f>
        <v>灵能水晶</v>
      </c>
      <c r="G1108" s="24">
        <f>IF(生产方式演算表!AP1146="","",生产方式演算表!AP1146)</f>
        <v>10</v>
      </c>
      <c r="H1108" s="24" t="str">
        <f>IF(生产方式演算表!J1146="","",生产方式演算表!J1146)</f>
        <v/>
      </c>
      <c r="I1108" s="24" t="str">
        <f>IF(生产方式演算表!AQ1146="","",生产方式演算表!AQ1146)</f>
        <v/>
      </c>
      <c r="J1108" s="26" t="str">
        <f>IF(生产方式演算表!AR1146=0,"","运力")</f>
        <v/>
      </c>
      <c r="K1108" s="26" t="str">
        <f>IF(J1108="运力",生产方式演算表!AR1146,"")</f>
        <v/>
      </c>
      <c r="L1108" s="3" t="str">
        <f>IF(生产方式演算表!O1146="","",生产方式演算表!O1146)</f>
        <v/>
      </c>
      <c r="M1108" s="3" t="str">
        <f>IF(生产方式演算表!AT1146="","",ROUND(生产方式演算表!AT1146,-1))</f>
        <v/>
      </c>
      <c r="N1108" s="3" t="str">
        <f>IF(生产方式演算表!Q1146="","",生产方式演算表!Q1146)</f>
        <v/>
      </c>
      <c r="O1108" s="3" t="str">
        <f>IF(生产方式演算表!AU1146="","",ROUND(生产方式演算表!AU1146,-1))</f>
        <v/>
      </c>
      <c r="P1108" s="3" t="str">
        <f>IF(生产方式演算表!S1146="","",生产方式演算表!S1146)</f>
        <v/>
      </c>
      <c r="Q1108" s="3" t="str">
        <f>IF(生产方式演算表!AV1146="","",ROUND(生产方式演算表!AV1146,-1))</f>
        <v/>
      </c>
      <c r="R1108" s="3" t="str">
        <f>IF(生产方式演算表!V1146="","",生产方式演算表!V1146)</f>
        <v/>
      </c>
      <c r="S1108" s="3" t="str">
        <f>IF(生产方式演算表!AW1146="","",ROUND(生产方式演算表!AW1146,-LEN(生产方式演算表!AW1146)+2))</f>
        <v/>
      </c>
      <c r="T1108" s="3" t="str">
        <f>IF(生产方式演算表!X1146="","",生产方式演算表!X1146)</f>
        <v/>
      </c>
      <c r="U1108" s="3" t="str">
        <f>IF(生产方式演算表!AX1146="","",ROUND(生产方式演算表!AX1146,-LEN(生产方式演算表!AX1146)+2))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hidden="1" customHeight="1" spans="1:34">
      <c r="A1109" s="23" t="str">
        <f>生产方式演算表!A1147</f>
        <v>pmg_玉米_魔法自动化</v>
      </c>
      <c r="B1109" s="20" t="str">
        <f>IF(生产方式演算表!B1147="","",生产方式演算表!B1147)</f>
        <v/>
      </c>
      <c r="C1109" s="25">
        <v>2</v>
      </c>
      <c r="D1109" s="24" t="str">
        <f>IF(生产方式演算表!F1147="","",生产方式演算表!F1147)</f>
        <v>魔偶</v>
      </c>
      <c r="E1109" s="24">
        <f>IF(生产方式演算表!AO1147="","",生产方式演算表!AO1147)</f>
        <v>9</v>
      </c>
      <c r="F1109" s="24" t="str">
        <f>IF(生产方式演算表!H1147="","",生产方式演算表!H1147)</f>
        <v>灵能水晶</v>
      </c>
      <c r="G1109" s="24">
        <f>IF(生产方式演算表!AP1147="","",生产方式演算表!AP1147)</f>
        <v>15</v>
      </c>
      <c r="H1109" s="24" t="str">
        <f>IF(生产方式演算表!J1147="","",生产方式演算表!J1147)</f>
        <v/>
      </c>
      <c r="I1109" s="24" t="str">
        <f>IF(生产方式演算表!AQ1147="","",生产方式演算表!AQ1147)</f>
        <v/>
      </c>
      <c r="J1109" s="26" t="str">
        <f>IF(生产方式演算表!AR1147=0,"","运力")</f>
        <v/>
      </c>
      <c r="K1109" s="26" t="str">
        <f>IF(J1109="运力",生产方式演算表!AR1147,"")</f>
        <v/>
      </c>
      <c r="L1109" s="3" t="str">
        <f>IF(生产方式演算表!O1147="","",生产方式演算表!O1147)</f>
        <v/>
      </c>
      <c r="M1109" s="3" t="str">
        <f>IF(生产方式演算表!AT1147="","",ROUND(生产方式演算表!AT1147,-1))</f>
        <v/>
      </c>
      <c r="N1109" s="3" t="str">
        <f>IF(生产方式演算表!Q1147="","",生产方式演算表!Q1147)</f>
        <v/>
      </c>
      <c r="O1109" s="3" t="str">
        <f>IF(生产方式演算表!AU1147="","",ROUND(生产方式演算表!AU1147,-1))</f>
        <v/>
      </c>
      <c r="P1109" s="3" t="str">
        <f>IF(生产方式演算表!S1147="","",生产方式演算表!S1147)</f>
        <v/>
      </c>
      <c r="Q1109" s="3" t="str">
        <f>IF(生产方式演算表!AV1147="","",ROUND(生产方式演算表!AV1147,-1))</f>
        <v/>
      </c>
      <c r="R1109" s="3" t="str">
        <f>IF(生产方式演算表!V1147="","",生产方式演算表!V1147)</f>
        <v/>
      </c>
      <c r="S1109" s="3" t="str">
        <f>IF(生产方式演算表!AW1147="","",ROUND(生产方式演算表!AW1147,-LEN(生产方式演算表!AW1147)+2))</f>
        <v/>
      </c>
      <c r="T1109" s="3" t="str">
        <f>IF(生产方式演算表!X1147="","",生产方式演算表!X1147)</f>
        <v/>
      </c>
      <c r="U1109" s="3" t="str">
        <f>IF(生产方式演算表!AX1147="","",ROUND(生产方式演算表!AX1147,-LEN(生产方式演算表!AX1147)+2))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hidden="1" customHeight="1" spans="1:34">
      <c r="A1110" s="23" t="str">
        <f>生产方式演算表!A1148</f>
        <v>pmg_玉米_魔法自动化</v>
      </c>
      <c r="B1110" s="20" t="str">
        <f>IF(生产方式演算表!B1148="","",生产方式演算表!B1148)</f>
        <v/>
      </c>
      <c r="C1110" s="25">
        <v>3</v>
      </c>
      <c r="D1110" s="24" t="str">
        <f>IF(生产方式演算表!F1148="","",生产方式演算表!F1148)</f>
        <v>魔偶</v>
      </c>
      <c r="E1110" s="24">
        <f>IF(生产方式演算表!AO1148="","",生产方式演算表!AO1148)</f>
        <v>12</v>
      </c>
      <c r="F1110" s="24" t="str">
        <f>IF(生产方式演算表!H1148="","",生产方式演算表!H1148)</f>
        <v>灵能水晶</v>
      </c>
      <c r="G1110" s="24">
        <f>IF(生产方式演算表!AP1148="","",生产方式演算表!AP1148)</f>
        <v>19</v>
      </c>
      <c r="H1110" s="24" t="str">
        <f>IF(生产方式演算表!J1148="","",生产方式演算表!J1148)</f>
        <v/>
      </c>
      <c r="I1110" s="24" t="str">
        <f>IF(生产方式演算表!AQ1148="","",生产方式演算表!AQ1148)</f>
        <v/>
      </c>
      <c r="J1110" s="26" t="str">
        <f>IF(生产方式演算表!AR1148=0,"","运力")</f>
        <v/>
      </c>
      <c r="K1110" s="26" t="str">
        <f>IF(J1110="运力",生产方式演算表!AR1148,"")</f>
        <v/>
      </c>
      <c r="L1110" s="3" t="str">
        <f>IF(生产方式演算表!O1148="","",生产方式演算表!O1148)</f>
        <v/>
      </c>
      <c r="M1110" s="3" t="str">
        <f>IF(生产方式演算表!AT1148="","",ROUND(生产方式演算表!AT1148,-1))</f>
        <v/>
      </c>
      <c r="N1110" s="3" t="str">
        <f>IF(生产方式演算表!Q1148="","",生产方式演算表!Q1148)</f>
        <v/>
      </c>
      <c r="O1110" s="3" t="str">
        <f>IF(生产方式演算表!AU1148="","",ROUND(生产方式演算表!AU1148,-1))</f>
        <v/>
      </c>
      <c r="P1110" s="3" t="str">
        <f>IF(生产方式演算表!S1148="","",生产方式演算表!S1148)</f>
        <v/>
      </c>
      <c r="Q1110" s="3" t="str">
        <f>IF(生产方式演算表!AV1148="","",ROUND(生产方式演算表!AV1148,-1))</f>
        <v/>
      </c>
      <c r="R1110" s="3" t="str">
        <f>IF(生产方式演算表!V1148="","",生产方式演算表!V1148)</f>
        <v/>
      </c>
      <c r="S1110" s="3" t="str">
        <f>IF(生产方式演算表!AW1148="","",ROUND(生产方式演算表!AW1148,-LEN(生产方式演算表!AW1148)+2))</f>
        <v/>
      </c>
      <c r="T1110" s="3" t="str">
        <f>IF(生产方式演算表!X1148="","",生产方式演算表!X1148)</f>
        <v/>
      </c>
      <c r="U1110" s="3" t="str">
        <f>IF(生产方式演算表!AX1148="","",ROUND(生产方式演算表!AX1148,-LEN(生产方式演算表!AX1148)+2))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hidden="1" customHeight="1" spans="1:34">
      <c r="A1111" s="23" t="str">
        <f>生产方式演算表!A1149</f>
        <v>pmg_玉米_魔法自动化</v>
      </c>
      <c r="B1111" s="20" t="str">
        <f>IF(生产方式演算表!B1149="","",生产方式演算表!B1149)</f>
        <v/>
      </c>
      <c r="C1111" s="25">
        <v>4</v>
      </c>
      <c r="D1111" s="24" t="str">
        <f>IF(生产方式演算表!F1149="","",生产方式演算表!F1149)</f>
        <v>魔偶</v>
      </c>
      <c r="E1111" s="24">
        <f>IF(生产方式演算表!AO1149="","",生产方式演算表!AO1149)</f>
        <v>14</v>
      </c>
      <c r="F1111" s="24" t="str">
        <f>IF(生产方式演算表!H1149="","",生产方式演算表!H1149)</f>
        <v>灵能水晶</v>
      </c>
      <c r="G1111" s="24">
        <f>IF(生产方式演算表!AP1149="","",生产方式演算表!AP1149)</f>
        <v>24</v>
      </c>
      <c r="H1111" s="24" t="str">
        <f>IF(生产方式演算表!J1149="","",生产方式演算表!J1149)</f>
        <v/>
      </c>
      <c r="I1111" s="24" t="str">
        <f>IF(生产方式演算表!AQ1149="","",生产方式演算表!AQ1149)</f>
        <v/>
      </c>
      <c r="J1111" s="26" t="str">
        <f>IF(生产方式演算表!AR1149=0,"","运力")</f>
        <v/>
      </c>
      <c r="K1111" s="26" t="str">
        <f>IF(J1111="运力",生产方式演算表!AR1149,"")</f>
        <v/>
      </c>
      <c r="L1111" s="3" t="str">
        <f>IF(生产方式演算表!O1149="","",生产方式演算表!O1149)</f>
        <v/>
      </c>
      <c r="M1111" s="3" t="str">
        <f>IF(生产方式演算表!AT1149="","",ROUND(生产方式演算表!AT1149,-1))</f>
        <v/>
      </c>
      <c r="N1111" s="3" t="str">
        <f>IF(生产方式演算表!Q1149="","",生产方式演算表!Q1149)</f>
        <v/>
      </c>
      <c r="O1111" s="3" t="str">
        <f>IF(生产方式演算表!AU1149="","",ROUND(生产方式演算表!AU1149,-1))</f>
        <v/>
      </c>
      <c r="P1111" s="3" t="str">
        <f>IF(生产方式演算表!S1149="","",生产方式演算表!S1149)</f>
        <v/>
      </c>
      <c r="Q1111" s="3" t="str">
        <f>IF(生产方式演算表!AV1149="","",ROUND(生产方式演算表!AV1149,-1))</f>
        <v/>
      </c>
      <c r="R1111" s="3" t="str">
        <f>IF(生产方式演算表!V1149="","",生产方式演算表!V1149)</f>
        <v/>
      </c>
      <c r="S1111" s="3" t="str">
        <f>IF(生产方式演算表!AW1149="","",ROUND(生产方式演算表!AW1149,-LEN(生产方式演算表!AW1149)+2))</f>
        <v/>
      </c>
      <c r="T1111" s="3" t="str">
        <f>IF(生产方式演算表!X1149="","",生产方式演算表!X1149)</f>
        <v/>
      </c>
      <c r="U1111" s="3" t="str">
        <f>IF(生产方式演算表!AX1149="","",ROUND(生产方式演算表!AX1149,-LEN(生产方式演算表!AX1149)+2))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3" t="str">
        <f>生产方式演算表!A1150</f>
        <v>pmg_玉米_所有制</v>
      </c>
      <c r="B1112" s="20" t="str">
        <f>IF(生产方式演算表!B1150="","",生产方式演算表!B1150)</f>
        <v>pm_农_商人行会</v>
      </c>
      <c r="C1112" s="25">
        <v>5</v>
      </c>
      <c r="D1112" s="24" t="str">
        <f>IF(生产方式演算表!F1150="","",生产方式演算表!F1150)</f>
        <v/>
      </c>
      <c r="E1112" s="24" t="str">
        <f>IF(生产方式演算表!AO1158="","",IF(LEN(生产方式演算表!AO1158)=1,生产方式演算表!AO1158,ROUND(生产方式演算表!AO1158,-1)))</f>
        <v/>
      </c>
      <c r="F1112" s="24" t="str">
        <f>IF(生产方式演算表!H1158="","",生产方式演算表!H1158)</f>
        <v/>
      </c>
      <c r="G1112" s="24" t="str">
        <f>IF(生产方式演算表!AP1158="","",IF(LEN(生产方式演算表!AP1158)=1,生产方式演算表!AP1158,ROUND(生产方式演算表!AP1158,-1)))</f>
        <v/>
      </c>
      <c r="H1112" s="24" t="str">
        <f>IF(生产方式演算表!J1150="","",生产方式演算表!J1150)</f>
        <v/>
      </c>
      <c r="I1112" s="24" t="str">
        <f>IF(生产方式演算表!AQ1158="","",IF(LEN(生产方式演算表!AQ1158)=1,生产方式演算表!AQ1158,ROUND(生产方式演算表!AQ1158,-1)))</f>
        <v/>
      </c>
      <c r="J1112" s="26" t="str">
        <f>IF(生产方式演算表!AR1150=0,"","运力")</f>
        <v/>
      </c>
      <c r="K1112" s="26" t="str">
        <f>IF(J1112="","",IF(LEN(生产方式演算表!AR1158)=1,生产方式演算表!AR1158,ROUND(生产方式演算表!AR1158,-1)))</f>
        <v/>
      </c>
      <c r="L1112" s="3" t="str">
        <f>IF(生产方式演算表!O1150="","",生产方式演算表!O1150)</f>
        <v/>
      </c>
      <c r="M1112" s="3" t="str">
        <f>IF(生产方式演算表!AT1150="","",ROUND(生产方式演算表!AT1150,-1))</f>
        <v/>
      </c>
      <c r="N1112" s="3" t="str">
        <f>IF(生产方式演算表!Q1150="","",生产方式演算表!Q1150)</f>
        <v/>
      </c>
      <c r="O1112" s="3" t="str">
        <f>IF(生产方式演算表!AU1150="","",ROUND(生产方式演算表!AU1150,-1))</f>
        <v/>
      </c>
      <c r="P1112" s="3" t="str">
        <f>IF(生产方式演算表!S1150="","",生产方式演算表!S1150)</f>
        <v/>
      </c>
      <c r="Q1112" s="3" t="str">
        <f>IF(生产方式演算表!AV1150="","",ROUND(生产方式演算表!AV1150,-1))</f>
        <v/>
      </c>
      <c r="R1112" s="3" t="str">
        <f>IF(生产方式演算表!V1150="","",生产方式演算表!V1150)</f>
        <v/>
      </c>
      <c r="S1112" s="3" t="str">
        <f>IF(生产方式演算表!AW1158="","",IF(LEN(生产方式演算表!AW1158)=1,生产方式演算表!AW1158,ROUND(生产方式演算表!AW1158,-1)))</f>
        <v/>
      </c>
      <c r="T1112" s="3" t="str">
        <f>IF(生产方式演算表!X1150="","",生产方式演算表!X1150)</f>
        <v/>
      </c>
      <c r="U1112" s="3" t="str">
        <f>IF(生产方式演算表!AX1158="","",IF(LEN(生产方式演算表!AX1158)=1,生产方式演算表!AX1158,ROUND(生产方式演算表!AX1158,-1)))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3" t="str">
        <f>生产方式演算表!A1151</f>
        <v>pmg_玉米_所有制</v>
      </c>
      <c r="B1113" s="20" t="str">
        <f>IF(生产方式演算表!B1151="","",生产方式演算表!B1151)</f>
        <v>pm_农_教会所有</v>
      </c>
      <c r="C1113" s="25">
        <v>6</v>
      </c>
      <c r="D1113" s="24" t="str">
        <f>IF(生产方式演算表!F1151="","",生产方式演算表!F1151)</f>
        <v/>
      </c>
      <c r="E1113" s="24">
        <f>IF(生产方式演算表!AO1159="","",IF(LEN(生产方式演算表!AO1159)=1,生产方式演算表!AO1159,ROUND(生产方式演算表!AO1159,-1)))</f>
        <v>20</v>
      </c>
      <c r="F1113" s="24" t="str">
        <f>IF(生产方式演算表!H1159="","",生产方式演算表!H1159)</f>
        <v/>
      </c>
      <c r="G1113" s="24" t="str">
        <f>IF(生产方式演算表!AP1159="","",IF(LEN(生产方式演算表!AP1159)=1,生产方式演算表!AP1159,ROUND(生产方式演算表!AP1159,-1)))</f>
        <v/>
      </c>
      <c r="H1113" s="24" t="str">
        <f>IF(生产方式演算表!J1151="","",生产方式演算表!J1151)</f>
        <v/>
      </c>
      <c r="I1113" s="24" t="str">
        <f>IF(生产方式演算表!AQ1159="","",IF(LEN(生产方式演算表!AQ1159)=1,生产方式演算表!AQ1159,ROUND(生产方式演算表!AQ1159,-1)))</f>
        <v/>
      </c>
      <c r="J1113" s="26" t="str">
        <f>IF(生产方式演算表!AR1151=0,"","运力")</f>
        <v/>
      </c>
      <c r="K1113" s="26" t="str">
        <f>IF(J1113="","",IF(LEN(生产方式演算表!AR1159)=1,生产方式演算表!AR1159,ROUND(生产方式演算表!AR1159,-1)))</f>
        <v/>
      </c>
      <c r="L1113" s="3" t="str">
        <f>IF(生产方式演算表!O1151="","",生产方式演算表!O1151)</f>
        <v/>
      </c>
      <c r="M1113" s="3" t="str">
        <f>IF(生产方式演算表!AT1151="","",ROUND(生产方式演算表!AT1151,-1))</f>
        <v/>
      </c>
      <c r="N1113" s="3" t="str">
        <f>IF(生产方式演算表!Q1151="","",生产方式演算表!Q1151)</f>
        <v/>
      </c>
      <c r="O1113" s="3" t="str">
        <f>IF(生产方式演算表!AU1151="","",ROUND(生产方式演算表!AU1151,-1))</f>
        <v/>
      </c>
      <c r="P1113" s="3" t="str">
        <f>IF(生产方式演算表!S1151="","",生产方式演算表!S1151)</f>
        <v/>
      </c>
      <c r="Q1113" s="3" t="str">
        <f>IF(生产方式演算表!AV1151="","",ROUND(生产方式演算表!AV1151,-1))</f>
        <v/>
      </c>
      <c r="R1113" s="3" t="str">
        <f>IF(生产方式演算表!V1151="","",生产方式演算表!V1151)</f>
        <v/>
      </c>
      <c r="S1113" s="3" t="str">
        <f>IF(生产方式演算表!AW1159="","",IF(LEN(生产方式演算表!AW1159)=1,生产方式演算表!AW1159,ROUND(生产方式演算表!AW1159,-1)))</f>
        <v/>
      </c>
      <c r="T1113" s="3" t="str">
        <f>IF(生产方式演算表!X1151="","",生产方式演算表!X1151)</f>
        <v/>
      </c>
      <c r="U1113" s="3" t="str">
        <f>IF(生产方式演算表!AX1159="","",IF(LEN(生产方式演算表!AX1159)=1,生产方式演算表!AX1159,ROUND(生产方式演算表!AX1159,-1)))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3" t="str">
        <f>生产方式演算表!A1152</f>
        <v>pmg_玉米_所有制</v>
      </c>
      <c r="B1114" s="20" t="str">
        <f>IF(生产方式演算表!B1152="","",生产方式演算表!B1152)</f>
        <v>pm_农_私人运营</v>
      </c>
      <c r="C1114" s="25">
        <v>7</v>
      </c>
      <c r="D1114" s="24" t="str">
        <f>IF(生产方式演算表!F1152="","",生产方式演算表!F1152)</f>
        <v/>
      </c>
      <c r="E1114" s="24">
        <f>IF(生产方式演算表!AO1160="","",IF(LEN(生产方式演算表!AO1160)=1,生产方式演算表!AO1160,ROUND(生产方式演算表!AO1160,-1)))</f>
        <v>30</v>
      </c>
      <c r="F1114" s="24" t="str">
        <f>IF(生产方式演算表!H1160="","",生产方式演算表!H1160)</f>
        <v/>
      </c>
      <c r="G1114" s="24" t="str">
        <f>IF(生产方式演算表!AP1160="","",IF(LEN(生产方式演算表!AP1160)=1,生产方式演算表!AP1160,ROUND(生产方式演算表!AP1160,-1)))</f>
        <v/>
      </c>
      <c r="H1114" s="24" t="str">
        <f>IF(生产方式演算表!J1152="","",生产方式演算表!J1152)</f>
        <v/>
      </c>
      <c r="I1114" s="24" t="str">
        <f>IF(生产方式演算表!AQ1160="","",IF(LEN(生产方式演算表!AQ1160)=1,生产方式演算表!AQ1160,ROUND(生产方式演算表!AQ1160,-1)))</f>
        <v/>
      </c>
      <c r="J1114" s="26" t="str">
        <f>IF(生产方式演算表!AR1152=0,"","运力")</f>
        <v/>
      </c>
      <c r="K1114" s="26" t="str">
        <f>IF(J1114="","",IF(LEN(生产方式演算表!AR1160)=1,生产方式演算表!AR1160,ROUND(生产方式演算表!AR1160,-1)))</f>
        <v/>
      </c>
      <c r="L1114" s="3" t="str">
        <f>IF(生产方式演算表!O1152="","",生产方式演算表!O1152)</f>
        <v/>
      </c>
      <c r="M1114" s="3" t="str">
        <f>IF(生产方式演算表!AT1152="","",ROUND(生产方式演算表!AT1152,-1))</f>
        <v/>
      </c>
      <c r="N1114" s="3" t="str">
        <f>IF(生产方式演算表!Q1152="","",生产方式演算表!Q1152)</f>
        <v/>
      </c>
      <c r="O1114" s="3" t="str">
        <f>IF(生产方式演算表!AU1152="","",ROUND(生产方式演算表!AU1152,-1))</f>
        <v/>
      </c>
      <c r="P1114" s="3" t="str">
        <f>IF(生产方式演算表!S1152="","",生产方式演算表!S1152)</f>
        <v/>
      </c>
      <c r="Q1114" s="3" t="str">
        <f>IF(生产方式演算表!AV1152="","",ROUND(生产方式演算表!AV1152,-1))</f>
        <v/>
      </c>
      <c r="R1114" s="3" t="str">
        <f>IF(生产方式演算表!V1152="","",生产方式演算表!V1152)</f>
        <v/>
      </c>
      <c r="S1114" s="3" t="str">
        <f>IF(生产方式演算表!AW1160="","",IF(LEN(生产方式演算表!AW1160)=1,生产方式演算表!AW1160,ROUND(生产方式演算表!AW1160,-1)))</f>
        <v/>
      </c>
      <c r="T1114" s="3" t="str">
        <f>IF(生产方式演算表!X1152="","",生产方式演算表!X1152)</f>
        <v/>
      </c>
      <c r="U1114" s="3" t="str">
        <f>IF(生产方式演算表!AX1160="","",IF(LEN(生产方式演算表!AX1160)=1,生产方式演算表!AX1160,ROUND(生产方式演算表!AX1160,-1)))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3" t="str">
        <f>生产方式演算表!A1153</f>
        <v>pmg_玉米_所有制</v>
      </c>
      <c r="B1115" s="20" t="str">
        <f>IF(生产方式演算表!B1153="","",生产方式演算表!B1153)</f>
        <v>pm_农_公开交易</v>
      </c>
      <c r="C1115" s="25">
        <v>8</v>
      </c>
      <c r="D1115" s="24" t="str">
        <f>IF(生产方式演算表!F1153="","",生产方式演算表!F1153)</f>
        <v/>
      </c>
      <c r="E1115" s="24">
        <f>IF(生产方式演算表!AO1161="","",IF(LEN(生产方式演算表!AO1161)=1,生产方式演算表!AO1161,ROUND(生产方式演算表!AO1161,-1)))</f>
        <v>9</v>
      </c>
      <c r="F1115" s="24" t="str">
        <f>IF(生产方式演算表!H1161="","",生产方式演算表!H1161)</f>
        <v>煤</v>
      </c>
      <c r="G1115" s="24">
        <f>IF(生产方式演算表!AP1161="","",IF(LEN(生产方式演算表!AP1161)=1,生产方式演算表!AP1161,ROUND(生产方式演算表!AP1161,-1)))</f>
        <v>40</v>
      </c>
      <c r="H1115" s="24" t="str">
        <f>IF(生产方式演算表!J1153="","",生产方式演算表!J1153)</f>
        <v/>
      </c>
      <c r="I1115" s="24" t="str">
        <f>IF(生产方式演算表!AQ1161="","",IF(LEN(生产方式演算表!AQ1161)=1,生产方式演算表!AQ1161,ROUND(生产方式演算表!AQ1161,-1)))</f>
        <v/>
      </c>
      <c r="J1115" s="26" t="str">
        <f>IF(生产方式演算表!AR1153=0,"","运力")</f>
        <v/>
      </c>
      <c r="K1115" s="26" t="str">
        <f>IF(J1115="","",IF(LEN(生产方式演算表!AR1161)=1,生产方式演算表!AR1161,ROUND(生产方式演算表!AR1161,-1)))</f>
        <v/>
      </c>
      <c r="L1115" s="3" t="str">
        <f>IF(生产方式演算表!O1153="","",生产方式演算表!O1153)</f>
        <v/>
      </c>
      <c r="M1115" s="3" t="str">
        <f>IF(生产方式演算表!AT1153="","",ROUND(生产方式演算表!AT1153,-1))</f>
        <v/>
      </c>
      <c r="N1115" s="3" t="str">
        <f>IF(生产方式演算表!Q1153="","",生产方式演算表!Q1153)</f>
        <v/>
      </c>
      <c r="O1115" s="3" t="str">
        <f>IF(生产方式演算表!AU1153="","",ROUND(生产方式演算表!AU1153,-1))</f>
        <v/>
      </c>
      <c r="P1115" s="3" t="str">
        <f>IF(生产方式演算表!S1153="","",生产方式演算表!S1153)</f>
        <v/>
      </c>
      <c r="Q1115" s="3" t="str">
        <f>IF(生产方式演算表!AV1153="","",ROUND(生产方式演算表!AV1153,-1))</f>
        <v/>
      </c>
      <c r="R1115" s="3" t="str">
        <f>IF(生产方式演算表!V1153="","",生产方式演算表!V1153)</f>
        <v/>
      </c>
      <c r="S1115" s="3" t="str">
        <f>IF(生产方式演算表!AW1161="","",IF(LEN(生产方式演算表!AW1161)=1,生产方式演算表!AW1161,ROUND(生产方式演算表!AW1161,-1)))</f>
        <v/>
      </c>
      <c r="T1115" s="3" t="str">
        <f>IF(生产方式演算表!X1153="","",生产方式演算表!X1153)</f>
        <v/>
      </c>
      <c r="U1115" s="3" t="str">
        <f>IF(生产方式演算表!AX1161="","",IF(LEN(生产方式演算表!AX1161)=1,生产方式演算表!AX1161,ROUND(生产方式演算表!AX1161,-1)))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3" t="str">
        <f>生产方式演算表!A1154</f>
        <v>pmg_玉米_所有制</v>
      </c>
      <c r="B1116" s="20" t="str">
        <f>IF(生产方式演算表!B1154="","",生产方式演算表!B1154)</f>
        <v>pm_农_政府运营</v>
      </c>
      <c r="C1116" s="23">
        <v>1</v>
      </c>
      <c r="D1116" s="24" t="str">
        <f>IF(生产方式演算表!F1154="","",生产方式演算表!F1154)</f>
        <v/>
      </c>
      <c r="E1116" s="24">
        <f>IF(生产方式演算表!AO1162="","",IF(LEN(生产方式演算表!AO1162)=1,生产方式演算表!AO1162,ROUND(生产方式演算表!AO1162,-1)))</f>
        <v>8</v>
      </c>
      <c r="F1116" s="24" t="str">
        <f>IF(生产方式演算表!H1162="","",生产方式演算表!H1162)</f>
        <v>煤</v>
      </c>
      <c r="G1116" s="24">
        <f>IF(生产方式演算表!AP1162="","",IF(LEN(生产方式演算表!AP1162)=1,生产方式演算表!AP1162,ROUND(生产方式演算表!AP1162,-1)))</f>
        <v>40</v>
      </c>
      <c r="H1116" s="24" t="str">
        <f>IF(生产方式演算表!J1154="","",生产方式演算表!J1154)</f>
        <v/>
      </c>
      <c r="I1116" s="24" t="str">
        <f>IF(生产方式演算表!AQ1162="","",IF(LEN(生产方式演算表!AQ1162)=1,生产方式演算表!AQ1162,ROUND(生产方式演算表!AQ1162,-1)))</f>
        <v/>
      </c>
      <c r="J1116" s="26" t="str">
        <f>IF(生产方式演算表!AR1154=0,"","运力")</f>
        <v/>
      </c>
      <c r="K1116" s="26" t="str">
        <f>IF(J1116="","",IF(LEN(生产方式演算表!AR1162)=1,生产方式演算表!AR1162,ROUND(生产方式演算表!AR1162,-1)))</f>
        <v/>
      </c>
      <c r="L1116" s="3" t="str">
        <f>IF(生产方式演算表!O1154="","",生产方式演算表!O1154)</f>
        <v/>
      </c>
      <c r="M1116" s="3" t="str">
        <f>IF(生产方式演算表!AT1154="","",ROUND(生产方式演算表!AT1154,-1))</f>
        <v/>
      </c>
      <c r="N1116" s="3" t="str">
        <f>IF(生产方式演算表!Q1154="","",生产方式演算表!Q1154)</f>
        <v/>
      </c>
      <c r="O1116" s="3" t="str">
        <f>IF(生产方式演算表!AU1154="","",ROUND(生产方式演算表!AU1154,-1))</f>
        <v/>
      </c>
      <c r="P1116" s="3" t="str">
        <f>IF(生产方式演算表!S1154="","",生产方式演算表!S1154)</f>
        <v/>
      </c>
      <c r="Q1116" s="3" t="str">
        <f>IF(生产方式演算表!AV1154="","",ROUND(生产方式演算表!AV1154,-1))</f>
        <v/>
      </c>
      <c r="R1116" s="3" t="str">
        <f>IF(生产方式演算表!V1154="","",生产方式演算表!V1154)</f>
        <v/>
      </c>
      <c r="S1116" s="3" t="str">
        <f>IF(生产方式演算表!AW1162="","",IF(LEN(生产方式演算表!AW1162)=1,生产方式演算表!AW1162,ROUND(生产方式演算表!AW1162,-1)))</f>
        <v/>
      </c>
      <c r="T1116" s="3" t="str">
        <f>IF(生产方式演算表!X1154="","",生产方式演算表!X1154)</f>
        <v/>
      </c>
      <c r="U1116" s="3" t="str">
        <f>IF(生产方式演算表!AX1162="","",IF(LEN(生产方式演算表!AX1162)=1,生产方式演算表!AX1162,ROUND(生产方式演算表!AX1162,-1)))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3" t="str">
        <f>生产方式演算表!A1155</f>
        <v>pmg_玉米_所有制</v>
      </c>
      <c r="B1117" s="20" t="str">
        <f>IF(生产方式演算表!B1155="","",生产方式演算表!B1155)</f>
        <v>pm_农_初级工人合作社</v>
      </c>
      <c r="C1117" s="23">
        <v>2</v>
      </c>
      <c r="D1117" s="24" t="str">
        <f>IF(生产方式演算表!F1155="","",生产方式演算表!F1155)</f>
        <v/>
      </c>
      <c r="E1117" s="24" t="str">
        <f>IF(生产方式演算表!AO1163="","",IF(LEN(生产方式演算表!AO1163)=1,生产方式演算表!AO1163,ROUND(生产方式演算表!AO1163,-1)))</f>
        <v/>
      </c>
      <c r="F1117" s="24" t="str">
        <f>IF(生产方式演算表!H1163="","",生产方式演算表!H1163)</f>
        <v/>
      </c>
      <c r="G1117" s="24" t="str">
        <f>IF(生产方式演算表!AP1163="","",IF(LEN(生产方式演算表!AP1163)=1,生产方式演算表!AP1163,ROUND(生产方式演算表!AP1163,-1)))</f>
        <v/>
      </c>
      <c r="H1117" s="24" t="str">
        <f>IF(生产方式演算表!J1155="","",生产方式演算表!J1155)</f>
        <v/>
      </c>
      <c r="I1117" s="24" t="str">
        <f>IF(生产方式演算表!AQ1163="","",IF(LEN(生产方式演算表!AQ1163)=1,生产方式演算表!AQ1163,ROUND(生产方式演算表!AQ1163,-1)))</f>
        <v/>
      </c>
      <c r="J1117" s="26" t="str">
        <f>IF(生产方式演算表!AR1155=0,"","运力")</f>
        <v/>
      </c>
      <c r="K1117" s="26" t="str">
        <f>IF(J1117="","",IF(LEN(生产方式演算表!AR1163)=1,生产方式演算表!AR1163,ROUND(生产方式演算表!AR1163,-1)))</f>
        <v/>
      </c>
      <c r="L1117" s="3" t="str">
        <f>IF(生产方式演算表!O1155="","",生产方式演算表!O1155)</f>
        <v/>
      </c>
      <c r="M1117" s="3" t="str">
        <f>IF(生产方式演算表!AT1155="","",ROUND(生产方式演算表!AT1155,-1))</f>
        <v/>
      </c>
      <c r="N1117" s="3" t="str">
        <f>IF(生产方式演算表!Q1155="","",生产方式演算表!Q1155)</f>
        <v/>
      </c>
      <c r="O1117" s="3" t="str">
        <f>IF(生产方式演算表!AU1155="","",ROUND(生产方式演算表!AU1155,-1))</f>
        <v/>
      </c>
      <c r="P1117" s="3" t="str">
        <f>IF(生产方式演算表!S1155="","",生产方式演算表!S1155)</f>
        <v/>
      </c>
      <c r="Q1117" s="3" t="str">
        <f>IF(生产方式演算表!AV1155="","",ROUND(生产方式演算表!AV1155,-1))</f>
        <v/>
      </c>
      <c r="R1117" s="3" t="str">
        <f>IF(生产方式演算表!V1155="","",生产方式演算表!V1155)</f>
        <v/>
      </c>
      <c r="S1117" s="3" t="str">
        <f>IF(生产方式演算表!AW1163="","",IF(LEN(生产方式演算表!AW1163)=1,生产方式演算表!AW1163,ROUND(生产方式演算表!AW1163,-1)))</f>
        <v/>
      </c>
      <c r="T1117" s="3" t="str">
        <f>IF(生产方式演算表!X1155="","",生产方式演算表!X1155)</f>
        <v/>
      </c>
      <c r="U1117" s="3" t="str">
        <f>IF(生产方式演算表!AX1163="","",IF(LEN(生产方式演算表!AX1163)=1,生产方式演算表!AX1163,ROUND(生产方式演算表!AX1163,-1)))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3" t="str">
        <f>生产方式演算表!A1156</f>
        <v>pmg_玉米_所有制</v>
      </c>
      <c r="B1118" s="20" t="str">
        <f>IF(生产方式演算表!B1156="","",生产方式演算表!B1156)</f>
        <v>pm_农_高级工人合作社</v>
      </c>
      <c r="C1118" s="23">
        <v>3</v>
      </c>
      <c r="D1118" s="24" t="str">
        <f>IF(生产方式演算表!F1156="","",生产方式演算表!F1156)</f>
        <v/>
      </c>
      <c r="E1118" s="24">
        <f>IF(生产方式演算表!AO1164="","",IF(LEN(生产方式演算表!AO1164)=1,生产方式演算表!AO1164,ROUND(生产方式演算表!AO1164,-1)))</f>
        <v>2</v>
      </c>
      <c r="F1118" s="24" t="str">
        <f>IF(生产方式演算表!H1164="","",生产方式演算表!H1164)</f>
        <v>灵能水晶</v>
      </c>
      <c r="G1118" s="24">
        <f>IF(生产方式演算表!AP1164="","",IF(LEN(生产方式演算表!AP1164)=1,生产方式演算表!AP1164,ROUND(生产方式演算表!AP1164,-1)))</f>
        <v>4</v>
      </c>
      <c r="H1118" s="24" t="str">
        <f>IF(生产方式演算表!J1156="","",生产方式演算表!J1156)</f>
        <v/>
      </c>
      <c r="I1118" s="24" t="str">
        <f>IF(生产方式演算表!AQ1164="","",IF(LEN(生产方式演算表!AQ1164)=1,生产方式演算表!AQ1164,ROUND(生产方式演算表!AQ1164,-1)))</f>
        <v/>
      </c>
      <c r="J1118" s="26" t="str">
        <f>IF(生产方式演算表!AR1156=0,"","运力")</f>
        <v/>
      </c>
      <c r="K1118" s="26" t="str">
        <f>IF(J1118="","",IF(LEN(生产方式演算表!AR1164)=1,生产方式演算表!AR1164,ROUND(生产方式演算表!AR1164,-1)))</f>
        <v/>
      </c>
      <c r="L1118" s="3" t="str">
        <f>IF(生产方式演算表!O1156="","",生产方式演算表!O1156)</f>
        <v/>
      </c>
      <c r="M1118" s="3" t="str">
        <f>IF(生产方式演算表!AT1156="","",ROUND(生产方式演算表!AT1156,-1))</f>
        <v/>
      </c>
      <c r="N1118" s="3" t="str">
        <f>IF(生产方式演算表!Q1156="","",生产方式演算表!Q1156)</f>
        <v/>
      </c>
      <c r="O1118" s="3" t="str">
        <f>IF(生产方式演算表!AU1156="","",ROUND(生产方式演算表!AU1156,-1))</f>
        <v/>
      </c>
      <c r="P1118" s="3" t="str">
        <f>IF(生产方式演算表!S1156="","",生产方式演算表!S1156)</f>
        <v/>
      </c>
      <c r="Q1118" s="3" t="str">
        <f>IF(生产方式演算表!AV1156="","",ROUND(生产方式演算表!AV1156,-1))</f>
        <v/>
      </c>
      <c r="R1118" s="3" t="str">
        <f>IF(生产方式演算表!V1156="","",生产方式演算表!V1156)</f>
        <v/>
      </c>
      <c r="S1118" s="3" t="str">
        <f>IF(生产方式演算表!AW1164="","",IF(LEN(生产方式演算表!AW1164)=1,生产方式演算表!AW1164,ROUND(生产方式演算表!AW1164,-1)))</f>
        <v/>
      </c>
      <c r="T1118" s="3" t="str">
        <f>IF(生产方式演算表!X1156="","",生产方式演算表!X1156)</f>
        <v/>
      </c>
      <c r="U1118" s="3" t="str">
        <f>IF(生产方式演算表!AX1164="","",IF(LEN(生产方式演算表!AX1164)=1,生产方式演算表!AX1164,ROUND(生产方式演算表!AX1164,-1)))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3" t="str">
        <f>生产方式演算表!A1157</f>
        <v>pmg_玉米_所有制</v>
      </c>
      <c r="B1119" s="20" t="str">
        <f>IF(生产方式演算表!B1157="","",生产方式演算表!B1157)</f>
        <v>pm_农_法师所有</v>
      </c>
      <c r="C1119" s="23">
        <v>4</v>
      </c>
      <c r="D1119" s="24" t="str">
        <f>IF(生产方式演算表!F1157="","",生产方式演算表!F1157)</f>
        <v/>
      </c>
      <c r="E1119" s="24">
        <f>IF(生产方式演算表!AO1165="","",IF(LEN(生产方式演算表!AO1165)=1,生产方式演算表!AO1165,ROUND(生产方式演算表!AO1165,-1)))</f>
        <v>3</v>
      </c>
      <c r="F1119" s="24" t="str">
        <f>IF(生产方式演算表!H1165="","",生产方式演算表!H1165)</f>
        <v>灵能水晶</v>
      </c>
      <c r="G1119" s="24">
        <f>IF(生产方式演算表!AP1165="","",IF(LEN(生产方式演算表!AP1165)=1,生产方式演算表!AP1165,ROUND(生产方式演算表!AP1165,-1)))</f>
        <v>5</v>
      </c>
      <c r="H1119" s="24" t="str">
        <f>IF(生产方式演算表!J1157="","",生产方式演算表!J1157)</f>
        <v/>
      </c>
      <c r="I1119" s="24" t="str">
        <f>IF(生产方式演算表!AQ1165="","",IF(LEN(生产方式演算表!AQ1165)=1,生产方式演算表!AQ1165,ROUND(生产方式演算表!AQ1165,-1)))</f>
        <v/>
      </c>
      <c r="J1119" s="26" t="str">
        <f>IF(生产方式演算表!AR1157=0,"","运力")</f>
        <v/>
      </c>
      <c r="K1119" s="26" t="str">
        <f>IF(J1119="","",IF(LEN(生产方式演算表!AR1165)=1,生产方式演算表!AR1165,ROUND(生产方式演算表!AR1165,-1)))</f>
        <v/>
      </c>
      <c r="L1119" s="3" t="str">
        <f>IF(生产方式演算表!O1157="","",生产方式演算表!O1157)</f>
        <v/>
      </c>
      <c r="M1119" s="3" t="str">
        <f>IF(生产方式演算表!AT1157="","",ROUND(生产方式演算表!AT1157,-1))</f>
        <v/>
      </c>
      <c r="N1119" s="3" t="str">
        <f>IF(生产方式演算表!Q1157="","",生产方式演算表!Q1157)</f>
        <v/>
      </c>
      <c r="O1119" s="3" t="str">
        <f>IF(生产方式演算表!AU1157="","",ROUND(生产方式演算表!AU1157,-1))</f>
        <v/>
      </c>
      <c r="P1119" s="3" t="str">
        <f>IF(生产方式演算表!S1157="","",生产方式演算表!S1157)</f>
        <v/>
      </c>
      <c r="Q1119" s="3" t="str">
        <f>IF(生产方式演算表!AV1157="","",ROUND(生产方式演算表!AV1157,-1))</f>
        <v/>
      </c>
      <c r="R1119" s="3" t="str">
        <f>IF(生产方式演算表!V1157="","",生产方式演算表!V1157)</f>
        <v/>
      </c>
      <c r="S1119" s="3" t="str">
        <f>IF(生产方式演算表!AW1165="","",IF(LEN(生产方式演算表!AW1165)=1,生产方式演算表!AW1165,ROUND(生产方式演算表!AW1165,-1)))</f>
        <v/>
      </c>
      <c r="T1119" s="3" t="str">
        <f>IF(生产方式演算表!X1157="","",生产方式演算表!X1157)</f>
        <v/>
      </c>
      <c r="U1119" s="3" t="str">
        <f>IF(生产方式演算表!AX1165="","",IF(LEN(生产方式演算表!AX1165)=1,生产方式演算表!AX1165,ROUND(生产方式演算表!AX1165,-1)))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hidden="1" customHeight="1" spans="1:34">
      <c r="A1120" s="23" t="str">
        <f>生产方式演算表!A1158</f>
        <v>pmg_小米_基础生产</v>
      </c>
      <c r="B1120" s="20" t="str">
        <f>IF(生产方式演算表!B1158="","",生产方式演算表!B1158)</f>
        <v/>
      </c>
      <c r="C1120" s="23">
        <v>5</v>
      </c>
      <c r="D1120" s="24" t="str">
        <f>IF(生产方式演算表!F1158="","",生产方式演算表!F1158)</f>
        <v/>
      </c>
      <c r="E1120" s="24" t="str">
        <f>IF(生产方式演算表!AO1158="","",生产方式演算表!AO1158)</f>
        <v/>
      </c>
      <c r="F1120" s="24" t="str">
        <f>IF(生产方式演算表!H1158="","",生产方式演算表!H1158)</f>
        <v/>
      </c>
      <c r="G1120" s="24" t="str">
        <f>IF(生产方式演算表!AP1158="","",生产方式演算表!AP1158)</f>
        <v/>
      </c>
      <c r="H1120" s="24" t="str">
        <f>IF(生产方式演算表!J1158="","",生产方式演算表!J1158)</f>
        <v/>
      </c>
      <c r="I1120" s="24" t="str">
        <f>IF(生产方式演算表!AQ1158="","",生产方式演算表!AQ1158)</f>
        <v/>
      </c>
      <c r="J1120" s="26" t="str">
        <f>IF(生产方式演算表!AR1158=0,"","运力")</f>
        <v/>
      </c>
      <c r="K1120" s="26" t="str">
        <f>IF(J1120="运力",生产方式演算表!AR1158,"")</f>
        <v/>
      </c>
      <c r="L1120" s="3" t="str">
        <f>IF(生产方式演算表!O1158="","",生产方式演算表!O1158)</f>
        <v/>
      </c>
      <c r="M1120" s="3" t="str">
        <f>IF(生产方式演算表!AT1158="","",ROUND(生产方式演算表!AT1158,-1))</f>
        <v/>
      </c>
      <c r="N1120" s="3" t="str">
        <f>IF(生产方式演算表!Q1158="","",生产方式演算表!Q1158)</f>
        <v/>
      </c>
      <c r="O1120" s="3" t="str">
        <f>IF(生产方式演算表!AU1158="","",ROUND(生产方式演算表!AU1158,-1))</f>
        <v/>
      </c>
      <c r="P1120" s="3" t="str">
        <f>IF(生产方式演算表!S1158="","",生产方式演算表!S1158)</f>
        <v/>
      </c>
      <c r="Q1120" s="3" t="str">
        <f>IF(生产方式演算表!AV1158="","",ROUND(生产方式演算表!AV1158,-1))</f>
        <v/>
      </c>
      <c r="R1120" s="3" t="str">
        <f>IF(生产方式演算表!V1158="","",生产方式演算表!V1158)</f>
        <v/>
      </c>
      <c r="S1120" s="3" t="str">
        <f>IF(生产方式演算表!AW1158="","",ROUND(生产方式演算表!AW1158,-LEN(生产方式演算表!AW1158)+2))</f>
        <v/>
      </c>
      <c r="T1120" s="3" t="str">
        <f>IF(生产方式演算表!X1158="","",生产方式演算表!X1158)</f>
        <v/>
      </c>
      <c r="U1120" s="3" t="str">
        <f>IF(生产方式演算表!AX1158="","",ROUND(生产方式演算表!AX1158,-LEN(生产方式演算表!AX1158)+2))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hidden="1" customHeight="1" spans="1:34">
      <c r="A1121" s="23" t="str">
        <f>生产方式演算表!A1159</f>
        <v>pmg_小米_基础生产</v>
      </c>
      <c r="B1121" s="20" t="str">
        <f>IF(生产方式演算表!B1159="","",生产方式演算表!B1159)</f>
        <v/>
      </c>
      <c r="C1121" s="25">
        <v>1</v>
      </c>
      <c r="D1121" s="24" t="str">
        <f>IF(生产方式演算表!F1159="","",生产方式演算表!F1159)</f>
        <v>工具</v>
      </c>
      <c r="E1121" s="24">
        <f>IF(生产方式演算表!AO1159="","",生产方式演算表!AO1159)</f>
        <v>21</v>
      </c>
      <c r="F1121" s="24" t="str">
        <f>IF(生产方式演算表!H1159="","",生产方式演算表!H1159)</f>
        <v/>
      </c>
      <c r="G1121" s="24" t="str">
        <f>IF(生产方式演算表!AP1159="","",生产方式演算表!AP1159)</f>
        <v/>
      </c>
      <c r="H1121" s="24" t="str">
        <f>IF(生产方式演算表!J1159="","",生产方式演算表!J1159)</f>
        <v/>
      </c>
      <c r="I1121" s="24" t="str">
        <f>IF(生产方式演算表!AQ1159="","",生产方式演算表!AQ1159)</f>
        <v/>
      </c>
      <c r="J1121" s="26" t="str">
        <f>IF(生产方式演算表!AR1159=0,"","运力")</f>
        <v/>
      </c>
      <c r="K1121" s="26" t="str">
        <f>IF(J1121="运力",生产方式演算表!AR1159,"")</f>
        <v/>
      </c>
      <c r="L1121" s="3" t="str">
        <f>IF(生产方式演算表!O1159="","",生产方式演算表!O1159)</f>
        <v/>
      </c>
      <c r="M1121" s="3" t="str">
        <f>IF(生产方式演算表!AT1159="","",ROUND(生产方式演算表!AT1159,-1))</f>
        <v/>
      </c>
      <c r="N1121" s="3" t="str">
        <f>IF(生产方式演算表!Q1159="","",生产方式演算表!Q1159)</f>
        <v/>
      </c>
      <c r="O1121" s="3" t="str">
        <f>IF(生产方式演算表!AU1159="","",ROUND(生产方式演算表!AU1159,-1))</f>
        <v/>
      </c>
      <c r="P1121" s="3" t="str">
        <f>IF(生产方式演算表!S1159="","",生产方式演算表!S1159)</f>
        <v/>
      </c>
      <c r="Q1121" s="3" t="str">
        <f>IF(生产方式演算表!AV1159="","",ROUND(生产方式演算表!AV1159,-1))</f>
        <v/>
      </c>
      <c r="R1121" s="3" t="str">
        <f>IF(生产方式演算表!V1159="","",生产方式演算表!V1159)</f>
        <v/>
      </c>
      <c r="S1121" s="3" t="str">
        <f>IF(生产方式演算表!AW1159="","",ROUND(生产方式演算表!AW1159,-LEN(生产方式演算表!AW1159)+2))</f>
        <v/>
      </c>
      <c r="T1121" s="3" t="str">
        <f>IF(生产方式演算表!X1159="","",生产方式演算表!X1159)</f>
        <v/>
      </c>
      <c r="U1121" s="3" t="str">
        <f>IF(生产方式演算表!AX1159="","",ROUND(生产方式演算表!AX1159,-LEN(生产方式演算表!AX1159)+2))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hidden="1" customHeight="1" spans="1:34">
      <c r="A1122" s="23" t="str">
        <f>生产方式演算表!A1160</f>
        <v>pmg_小米_基础生产</v>
      </c>
      <c r="B1122" s="20" t="str">
        <f>IF(生产方式演算表!B1160="","",生产方式演算表!B1160)</f>
        <v/>
      </c>
      <c r="C1122" s="25">
        <v>2</v>
      </c>
      <c r="D1122" s="24" t="str">
        <f>IF(生产方式演算表!F1160="","",生产方式演算表!F1160)</f>
        <v>工具</v>
      </c>
      <c r="E1122" s="24">
        <f>IF(生产方式演算表!AO1160="","",生产方式演算表!AO1160)</f>
        <v>30</v>
      </c>
      <c r="F1122" s="24" t="str">
        <f>IF(生产方式演算表!H1160="","",生产方式演算表!H1160)</f>
        <v/>
      </c>
      <c r="G1122" s="24" t="str">
        <f>IF(生产方式演算表!AP1160="","",生产方式演算表!AP1160)</f>
        <v/>
      </c>
      <c r="H1122" s="24" t="str">
        <f>IF(生产方式演算表!J1160="","",生产方式演算表!J1160)</f>
        <v/>
      </c>
      <c r="I1122" s="24" t="str">
        <f>IF(生产方式演算表!AQ1160="","",生产方式演算表!AQ1160)</f>
        <v/>
      </c>
      <c r="J1122" s="26" t="str">
        <f>IF(生产方式演算表!AR1160=0,"","运力")</f>
        <v/>
      </c>
      <c r="K1122" s="26" t="str">
        <f>IF(J1122="运力",生产方式演算表!AR1160,"")</f>
        <v/>
      </c>
      <c r="L1122" s="3" t="str">
        <f>IF(生产方式演算表!O1160="","",生产方式演算表!O1160)</f>
        <v/>
      </c>
      <c r="M1122" s="3" t="str">
        <f>IF(生产方式演算表!AT1160="","",ROUND(生产方式演算表!AT1160,-1))</f>
        <v/>
      </c>
      <c r="N1122" s="3" t="str">
        <f>IF(生产方式演算表!Q1160="","",生产方式演算表!Q1160)</f>
        <v/>
      </c>
      <c r="O1122" s="3" t="str">
        <f>IF(生产方式演算表!AU1160="","",ROUND(生产方式演算表!AU1160,-1))</f>
        <v/>
      </c>
      <c r="P1122" s="3" t="str">
        <f>IF(生产方式演算表!S1160="","",生产方式演算表!S1160)</f>
        <v/>
      </c>
      <c r="Q1122" s="3" t="str">
        <f>IF(生产方式演算表!AV1160="","",ROUND(生产方式演算表!AV1160,-1))</f>
        <v/>
      </c>
      <c r="R1122" s="3" t="str">
        <f>IF(生产方式演算表!V1160="","",生产方式演算表!V1160)</f>
        <v/>
      </c>
      <c r="S1122" s="3" t="str">
        <f>IF(生产方式演算表!AW1160="","",ROUND(生产方式演算表!AW1160,-LEN(生产方式演算表!AW1160)+2))</f>
        <v/>
      </c>
      <c r="T1122" s="3" t="str">
        <f>IF(生产方式演算表!X1160="","",生产方式演算表!X1160)</f>
        <v/>
      </c>
      <c r="U1122" s="3" t="str">
        <f>IF(生产方式演算表!AX1160="","",ROUND(生产方式演算表!AX1160,-LEN(生产方式演算表!AX1160)+2))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hidden="1" customHeight="1" spans="1:34">
      <c r="A1123" s="23" t="str">
        <f>生产方式演算表!A1161</f>
        <v>pmg_小米_基础生产</v>
      </c>
      <c r="B1123" s="20" t="str">
        <f>IF(生产方式演算表!B1161="","",生产方式演算表!B1161)</f>
        <v/>
      </c>
      <c r="C1123" s="25">
        <v>3</v>
      </c>
      <c r="D1123" s="24" t="str">
        <f>IF(生产方式演算表!F1161="","",生产方式演算表!F1161)</f>
        <v>科学引擎</v>
      </c>
      <c r="E1123" s="24">
        <f>IF(生产方式演算表!AO1161="","",生产方式演算表!AO1161)</f>
        <v>9</v>
      </c>
      <c r="F1123" s="24" t="str">
        <f>IF(生产方式演算表!H1161="","",生产方式演算表!H1161)</f>
        <v>煤</v>
      </c>
      <c r="G1123" s="24">
        <f>IF(生产方式演算表!AP1161="","",生产方式演算表!AP1161)</f>
        <v>35</v>
      </c>
      <c r="H1123" s="24" t="str">
        <f>IF(生产方式演算表!J1161="","",生产方式演算表!J1161)</f>
        <v/>
      </c>
      <c r="I1123" s="24" t="str">
        <f>IF(生产方式演算表!AQ1161="","",生产方式演算表!AQ1161)</f>
        <v/>
      </c>
      <c r="J1123" s="26" t="str">
        <f>IF(生产方式演算表!AR1161=0,"","运力")</f>
        <v/>
      </c>
      <c r="K1123" s="26" t="str">
        <f>IF(J1123="运力",生产方式演算表!AR1161,"")</f>
        <v/>
      </c>
      <c r="L1123" s="3" t="str">
        <f>IF(生产方式演算表!O1161="","",生产方式演算表!O1161)</f>
        <v/>
      </c>
      <c r="M1123" s="3" t="str">
        <f>IF(生产方式演算表!AT1161="","",ROUND(生产方式演算表!AT1161,-1))</f>
        <v/>
      </c>
      <c r="N1123" s="3" t="str">
        <f>IF(生产方式演算表!Q1161="","",生产方式演算表!Q1161)</f>
        <v/>
      </c>
      <c r="O1123" s="3" t="str">
        <f>IF(生产方式演算表!AU1161="","",ROUND(生产方式演算表!AU1161,-1))</f>
        <v/>
      </c>
      <c r="P1123" s="3" t="str">
        <f>IF(生产方式演算表!S1161="","",生产方式演算表!S1161)</f>
        <v/>
      </c>
      <c r="Q1123" s="3" t="str">
        <f>IF(生产方式演算表!AV1161="","",ROUND(生产方式演算表!AV1161,-1))</f>
        <v/>
      </c>
      <c r="R1123" s="3" t="str">
        <f>IF(生产方式演算表!V1161="","",生产方式演算表!V1161)</f>
        <v/>
      </c>
      <c r="S1123" s="3" t="str">
        <f>IF(生产方式演算表!AW1161="","",ROUND(生产方式演算表!AW1161,-LEN(生产方式演算表!AW1161)+2))</f>
        <v/>
      </c>
      <c r="T1123" s="3" t="str">
        <f>IF(生产方式演算表!X1161="","",生产方式演算表!X1161)</f>
        <v/>
      </c>
      <c r="U1123" s="3" t="str">
        <f>IF(生产方式演算表!AX1161="","",ROUND(生产方式演算表!AX1161,-LEN(生产方式演算表!AX1161)+2))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hidden="1" customHeight="1" spans="1:34">
      <c r="A1124" s="23" t="str">
        <f>生产方式演算表!A1162</f>
        <v>pmg_小米_基础生产</v>
      </c>
      <c r="B1124" s="20" t="str">
        <f>IF(生产方式演算表!B1162="","",生产方式演算表!B1162)</f>
        <v/>
      </c>
      <c r="C1124" s="25">
        <v>4</v>
      </c>
      <c r="D1124" s="24" t="str">
        <f>IF(生产方式演算表!F1162="","",生产方式演算表!F1162)</f>
        <v>魔导引擎</v>
      </c>
      <c r="E1124" s="24">
        <f>IF(生产方式演算表!AO1162="","",生产方式演算表!AO1162)</f>
        <v>8</v>
      </c>
      <c r="F1124" s="24" t="str">
        <f>IF(生产方式演算表!H1162="","",生产方式演算表!H1162)</f>
        <v>煤</v>
      </c>
      <c r="G1124" s="24">
        <f>IF(生产方式演算表!AP1162="","",生产方式演算表!AP1162)</f>
        <v>43</v>
      </c>
      <c r="H1124" s="24" t="str">
        <f>IF(生产方式演算表!J1162="","",生产方式演算表!J1162)</f>
        <v/>
      </c>
      <c r="I1124" s="24" t="str">
        <f>IF(生产方式演算表!AQ1162="","",生产方式演算表!AQ1162)</f>
        <v/>
      </c>
      <c r="J1124" s="26" t="str">
        <f>IF(生产方式演算表!AR1162=0,"","运力")</f>
        <v/>
      </c>
      <c r="K1124" s="26" t="str">
        <f>IF(J1124="运力",生产方式演算表!AR1162,"")</f>
        <v/>
      </c>
      <c r="L1124" s="3" t="str">
        <f>IF(生产方式演算表!O1162="","",生产方式演算表!O1162)</f>
        <v/>
      </c>
      <c r="M1124" s="3" t="str">
        <f>IF(生产方式演算表!AT1162="","",ROUND(生产方式演算表!AT1162,-1))</f>
        <v/>
      </c>
      <c r="N1124" s="3" t="str">
        <f>IF(生产方式演算表!Q1162="","",生产方式演算表!Q1162)</f>
        <v/>
      </c>
      <c r="O1124" s="3" t="str">
        <f>IF(生产方式演算表!AU1162="","",ROUND(生产方式演算表!AU1162,-1))</f>
        <v/>
      </c>
      <c r="P1124" s="3" t="str">
        <f>IF(生产方式演算表!S1162="","",生产方式演算表!S1162)</f>
        <v/>
      </c>
      <c r="Q1124" s="3" t="str">
        <f>IF(生产方式演算表!AV1162="","",ROUND(生产方式演算表!AV1162,-1))</f>
        <v/>
      </c>
      <c r="R1124" s="3" t="str">
        <f>IF(生产方式演算表!V1162="","",生产方式演算表!V1162)</f>
        <v/>
      </c>
      <c r="S1124" s="3" t="str">
        <f>IF(生产方式演算表!AW1162="","",ROUND(生产方式演算表!AW1162,-LEN(生产方式演算表!AW1162)+2))</f>
        <v/>
      </c>
      <c r="T1124" s="3" t="str">
        <f>IF(生产方式演算表!X1162="","",生产方式演算表!X1162)</f>
        <v/>
      </c>
      <c r="U1124" s="3" t="str">
        <f>IF(生产方式演算表!AX1162="","",ROUND(生产方式演算表!AX1162,-LEN(生产方式演算表!AX1162)+2))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hidden="1" customHeight="1" spans="1:34">
      <c r="A1125" s="23" t="str">
        <f>生产方式演算表!A1163</f>
        <v>pmg_小米_科学自动化</v>
      </c>
      <c r="B1125" s="20" t="str">
        <f>IF(生产方式演算表!B1163="","",生产方式演算表!B1163)</f>
        <v/>
      </c>
      <c r="C1125" s="25">
        <v>5</v>
      </c>
      <c r="D1125" s="24" t="str">
        <f>IF(生产方式演算表!F1163="","",生产方式演算表!F1163)</f>
        <v/>
      </c>
      <c r="E1125" s="24" t="str">
        <f>IF(生产方式演算表!AO1163="","",生产方式演算表!AO1163)</f>
        <v/>
      </c>
      <c r="F1125" s="24" t="str">
        <f>IF(生产方式演算表!H1163="","",生产方式演算表!H1163)</f>
        <v/>
      </c>
      <c r="G1125" s="24" t="str">
        <f>IF(生产方式演算表!AP1163="","",生产方式演算表!AP1163)</f>
        <v/>
      </c>
      <c r="H1125" s="24" t="str">
        <f>IF(生产方式演算表!J1163="","",生产方式演算表!J1163)</f>
        <v/>
      </c>
      <c r="I1125" s="24" t="str">
        <f>IF(生产方式演算表!AQ1163="","",生产方式演算表!AQ1163)</f>
        <v/>
      </c>
      <c r="J1125" s="26" t="str">
        <f>IF(生产方式演算表!AR1163=0,"","运力")</f>
        <v/>
      </c>
      <c r="K1125" s="26" t="str">
        <f>IF(J1125="运力",生产方式演算表!AR1163,"")</f>
        <v/>
      </c>
      <c r="L1125" s="3" t="str">
        <f>IF(生产方式演算表!O1163="","",生产方式演算表!O1163)</f>
        <v/>
      </c>
      <c r="M1125" s="3" t="str">
        <f>IF(生产方式演算表!AT1163="","",ROUND(生产方式演算表!AT1163,-1))</f>
        <v/>
      </c>
      <c r="N1125" s="3" t="str">
        <f>IF(生产方式演算表!Q1163="","",生产方式演算表!Q1163)</f>
        <v/>
      </c>
      <c r="O1125" s="3" t="str">
        <f>IF(生产方式演算表!AU1163="","",ROUND(生产方式演算表!AU1163,-1))</f>
        <v/>
      </c>
      <c r="P1125" s="3" t="str">
        <f>IF(生产方式演算表!S1163="","",生产方式演算表!S1163)</f>
        <v/>
      </c>
      <c r="Q1125" s="3" t="str">
        <f>IF(生产方式演算表!AV1163="","",ROUND(生产方式演算表!AV1163,-1))</f>
        <v/>
      </c>
      <c r="R1125" s="3" t="str">
        <f>IF(生产方式演算表!V1163="","",生产方式演算表!V1163)</f>
        <v/>
      </c>
      <c r="S1125" s="3" t="str">
        <f>IF(生产方式演算表!AW1163="","",ROUND(生产方式演算表!AW1163,-LEN(生产方式演算表!AW1163)+2))</f>
        <v/>
      </c>
      <c r="T1125" s="3" t="str">
        <f>IF(生产方式演算表!X1163="","",生产方式演算表!X1163)</f>
        <v/>
      </c>
      <c r="U1125" s="3" t="str">
        <f>IF(生产方式演算表!AX1163="","",ROUND(生产方式演算表!AX1163,-LEN(生产方式演算表!AX1163)+2))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hidden="1" customHeight="1" spans="1:34">
      <c r="A1126" s="23" t="str">
        <f>生产方式演算表!A1164</f>
        <v>pmg_小米_科学自动化</v>
      </c>
      <c r="B1126" s="20" t="str">
        <f>IF(生产方式演算表!B1164="","",生产方式演算表!B1164)</f>
        <v/>
      </c>
      <c r="C1126" s="23">
        <v>1</v>
      </c>
      <c r="D1126" s="24" t="str">
        <f>IF(生产方式演算表!F1164="","",生产方式演算表!F1164)</f>
        <v>魔偶</v>
      </c>
      <c r="E1126" s="24">
        <f>IF(生产方式演算表!AO1164="","",生产方式演算表!AO1164)</f>
        <v>2</v>
      </c>
      <c r="F1126" s="24" t="str">
        <f>IF(生产方式演算表!H1164="","",生产方式演算表!H1164)</f>
        <v>灵能水晶</v>
      </c>
      <c r="G1126" s="24">
        <f>IF(生产方式演算表!AP1164="","",生产方式演算表!AP1164)</f>
        <v>4</v>
      </c>
      <c r="H1126" s="24" t="str">
        <f>IF(生产方式演算表!J1164="","",生产方式演算表!J1164)</f>
        <v/>
      </c>
      <c r="I1126" s="24" t="str">
        <f>IF(生产方式演算表!AQ1164="","",生产方式演算表!AQ1164)</f>
        <v/>
      </c>
      <c r="J1126" s="26" t="str">
        <f>IF(生产方式演算表!AR1164=0,"","运力")</f>
        <v/>
      </c>
      <c r="K1126" s="26" t="str">
        <f>IF(J1126="运力",生产方式演算表!AR1164,"")</f>
        <v/>
      </c>
      <c r="L1126" s="3" t="str">
        <f>IF(生产方式演算表!O1164="","",生产方式演算表!O1164)</f>
        <v/>
      </c>
      <c r="M1126" s="3" t="str">
        <f>IF(生产方式演算表!AT1164="","",ROUND(生产方式演算表!AT1164,-1))</f>
        <v/>
      </c>
      <c r="N1126" s="3" t="str">
        <f>IF(生产方式演算表!Q1164="","",生产方式演算表!Q1164)</f>
        <v/>
      </c>
      <c r="O1126" s="3" t="str">
        <f>IF(生产方式演算表!AU1164="","",ROUND(生产方式演算表!AU1164,-1))</f>
        <v/>
      </c>
      <c r="P1126" s="3" t="str">
        <f>IF(生产方式演算表!S1164="","",生产方式演算表!S1164)</f>
        <v/>
      </c>
      <c r="Q1126" s="3" t="str">
        <f>IF(生产方式演算表!AV1164="","",ROUND(生产方式演算表!AV1164,-1))</f>
        <v/>
      </c>
      <c r="R1126" s="3" t="str">
        <f>IF(生产方式演算表!V1164="","",生产方式演算表!V1164)</f>
        <v/>
      </c>
      <c r="S1126" s="3" t="str">
        <f>IF(生产方式演算表!AW1164="","",ROUND(生产方式演算表!AW1164,-LEN(生产方式演算表!AW1164)+2))</f>
        <v/>
      </c>
      <c r="T1126" s="3" t="str">
        <f>IF(生产方式演算表!X1164="","",生产方式演算表!X1164)</f>
        <v/>
      </c>
      <c r="U1126" s="3" t="str">
        <f>IF(生产方式演算表!AX1164="","",ROUND(生产方式演算表!AX1164,-LEN(生产方式演算表!AX1164)+2))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hidden="1" customHeight="1" spans="1:34">
      <c r="A1127" s="23" t="str">
        <f>生产方式演算表!A1165</f>
        <v>pmg_小米_科学自动化</v>
      </c>
      <c r="B1127" s="20" t="str">
        <f>IF(生产方式演算表!B1165="","",生产方式演算表!B1165)</f>
        <v/>
      </c>
      <c r="C1127" s="23">
        <v>2</v>
      </c>
      <c r="D1127" s="24" t="str">
        <f>IF(生产方式演算表!F1165="","",生产方式演算表!F1165)</f>
        <v>魔偶</v>
      </c>
      <c r="E1127" s="24">
        <f>IF(生产方式演算表!AO1165="","",生产方式演算表!AO1165)</f>
        <v>3</v>
      </c>
      <c r="F1127" s="24" t="str">
        <f>IF(生产方式演算表!H1165="","",生产方式演算表!H1165)</f>
        <v>灵能水晶</v>
      </c>
      <c r="G1127" s="24">
        <f>IF(生产方式演算表!AP1165="","",生产方式演算表!AP1165)</f>
        <v>5</v>
      </c>
      <c r="H1127" s="24" t="str">
        <f>IF(生产方式演算表!J1165="","",生产方式演算表!J1165)</f>
        <v/>
      </c>
      <c r="I1127" s="24" t="str">
        <f>IF(生产方式演算表!AQ1165="","",生产方式演算表!AQ1165)</f>
        <v/>
      </c>
      <c r="J1127" s="26" t="str">
        <f>IF(生产方式演算表!AR1165=0,"","运力")</f>
        <v/>
      </c>
      <c r="K1127" s="26" t="str">
        <f>IF(J1127="运力",生产方式演算表!AR1165,"")</f>
        <v/>
      </c>
      <c r="L1127" s="3" t="str">
        <f>IF(生产方式演算表!O1165="","",生产方式演算表!O1165)</f>
        <v/>
      </c>
      <c r="M1127" s="3" t="str">
        <f>IF(生产方式演算表!AT1165="","",ROUND(生产方式演算表!AT1165,-1))</f>
        <v/>
      </c>
      <c r="N1127" s="3" t="str">
        <f>IF(生产方式演算表!Q1165="","",生产方式演算表!Q1165)</f>
        <v/>
      </c>
      <c r="O1127" s="3" t="str">
        <f>IF(生产方式演算表!AU1165="","",ROUND(生产方式演算表!AU1165,-1))</f>
        <v/>
      </c>
      <c r="P1127" s="3" t="str">
        <f>IF(生产方式演算表!S1165="","",生产方式演算表!S1165)</f>
        <v/>
      </c>
      <c r="Q1127" s="3" t="str">
        <f>IF(生产方式演算表!AV1165="","",ROUND(生产方式演算表!AV1165,-1))</f>
        <v/>
      </c>
      <c r="R1127" s="3" t="str">
        <f>IF(生产方式演算表!V1165="","",生产方式演算表!V1165)</f>
        <v/>
      </c>
      <c r="S1127" s="3" t="str">
        <f>IF(生产方式演算表!AW1165="","",ROUND(生产方式演算表!AW1165,-LEN(生产方式演算表!AW1165)+2))</f>
        <v/>
      </c>
      <c r="T1127" s="3" t="str">
        <f>IF(生产方式演算表!X1165="","",生产方式演算表!X1165)</f>
        <v/>
      </c>
      <c r="U1127" s="3" t="str">
        <f>IF(生产方式演算表!AX1165="","",ROUND(生产方式演算表!AX1165,-LEN(生产方式演算表!AX1165)+2))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hidden="1" customHeight="1" spans="1:34">
      <c r="A1128" s="23" t="str">
        <f>生产方式演算表!A1166</f>
        <v>pmg_小米_科学自动化</v>
      </c>
      <c r="B1128" s="20" t="str">
        <f>IF(生产方式演算表!B1166="","",生产方式演算表!B1166)</f>
        <v/>
      </c>
      <c r="C1128" s="23">
        <v>3</v>
      </c>
      <c r="D1128" s="24" t="str">
        <f>IF(生产方式演算表!F1166="","",生产方式演算表!F1166)</f>
        <v>魔偶</v>
      </c>
      <c r="E1128" s="24">
        <f>IF(生产方式演算表!AO1166="","",生产方式演算表!AO1166)</f>
        <v>4</v>
      </c>
      <c r="F1128" s="24" t="str">
        <f>IF(生产方式演算表!H1166="","",生产方式演算表!H1166)</f>
        <v>灵能水晶</v>
      </c>
      <c r="G1128" s="24">
        <f>IF(生产方式演算表!AP1166="","",生产方式演算表!AP1166)</f>
        <v>6</v>
      </c>
      <c r="H1128" s="24" t="str">
        <f>IF(生产方式演算表!J1166="","",生产方式演算表!J1166)</f>
        <v/>
      </c>
      <c r="I1128" s="24" t="str">
        <f>IF(生产方式演算表!AQ1166="","",生产方式演算表!AQ1166)</f>
        <v/>
      </c>
      <c r="J1128" s="26" t="str">
        <f>IF(生产方式演算表!AR1166=0,"","运力")</f>
        <v/>
      </c>
      <c r="K1128" s="26" t="str">
        <f>IF(J1128="运力",生产方式演算表!AR1166,"")</f>
        <v/>
      </c>
      <c r="L1128" s="3" t="str">
        <f>IF(生产方式演算表!O1166="","",生产方式演算表!O1166)</f>
        <v/>
      </c>
      <c r="M1128" s="3" t="str">
        <f>IF(生产方式演算表!AT1166="","",ROUND(生产方式演算表!AT1166,-1))</f>
        <v/>
      </c>
      <c r="N1128" s="3" t="str">
        <f>IF(生产方式演算表!Q1166="","",生产方式演算表!Q1166)</f>
        <v/>
      </c>
      <c r="O1128" s="3" t="str">
        <f>IF(生产方式演算表!AU1166="","",ROUND(生产方式演算表!AU1166,-1))</f>
        <v/>
      </c>
      <c r="P1128" s="3" t="str">
        <f>IF(生产方式演算表!S1166="","",生产方式演算表!S1166)</f>
        <v/>
      </c>
      <c r="Q1128" s="3" t="str">
        <f>IF(生产方式演算表!AV1166="","",ROUND(生产方式演算表!AV1166,-1))</f>
        <v/>
      </c>
      <c r="R1128" s="3" t="str">
        <f>IF(生产方式演算表!V1166="","",生产方式演算表!V1166)</f>
        <v/>
      </c>
      <c r="S1128" s="3" t="str">
        <f>IF(生产方式演算表!AW1166="","",ROUND(生产方式演算表!AW1166,-LEN(生产方式演算表!AW1166)+2))</f>
        <v/>
      </c>
      <c r="T1128" s="3" t="str">
        <f>IF(生产方式演算表!X1166="","",生产方式演算表!X1166)</f>
        <v/>
      </c>
      <c r="U1128" s="3" t="str">
        <f>IF(生产方式演算表!AX1166="","",ROUND(生产方式演算表!AX1166,-LEN(生产方式演算表!AX1166)+2))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hidden="1" customHeight="1" spans="1:34">
      <c r="A1129" s="23" t="str">
        <f>生产方式演算表!A1167</f>
        <v>pmg_小米_科学自动化</v>
      </c>
      <c r="B1129" s="20" t="str">
        <f>IF(生产方式演算表!B1167="","",生产方式演算表!B1167)</f>
        <v/>
      </c>
      <c r="C1129" s="23">
        <v>4</v>
      </c>
      <c r="D1129" s="24" t="str">
        <f>IF(生产方式演算表!F1167="","",生产方式演算表!F1167)</f>
        <v>魔偶</v>
      </c>
      <c r="E1129" s="24">
        <f>IF(生产方式演算表!AO1167="","",生产方式演算表!AO1167)</f>
        <v>4</v>
      </c>
      <c r="F1129" s="24" t="str">
        <f>IF(生产方式演算表!H1167="","",生产方式演算表!H1167)</f>
        <v>灵能水晶</v>
      </c>
      <c r="G1129" s="24">
        <f>IF(生产方式演算表!AP1167="","",生产方式演算表!AP1167)</f>
        <v>7</v>
      </c>
      <c r="H1129" s="24" t="str">
        <f>IF(生产方式演算表!J1167="","",生产方式演算表!J1167)</f>
        <v/>
      </c>
      <c r="I1129" s="24" t="str">
        <f>IF(生产方式演算表!AQ1167="","",生产方式演算表!AQ1167)</f>
        <v/>
      </c>
      <c r="J1129" s="26" t="str">
        <f>IF(生产方式演算表!AR1167=0,"","运力")</f>
        <v/>
      </c>
      <c r="K1129" s="26" t="str">
        <f>IF(J1129="运力",生产方式演算表!AR1167,"")</f>
        <v/>
      </c>
      <c r="L1129" s="3" t="str">
        <f>IF(生产方式演算表!O1167="","",生产方式演算表!O1167)</f>
        <v/>
      </c>
      <c r="M1129" s="3" t="str">
        <f>IF(生产方式演算表!AT1167="","",ROUND(生产方式演算表!AT1167,-1))</f>
        <v/>
      </c>
      <c r="N1129" s="3" t="str">
        <f>IF(生产方式演算表!Q1167="","",生产方式演算表!Q1167)</f>
        <v/>
      </c>
      <c r="O1129" s="3" t="str">
        <f>IF(生产方式演算表!AU1167="","",ROUND(生产方式演算表!AU1167,-1))</f>
        <v/>
      </c>
      <c r="P1129" s="3" t="str">
        <f>IF(生产方式演算表!S1167="","",生产方式演算表!S1167)</f>
        <v/>
      </c>
      <c r="Q1129" s="3" t="str">
        <f>IF(生产方式演算表!AV1167="","",ROUND(生产方式演算表!AV1167,-1))</f>
        <v/>
      </c>
      <c r="R1129" s="3" t="str">
        <f>IF(生产方式演算表!V1167="","",生产方式演算表!V1167)</f>
        <v/>
      </c>
      <c r="S1129" s="3" t="str">
        <f>IF(生产方式演算表!AW1167="","",ROUND(生产方式演算表!AW1167,-LEN(生产方式演算表!AW1167)+2))</f>
        <v/>
      </c>
      <c r="T1129" s="3" t="str">
        <f>IF(生产方式演算表!X1167="","",生产方式演算表!X1167)</f>
        <v/>
      </c>
      <c r="U1129" s="3" t="str">
        <f>IF(生产方式演算表!AX1167="","",ROUND(生产方式演算表!AX1167,-LEN(生产方式演算表!AX1167)+2))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hidden="1" customHeight="1" spans="1:34">
      <c r="A1130" s="23" t="str">
        <f>生产方式演算表!A1168</f>
        <v>pmg_小米_魔法自动化</v>
      </c>
      <c r="B1130" s="20" t="str">
        <f>IF(生产方式演算表!B1168="","",生产方式演算表!B1168)</f>
        <v/>
      </c>
      <c r="C1130" s="23">
        <v>5</v>
      </c>
      <c r="D1130" s="24" t="str">
        <f>IF(生产方式演算表!F1168="","",生产方式演算表!F1168)</f>
        <v/>
      </c>
      <c r="E1130" s="24" t="str">
        <f>IF(生产方式演算表!AO1168="","",生产方式演算表!AO1168)</f>
        <v/>
      </c>
      <c r="F1130" s="24" t="str">
        <f>IF(生产方式演算表!H1168="","",生产方式演算表!H1168)</f>
        <v/>
      </c>
      <c r="G1130" s="24" t="str">
        <f>IF(生产方式演算表!AP1168="","",生产方式演算表!AP1168)</f>
        <v/>
      </c>
      <c r="H1130" s="24" t="str">
        <f>IF(生产方式演算表!J1168="","",生产方式演算表!J1168)</f>
        <v/>
      </c>
      <c r="I1130" s="24" t="str">
        <f>IF(生产方式演算表!AQ1168="","",生产方式演算表!AQ1168)</f>
        <v/>
      </c>
      <c r="J1130" s="26" t="str">
        <f>IF(生产方式演算表!AR1168=0,"","运力")</f>
        <v/>
      </c>
      <c r="K1130" s="26" t="str">
        <f>IF(J1130="运力",生产方式演算表!AR1168,"")</f>
        <v/>
      </c>
      <c r="L1130" s="3" t="str">
        <f>IF(生产方式演算表!O1168="","",生产方式演算表!O1168)</f>
        <v/>
      </c>
      <c r="M1130" s="3" t="str">
        <f>IF(生产方式演算表!AT1168="","",ROUND(生产方式演算表!AT1168,-1))</f>
        <v/>
      </c>
      <c r="N1130" s="3" t="str">
        <f>IF(生产方式演算表!Q1168="","",生产方式演算表!Q1168)</f>
        <v/>
      </c>
      <c r="O1130" s="3" t="str">
        <f>IF(生产方式演算表!AU1168="","",ROUND(生产方式演算表!AU1168,-1))</f>
        <v/>
      </c>
      <c r="P1130" s="3" t="str">
        <f>IF(生产方式演算表!S1168="","",生产方式演算表!S1168)</f>
        <v/>
      </c>
      <c r="Q1130" s="3" t="str">
        <f>IF(生产方式演算表!AV1168="","",ROUND(生产方式演算表!AV1168,-1))</f>
        <v/>
      </c>
      <c r="R1130" s="3" t="str">
        <f>IF(生产方式演算表!V1168="","",生产方式演算表!V1168)</f>
        <v/>
      </c>
      <c r="S1130" s="3" t="str">
        <f>IF(生产方式演算表!AW1168="","",ROUND(生产方式演算表!AW1168,-LEN(生产方式演算表!AW1168)+2))</f>
        <v/>
      </c>
      <c r="T1130" s="3" t="str">
        <f>IF(生产方式演算表!X1168="","",生产方式演算表!X1168)</f>
        <v/>
      </c>
      <c r="U1130" s="3" t="str">
        <f>IF(生产方式演算表!AX1168="","",ROUND(生产方式演算表!AX1168,-LEN(生产方式演算表!AX1168)+2))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hidden="1" customHeight="1" spans="1:34">
      <c r="A1131" s="23" t="str">
        <f>生产方式演算表!A1169</f>
        <v>pmg_小米_魔法自动化</v>
      </c>
      <c r="B1131" s="20" t="str">
        <f>IF(生产方式演算表!B1169="","",生产方式演算表!B1169)</f>
        <v/>
      </c>
      <c r="C1131" s="25">
        <v>1</v>
      </c>
      <c r="D1131" s="24" t="str">
        <f>IF(生产方式演算表!F1169="","",生产方式演算表!F1169)</f>
        <v/>
      </c>
      <c r="E1131" s="24" t="str">
        <f>IF(生产方式演算表!AO1169="","",生产方式演算表!AO1169)</f>
        <v/>
      </c>
      <c r="F1131" s="24" t="str">
        <f>IF(生产方式演算表!H1169="","",生产方式演算表!H1169)</f>
        <v/>
      </c>
      <c r="G1131" s="24" t="str">
        <f>IF(生产方式演算表!AP1169="","",生产方式演算表!AP1169)</f>
        <v/>
      </c>
      <c r="H1131" s="24" t="str">
        <f>IF(生产方式演算表!J1169="","",生产方式演算表!J1169)</f>
        <v/>
      </c>
      <c r="I1131" s="24" t="str">
        <f>IF(生产方式演算表!AQ1169="","",生产方式演算表!AQ1169)</f>
        <v/>
      </c>
      <c r="J1131" s="26" t="str">
        <f>IF(生产方式演算表!AR1169=0,"","运力")</f>
        <v/>
      </c>
      <c r="K1131" s="26" t="str">
        <f>IF(J1131="运力",生产方式演算表!AR1169,"")</f>
        <v/>
      </c>
      <c r="L1131" s="3" t="str">
        <f>IF(生产方式演算表!O1169="","",生产方式演算表!O1169)</f>
        <v/>
      </c>
      <c r="M1131" s="3" t="str">
        <f>IF(生产方式演算表!AT1169="","",ROUND(生产方式演算表!AT1169,-1))</f>
        <v/>
      </c>
      <c r="N1131" s="3" t="str">
        <f>IF(生产方式演算表!Q1169="","",生产方式演算表!Q1169)</f>
        <v/>
      </c>
      <c r="O1131" s="3" t="str">
        <f>IF(生产方式演算表!AU1169="","",ROUND(生产方式演算表!AU1169,-1))</f>
        <v/>
      </c>
      <c r="P1131" s="3" t="str">
        <f>IF(生产方式演算表!S1169="","",生产方式演算表!S1169)</f>
        <v/>
      </c>
      <c r="Q1131" s="3" t="str">
        <f>IF(生产方式演算表!AV1169="","",ROUND(生产方式演算表!AV1169,-1))</f>
        <v/>
      </c>
      <c r="R1131" s="3" t="str">
        <f>IF(生产方式演算表!V1169="","",生产方式演算表!V1169)</f>
        <v/>
      </c>
      <c r="S1131" s="3" t="str">
        <f>IF(生产方式演算表!AW1169="","",ROUND(生产方式演算表!AW1169,-LEN(生产方式演算表!AW1169)+2))</f>
        <v/>
      </c>
      <c r="T1131" s="3" t="str">
        <f>IF(生产方式演算表!X1169="","",生产方式演算表!X1169)</f>
        <v/>
      </c>
      <c r="U1131" s="3" t="str">
        <f>IF(生产方式演算表!AX1169="","",ROUND(生产方式演算表!AX1169,-LEN(生产方式演算表!AX1169)+2))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hidden="1" customHeight="1" spans="1:34">
      <c r="A1132" s="23" t="str">
        <f>生产方式演算表!A1170</f>
        <v>pmg_小米_魔法自动化</v>
      </c>
      <c r="B1132" s="20" t="str">
        <f>IF(生产方式演算表!B1170="","",生产方式演算表!B1170)</f>
        <v/>
      </c>
      <c r="C1132" s="25">
        <v>2</v>
      </c>
      <c r="D1132" s="24" t="str">
        <f>IF(生产方式演算表!F1170="","",生产方式演算表!F1170)</f>
        <v/>
      </c>
      <c r="E1132" s="24" t="str">
        <f>IF(生产方式演算表!AO1170="","",生产方式演算表!AO1170)</f>
        <v/>
      </c>
      <c r="F1132" s="24" t="str">
        <f>IF(生产方式演算表!H1170="","",生产方式演算表!H1170)</f>
        <v/>
      </c>
      <c r="G1132" s="24" t="str">
        <f>IF(生产方式演算表!AP1170="","",生产方式演算表!AP1170)</f>
        <v/>
      </c>
      <c r="H1132" s="24" t="str">
        <f>IF(生产方式演算表!J1170="","",生产方式演算表!J1170)</f>
        <v/>
      </c>
      <c r="I1132" s="24" t="str">
        <f>IF(生产方式演算表!AQ1170="","",生产方式演算表!AQ1170)</f>
        <v/>
      </c>
      <c r="J1132" s="26" t="str">
        <f>IF(生产方式演算表!AR1170=0,"","运力")</f>
        <v/>
      </c>
      <c r="K1132" s="26" t="str">
        <f>IF(J1132="运力",生产方式演算表!AR1170,"")</f>
        <v/>
      </c>
      <c r="L1132" s="3" t="str">
        <f>IF(生产方式演算表!O1170="","",生产方式演算表!O1170)</f>
        <v/>
      </c>
      <c r="M1132" s="3" t="str">
        <f>IF(生产方式演算表!AT1170="","",ROUND(生产方式演算表!AT1170,-1))</f>
        <v/>
      </c>
      <c r="N1132" s="3" t="str">
        <f>IF(生产方式演算表!Q1170="","",生产方式演算表!Q1170)</f>
        <v/>
      </c>
      <c r="O1132" s="3" t="str">
        <f>IF(生产方式演算表!AU1170="","",ROUND(生产方式演算表!AU1170,-1))</f>
        <v/>
      </c>
      <c r="P1132" s="3" t="str">
        <f>IF(生产方式演算表!S1170="","",生产方式演算表!S1170)</f>
        <v/>
      </c>
      <c r="Q1132" s="3" t="str">
        <f>IF(生产方式演算表!AV1170="","",ROUND(生产方式演算表!AV1170,-1))</f>
        <v/>
      </c>
      <c r="R1132" s="3" t="str">
        <f>IF(生产方式演算表!V1170="","",生产方式演算表!V1170)</f>
        <v/>
      </c>
      <c r="S1132" s="3" t="str">
        <f>IF(生产方式演算表!AW1170="","",ROUND(生产方式演算表!AW1170,-LEN(生产方式演算表!AW1170)+2))</f>
        <v/>
      </c>
      <c r="T1132" s="3" t="str">
        <f>IF(生产方式演算表!X1170="","",生产方式演算表!X1170)</f>
        <v/>
      </c>
      <c r="U1132" s="3" t="str">
        <f>IF(生产方式演算表!AX1170="","",ROUND(生产方式演算表!AX1170,-LEN(生产方式演算表!AX1170)+2))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hidden="1" customHeight="1" spans="1:34">
      <c r="A1133" s="23" t="str">
        <f>生产方式演算表!A1171</f>
        <v>pmg_小米_魔法自动化</v>
      </c>
      <c r="B1133" s="20" t="str">
        <f>IF(生产方式演算表!B1171="","",生产方式演算表!B1171)</f>
        <v/>
      </c>
      <c r="C1133" s="25">
        <v>3</v>
      </c>
      <c r="D1133" s="24" t="str">
        <f>IF(生产方式演算表!F1171="","",生产方式演算表!F1171)</f>
        <v/>
      </c>
      <c r="E1133" s="24" t="str">
        <f>IF(生产方式演算表!AO1171="","",生产方式演算表!AO1171)</f>
        <v/>
      </c>
      <c r="F1133" s="24" t="str">
        <f>IF(生产方式演算表!H1171="","",生产方式演算表!H1171)</f>
        <v/>
      </c>
      <c r="G1133" s="24" t="str">
        <f>IF(生产方式演算表!AP1171="","",生产方式演算表!AP1171)</f>
        <v/>
      </c>
      <c r="H1133" s="24" t="str">
        <f>IF(生产方式演算表!J1171="","",生产方式演算表!J1171)</f>
        <v/>
      </c>
      <c r="I1133" s="24" t="str">
        <f>IF(生产方式演算表!AQ1171="","",生产方式演算表!AQ1171)</f>
        <v/>
      </c>
      <c r="J1133" s="26" t="str">
        <f>IF(生产方式演算表!AR1171=0,"","运力")</f>
        <v/>
      </c>
      <c r="K1133" s="26" t="str">
        <f>IF(J1133="运力",生产方式演算表!AR1171,"")</f>
        <v/>
      </c>
      <c r="L1133" s="3" t="str">
        <f>IF(生产方式演算表!O1171="","",生产方式演算表!O1171)</f>
        <v/>
      </c>
      <c r="M1133" s="3" t="str">
        <f>IF(生产方式演算表!AT1171="","",ROUND(生产方式演算表!AT1171,-1))</f>
        <v/>
      </c>
      <c r="N1133" s="3" t="str">
        <f>IF(生产方式演算表!Q1171="","",生产方式演算表!Q1171)</f>
        <v/>
      </c>
      <c r="O1133" s="3" t="str">
        <f>IF(生产方式演算表!AU1171="","",ROUND(生产方式演算表!AU1171,-1))</f>
        <v/>
      </c>
      <c r="P1133" s="3" t="str">
        <f>IF(生产方式演算表!S1171="","",生产方式演算表!S1171)</f>
        <v/>
      </c>
      <c r="Q1133" s="3" t="str">
        <f>IF(生产方式演算表!AV1171="","",ROUND(生产方式演算表!AV1171,-1))</f>
        <v/>
      </c>
      <c r="R1133" s="3" t="str">
        <f>IF(生产方式演算表!V1171="","",生产方式演算表!V1171)</f>
        <v/>
      </c>
      <c r="S1133" s="3" t="str">
        <f>IF(生产方式演算表!AW1171="","",ROUND(生产方式演算表!AW1171,-LEN(生产方式演算表!AW1171)+2))</f>
        <v/>
      </c>
      <c r="T1133" s="3" t="str">
        <f>IF(生产方式演算表!X1171="","",生产方式演算表!X1171)</f>
        <v/>
      </c>
      <c r="U1133" s="3" t="str">
        <f>IF(生产方式演算表!AX1171="","",ROUND(生产方式演算表!AX1171,-LEN(生产方式演算表!AX1171)+2))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hidden="1" customHeight="1" spans="1:34">
      <c r="A1134" s="23" t="str">
        <f>生产方式演算表!A1172</f>
        <v>pmg_小米_魔法自动化</v>
      </c>
      <c r="B1134" s="20" t="str">
        <f>IF(生产方式演算表!B1172="","",生产方式演算表!B1172)</f>
        <v/>
      </c>
      <c r="C1134" s="25">
        <v>4</v>
      </c>
      <c r="D1134" s="24" t="str">
        <f>IF(生产方式演算表!F1172="","",生产方式演算表!F1172)</f>
        <v/>
      </c>
      <c r="E1134" s="24" t="str">
        <f>IF(生产方式演算表!AO1172="","",生产方式演算表!AO1172)</f>
        <v/>
      </c>
      <c r="F1134" s="24" t="str">
        <f>IF(生产方式演算表!H1172="","",生产方式演算表!H1172)</f>
        <v/>
      </c>
      <c r="G1134" s="24" t="str">
        <f>IF(生产方式演算表!AP1172="","",生产方式演算表!AP1172)</f>
        <v/>
      </c>
      <c r="H1134" s="24" t="str">
        <f>IF(生产方式演算表!J1172="","",生产方式演算表!J1172)</f>
        <v/>
      </c>
      <c r="I1134" s="24" t="str">
        <f>IF(生产方式演算表!AQ1172="","",生产方式演算表!AQ1172)</f>
        <v/>
      </c>
      <c r="J1134" s="26" t="str">
        <f>IF(生产方式演算表!AR1172=0,"","运力")</f>
        <v/>
      </c>
      <c r="K1134" s="26" t="str">
        <f>IF(J1134="运力",生产方式演算表!AR1172,"")</f>
        <v/>
      </c>
      <c r="L1134" s="3" t="str">
        <f>IF(生产方式演算表!O1172="","",生产方式演算表!O1172)</f>
        <v/>
      </c>
      <c r="M1134" s="3" t="str">
        <f>IF(生产方式演算表!AT1172="","",ROUND(生产方式演算表!AT1172,-1))</f>
        <v/>
      </c>
      <c r="N1134" s="3" t="str">
        <f>IF(生产方式演算表!Q1172="","",生产方式演算表!Q1172)</f>
        <v/>
      </c>
      <c r="O1134" s="3" t="str">
        <f>IF(生产方式演算表!AU1172="","",ROUND(生产方式演算表!AU1172,-1))</f>
        <v/>
      </c>
      <c r="P1134" s="3" t="str">
        <f>IF(生产方式演算表!S1172="","",生产方式演算表!S1172)</f>
        <v/>
      </c>
      <c r="Q1134" s="3" t="str">
        <f>IF(生产方式演算表!AV1172="","",ROUND(生产方式演算表!AV1172,-1))</f>
        <v/>
      </c>
      <c r="R1134" s="3" t="str">
        <f>IF(生产方式演算表!V1172="","",生产方式演算表!V1172)</f>
        <v/>
      </c>
      <c r="S1134" s="3" t="str">
        <f>IF(生产方式演算表!AW1172="","",ROUND(生产方式演算表!AW1172,-LEN(生产方式演算表!AW1172)+2))</f>
        <v/>
      </c>
      <c r="T1134" s="3" t="str">
        <f>IF(生产方式演算表!X1172="","",生产方式演算表!X1172)</f>
        <v/>
      </c>
      <c r="U1134" s="3" t="str">
        <f>IF(生产方式演算表!AX1172="","",ROUND(生产方式演算表!AX1172,-LEN(生产方式演算表!AX1172)+2))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hidden="1" customHeight="1" spans="1:34">
      <c r="A1135" s="23" t="str">
        <f>生产方式演算表!A1173</f>
        <v>pmg_小米_所有制</v>
      </c>
      <c r="B1135" s="20" t="str">
        <f>IF(生产方式演算表!B1173="","",生产方式演算表!B1173)</f>
        <v/>
      </c>
      <c r="C1135" s="25">
        <v>5</v>
      </c>
      <c r="D1135" s="24" t="str">
        <f>IF(生产方式演算表!F1173="","",生产方式演算表!F1173)</f>
        <v/>
      </c>
      <c r="E1135" s="24" t="str">
        <f>IF(生产方式演算表!AO1173="","",生产方式演算表!AO1173)</f>
        <v/>
      </c>
      <c r="F1135" s="24" t="str">
        <f>IF(生产方式演算表!H1173="","",生产方式演算表!H1173)</f>
        <v/>
      </c>
      <c r="G1135" s="24" t="str">
        <f>IF(生产方式演算表!AP1173="","",生产方式演算表!AP1173)</f>
        <v/>
      </c>
      <c r="H1135" s="24" t="str">
        <f>IF(生产方式演算表!J1173="","",生产方式演算表!J1173)</f>
        <v/>
      </c>
      <c r="I1135" s="24" t="str">
        <f>IF(生产方式演算表!AQ1173="","",生产方式演算表!AQ1173)</f>
        <v/>
      </c>
      <c r="J1135" s="26" t="str">
        <f>IF(生产方式演算表!AR1173=0,"","运力")</f>
        <v/>
      </c>
      <c r="K1135" s="26" t="str">
        <f>IF(J1135="运力",生产方式演算表!AR1173,"")</f>
        <v/>
      </c>
      <c r="L1135" s="3" t="str">
        <f>IF(生产方式演算表!O1173="","",生产方式演算表!O1173)</f>
        <v/>
      </c>
      <c r="M1135" s="3" t="str">
        <f>IF(生产方式演算表!AT1173="","",ROUND(生产方式演算表!AT1173,-1))</f>
        <v/>
      </c>
      <c r="N1135" s="3" t="str">
        <f>IF(生产方式演算表!Q1173="","",生产方式演算表!Q1173)</f>
        <v/>
      </c>
      <c r="O1135" s="3" t="str">
        <f>IF(生产方式演算表!AU1173="","",ROUND(生产方式演算表!AU1173,-1))</f>
        <v/>
      </c>
      <c r="P1135" s="3" t="str">
        <f>IF(生产方式演算表!S1173="","",生产方式演算表!S1173)</f>
        <v/>
      </c>
      <c r="Q1135" s="3" t="str">
        <f>IF(生产方式演算表!AV1173="","",ROUND(生产方式演算表!AV1173,-1))</f>
        <v/>
      </c>
      <c r="R1135" s="3" t="str">
        <f>IF(生产方式演算表!V1173="","",生产方式演算表!V1173)</f>
        <v/>
      </c>
      <c r="S1135" s="3" t="str">
        <f>IF(生产方式演算表!AW1173="","",ROUND(生产方式演算表!AW1173,-LEN(生产方式演算表!AW1173)+2))</f>
        <v/>
      </c>
      <c r="T1135" s="3" t="str">
        <f>IF(生产方式演算表!X1173="","",生产方式演算表!X1173)</f>
        <v/>
      </c>
      <c r="U1135" s="3" t="str">
        <f>IF(生产方式演算表!AX1173="","",ROUND(生产方式演算表!AX1173,-LEN(生产方式演算表!AX1173)+2))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hidden="1" customHeight="1" spans="1:34">
      <c r="A1136" s="23" t="str">
        <f>生产方式演算表!A1174</f>
        <v>pmg_小米_所有制</v>
      </c>
      <c r="B1136" s="20" t="str">
        <f>IF(生产方式演算表!B1174="","",生产方式演算表!B1174)</f>
        <v/>
      </c>
      <c r="C1136" s="25">
        <v>6</v>
      </c>
      <c r="D1136" s="24" t="str">
        <f>IF(生产方式演算表!F1174="","",生产方式演算表!F1174)</f>
        <v/>
      </c>
      <c r="E1136" s="24" t="str">
        <f>IF(生产方式演算表!AO1174="","",生产方式演算表!AO1174)</f>
        <v/>
      </c>
      <c r="F1136" s="24" t="str">
        <f>IF(生产方式演算表!H1174="","",生产方式演算表!H1174)</f>
        <v/>
      </c>
      <c r="G1136" s="24" t="str">
        <f>IF(生产方式演算表!AP1174="","",生产方式演算表!AP1174)</f>
        <v/>
      </c>
      <c r="H1136" s="24" t="str">
        <f>IF(生产方式演算表!J1174="","",生产方式演算表!J1174)</f>
        <v/>
      </c>
      <c r="I1136" s="24" t="str">
        <f>IF(生产方式演算表!AQ1174="","",生产方式演算表!AQ1174)</f>
        <v/>
      </c>
      <c r="J1136" s="26" t="str">
        <f>IF(生产方式演算表!AR1174=0,"","运力")</f>
        <v/>
      </c>
      <c r="K1136" s="26" t="str">
        <f>IF(J1136="运力",生产方式演算表!AR1174,"")</f>
        <v/>
      </c>
      <c r="L1136" s="3" t="str">
        <f>IF(生产方式演算表!O1174="","",生产方式演算表!O1174)</f>
        <v/>
      </c>
      <c r="M1136" s="3" t="str">
        <f>IF(生产方式演算表!AT1174="","",ROUND(生产方式演算表!AT1174,-1))</f>
        <v/>
      </c>
      <c r="N1136" s="3" t="str">
        <f>IF(生产方式演算表!Q1174="","",生产方式演算表!Q1174)</f>
        <v/>
      </c>
      <c r="O1136" s="3" t="str">
        <f>IF(生产方式演算表!AU1174="","",ROUND(生产方式演算表!AU1174,-1))</f>
        <v/>
      </c>
      <c r="P1136" s="3" t="str">
        <f>IF(生产方式演算表!S1174="","",生产方式演算表!S1174)</f>
        <v/>
      </c>
      <c r="Q1136" s="3" t="str">
        <f>IF(生产方式演算表!AV1174="","",ROUND(生产方式演算表!AV1174,-1))</f>
        <v/>
      </c>
      <c r="R1136" s="3" t="str">
        <f>IF(生产方式演算表!V1174="","",生产方式演算表!V1174)</f>
        <v/>
      </c>
      <c r="S1136" s="3" t="str">
        <f>IF(生产方式演算表!AW1174="","",ROUND(生产方式演算表!AW1174,-LEN(生产方式演算表!AW1174)+2))</f>
        <v/>
      </c>
      <c r="T1136" s="3" t="str">
        <f>IF(生产方式演算表!X1174="","",生产方式演算表!X1174)</f>
        <v/>
      </c>
      <c r="U1136" s="3" t="str">
        <f>IF(生产方式演算表!AX1174="","",ROUND(生产方式演算表!AX1174,-LEN(生产方式演算表!AX1174)+2))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hidden="1" customHeight="1" spans="1:34">
      <c r="A1137" s="23" t="str">
        <f>生产方式演算表!A1175</f>
        <v>pmg_小米_所有制</v>
      </c>
      <c r="B1137" s="20" t="str">
        <f>IF(生产方式演算表!B1175="","",生产方式演算表!B1175)</f>
        <v/>
      </c>
      <c r="C1137" s="25">
        <v>7</v>
      </c>
      <c r="D1137" s="24" t="str">
        <f>IF(生产方式演算表!F1175="","",生产方式演算表!F1175)</f>
        <v/>
      </c>
      <c r="E1137" s="24" t="str">
        <f>IF(生产方式演算表!AO1175="","",生产方式演算表!AO1175)</f>
        <v/>
      </c>
      <c r="F1137" s="24" t="str">
        <f>IF(生产方式演算表!H1175="","",生产方式演算表!H1175)</f>
        <v/>
      </c>
      <c r="G1137" s="24" t="str">
        <f>IF(生产方式演算表!AP1175="","",生产方式演算表!AP1175)</f>
        <v/>
      </c>
      <c r="H1137" s="24" t="str">
        <f>IF(生产方式演算表!J1175="","",生产方式演算表!J1175)</f>
        <v/>
      </c>
      <c r="I1137" s="24" t="str">
        <f>IF(生产方式演算表!AQ1175="","",生产方式演算表!AQ1175)</f>
        <v/>
      </c>
      <c r="J1137" s="26" t="str">
        <f>IF(生产方式演算表!AR1175=0,"","运力")</f>
        <v/>
      </c>
      <c r="K1137" s="26" t="str">
        <f>IF(J1137="运力",生产方式演算表!AR1175,"")</f>
        <v/>
      </c>
      <c r="L1137" s="3" t="str">
        <f>IF(生产方式演算表!O1175="","",生产方式演算表!O1175)</f>
        <v/>
      </c>
      <c r="M1137" s="3" t="str">
        <f>IF(生产方式演算表!AT1175="","",ROUND(生产方式演算表!AT1175,-1))</f>
        <v/>
      </c>
      <c r="N1137" s="3" t="str">
        <f>IF(生产方式演算表!Q1175="","",生产方式演算表!Q1175)</f>
        <v/>
      </c>
      <c r="O1137" s="3" t="str">
        <f>IF(生产方式演算表!AU1175="","",ROUND(生产方式演算表!AU1175,-1))</f>
        <v/>
      </c>
      <c r="P1137" s="3" t="str">
        <f>IF(生产方式演算表!S1175="","",生产方式演算表!S1175)</f>
        <v/>
      </c>
      <c r="Q1137" s="3" t="str">
        <f>IF(生产方式演算表!AV1175="","",ROUND(生产方式演算表!AV1175,-1))</f>
        <v/>
      </c>
      <c r="R1137" s="3" t="str">
        <f>IF(生产方式演算表!V1175="","",生产方式演算表!V1175)</f>
        <v/>
      </c>
      <c r="S1137" s="3" t="str">
        <f>IF(生产方式演算表!AW1175="","",ROUND(生产方式演算表!AW1175,-LEN(生产方式演算表!AW1175)+2))</f>
        <v/>
      </c>
      <c r="T1137" s="3" t="str">
        <f>IF(生产方式演算表!X1175="","",生产方式演算表!X1175)</f>
        <v/>
      </c>
      <c r="U1137" s="3" t="str">
        <f>IF(生产方式演算表!AX1175="","",ROUND(生产方式演算表!AX1175,-LEN(生产方式演算表!AX1175)+2))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hidden="1" customHeight="1" spans="1:34">
      <c r="A1138" s="23" t="str">
        <f>生产方式演算表!A1176</f>
        <v>pmg_小米_所有制</v>
      </c>
      <c r="B1138" s="20" t="str">
        <f>IF(生产方式演算表!B1176="","",生产方式演算表!B1176)</f>
        <v/>
      </c>
      <c r="C1138" s="25">
        <v>8</v>
      </c>
      <c r="D1138" s="24" t="str">
        <f>IF(生产方式演算表!F1176="","",生产方式演算表!F1176)</f>
        <v/>
      </c>
      <c r="E1138" s="24" t="str">
        <f>IF(生产方式演算表!AO1176="","",生产方式演算表!AO1176)</f>
        <v/>
      </c>
      <c r="F1138" s="24" t="str">
        <f>IF(生产方式演算表!H1176="","",生产方式演算表!H1176)</f>
        <v/>
      </c>
      <c r="G1138" s="24" t="str">
        <f>IF(生产方式演算表!AP1176="","",生产方式演算表!AP1176)</f>
        <v/>
      </c>
      <c r="H1138" s="24" t="str">
        <f>IF(生产方式演算表!J1176="","",生产方式演算表!J1176)</f>
        <v/>
      </c>
      <c r="I1138" s="24" t="str">
        <f>IF(生产方式演算表!AQ1176="","",生产方式演算表!AQ1176)</f>
        <v/>
      </c>
      <c r="J1138" s="26" t="str">
        <f>IF(生产方式演算表!AR1176=0,"","运力")</f>
        <v/>
      </c>
      <c r="K1138" s="26" t="str">
        <f>IF(J1138="运力",生产方式演算表!AR1176,"")</f>
        <v/>
      </c>
      <c r="L1138" s="3" t="str">
        <f>IF(生产方式演算表!O1176="","",生产方式演算表!O1176)</f>
        <v/>
      </c>
      <c r="M1138" s="3" t="str">
        <f>IF(生产方式演算表!AT1176="","",ROUND(生产方式演算表!AT1176,-1))</f>
        <v/>
      </c>
      <c r="N1138" s="3" t="str">
        <f>IF(生产方式演算表!Q1176="","",生产方式演算表!Q1176)</f>
        <v/>
      </c>
      <c r="O1138" s="3" t="str">
        <f>IF(生产方式演算表!AU1176="","",ROUND(生产方式演算表!AU1176,-1))</f>
        <v/>
      </c>
      <c r="P1138" s="3" t="str">
        <f>IF(生产方式演算表!S1176="","",生产方式演算表!S1176)</f>
        <v/>
      </c>
      <c r="Q1138" s="3" t="str">
        <f>IF(生产方式演算表!AV1176="","",ROUND(生产方式演算表!AV1176,-1))</f>
        <v/>
      </c>
      <c r="R1138" s="3" t="str">
        <f>IF(生产方式演算表!V1176="","",生产方式演算表!V1176)</f>
        <v/>
      </c>
      <c r="S1138" s="3" t="str">
        <f>IF(生产方式演算表!AW1176="","",ROUND(生产方式演算表!AW1176,-LEN(生产方式演算表!AW1176)+2))</f>
        <v/>
      </c>
      <c r="T1138" s="3" t="str">
        <f>IF(生产方式演算表!X1176="","",生产方式演算表!X1176)</f>
        <v/>
      </c>
      <c r="U1138" s="3" t="str">
        <f>IF(生产方式演算表!AX1176="","",ROUND(生产方式演算表!AX1176,-LEN(生产方式演算表!AX1176)+2))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hidden="1" customHeight="1" spans="1:34">
      <c r="A1139" s="23" t="str">
        <f>生产方式演算表!A1177</f>
        <v>pmg_小米_所有制</v>
      </c>
      <c r="B1139" s="20" t="str">
        <f>IF(生产方式演算表!B1177="","",生产方式演算表!B1177)</f>
        <v/>
      </c>
      <c r="C1139" s="23">
        <v>1</v>
      </c>
      <c r="D1139" s="24" t="str">
        <f>IF(生产方式演算表!F1177="","",生产方式演算表!F1177)</f>
        <v/>
      </c>
      <c r="E1139" s="24" t="str">
        <f>IF(生产方式演算表!AO1177="","",生产方式演算表!AO1177)</f>
        <v/>
      </c>
      <c r="F1139" s="24" t="str">
        <f>IF(生产方式演算表!H1177="","",生产方式演算表!H1177)</f>
        <v/>
      </c>
      <c r="G1139" s="24" t="str">
        <f>IF(生产方式演算表!AP1177="","",生产方式演算表!AP1177)</f>
        <v/>
      </c>
      <c r="H1139" s="24" t="str">
        <f>IF(生产方式演算表!J1177="","",生产方式演算表!J1177)</f>
        <v/>
      </c>
      <c r="I1139" s="24" t="str">
        <f>IF(生产方式演算表!AQ1177="","",生产方式演算表!AQ1177)</f>
        <v/>
      </c>
      <c r="J1139" s="26" t="str">
        <f>IF(生产方式演算表!AR1177=0,"","运力")</f>
        <v/>
      </c>
      <c r="K1139" s="26" t="str">
        <f>IF(J1139="运力",生产方式演算表!AR1177,"")</f>
        <v/>
      </c>
      <c r="L1139" s="3" t="str">
        <f>IF(生产方式演算表!O1177="","",生产方式演算表!O1177)</f>
        <v/>
      </c>
      <c r="M1139" s="3" t="str">
        <f>IF(生产方式演算表!AT1177="","",ROUND(生产方式演算表!AT1177,-1))</f>
        <v/>
      </c>
      <c r="N1139" s="3" t="str">
        <f>IF(生产方式演算表!Q1177="","",生产方式演算表!Q1177)</f>
        <v/>
      </c>
      <c r="O1139" s="3" t="str">
        <f>IF(生产方式演算表!AU1177="","",ROUND(生产方式演算表!AU1177,-1))</f>
        <v/>
      </c>
      <c r="P1139" s="3" t="str">
        <f>IF(生产方式演算表!S1177="","",生产方式演算表!S1177)</f>
        <v/>
      </c>
      <c r="Q1139" s="3" t="str">
        <f>IF(生产方式演算表!AV1177="","",ROUND(生产方式演算表!AV1177,-1))</f>
        <v/>
      </c>
      <c r="R1139" s="3" t="str">
        <f>IF(生产方式演算表!V1177="","",生产方式演算表!V1177)</f>
        <v/>
      </c>
      <c r="S1139" s="3" t="str">
        <f>IF(生产方式演算表!AW1177="","",ROUND(生产方式演算表!AW1177,-LEN(生产方式演算表!AW1177)+2))</f>
        <v/>
      </c>
      <c r="T1139" s="3" t="str">
        <f>IF(生产方式演算表!X1177="","",生产方式演算表!X1177)</f>
        <v/>
      </c>
      <c r="U1139" s="3" t="str">
        <f>IF(生产方式演算表!AX1177="","",ROUND(生产方式演算表!AX1177,-LEN(生产方式演算表!AX1177)+2))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hidden="1" customHeight="1" spans="1:34">
      <c r="A1140" s="23" t="str">
        <f>生产方式演算表!A1178</f>
        <v>pmg_小米_所有制</v>
      </c>
      <c r="B1140" s="20" t="str">
        <f>IF(生产方式演算表!B1178="","",生产方式演算表!B1178)</f>
        <v/>
      </c>
      <c r="C1140" s="23">
        <v>2</v>
      </c>
      <c r="D1140" s="24" t="str">
        <f>IF(生产方式演算表!F1178="","",生产方式演算表!F1178)</f>
        <v/>
      </c>
      <c r="E1140" s="24" t="str">
        <f>IF(生产方式演算表!AO1178="","",生产方式演算表!AO1178)</f>
        <v/>
      </c>
      <c r="F1140" s="24" t="str">
        <f>IF(生产方式演算表!H1178="","",生产方式演算表!H1178)</f>
        <v/>
      </c>
      <c r="G1140" s="24" t="str">
        <f>IF(生产方式演算表!AP1178="","",生产方式演算表!AP1178)</f>
        <v/>
      </c>
      <c r="H1140" s="24" t="str">
        <f>IF(生产方式演算表!J1178="","",生产方式演算表!J1178)</f>
        <v/>
      </c>
      <c r="I1140" s="24" t="str">
        <f>IF(生产方式演算表!AQ1178="","",生产方式演算表!AQ1178)</f>
        <v/>
      </c>
      <c r="J1140" s="26" t="str">
        <f>IF(生产方式演算表!AR1178=0,"","运力")</f>
        <v/>
      </c>
      <c r="K1140" s="26" t="str">
        <f>IF(J1140="运力",生产方式演算表!AR1178,"")</f>
        <v/>
      </c>
      <c r="L1140" s="3" t="str">
        <f>IF(生产方式演算表!O1178="","",生产方式演算表!O1178)</f>
        <v/>
      </c>
      <c r="M1140" s="3" t="str">
        <f>IF(生产方式演算表!AT1178="","",ROUND(生产方式演算表!AT1178,-1))</f>
        <v/>
      </c>
      <c r="N1140" s="3" t="str">
        <f>IF(生产方式演算表!Q1178="","",生产方式演算表!Q1178)</f>
        <v/>
      </c>
      <c r="O1140" s="3" t="str">
        <f>IF(生产方式演算表!AU1178="","",ROUND(生产方式演算表!AU1178,-1))</f>
        <v/>
      </c>
      <c r="P1140" s="3" t="str">
        <f>IF(生产方式演算表!S1178="","",生产方式演算表!S1178)</f>
        <v/>
      </c>
      <c r="Q1140" s="3" t="str">
        <f>IF(生产方式演算表!AV1178="","",ROUND(生产方式演算表!AV1178,-1))</f>
        <v/>
      </c>
      <c r="R1140" s="3" t="str">
        <f>IF(生产方式演算表!V1178="","",生产方式演算表!V1178)</f>
        <v/>
      </c>
      <c r="S1140" s="3" t="str">
        <f>IF(生产方式演算表!AW1178="","",ROUND(生产方式演算表!AW1178,-LEN(生产方式演算表!AW1178)+2))</f>
        <v/>
      </c>
      <c r="T1140" s="3" t="str">
        <f>IF(生产方式演算表!X1178="","",生产方式演算表!X1178)</f>
        <v/>
      </c>
      <c r="U1140" s="3" t="str">
        <f>IF(生产方式演算表!AX1178="","",ROUND(生产方式演算表!AX1178,-LEN(生产方式演算表!AX1178)+2))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hidden="1" customHeight="1" spans="1:34">
      <c r="A1141" s="23" t="str">
        <f>生产方式演算表!A1179</f>
        <v>pmg_小米_所有制</v>
      </c>
      <c r="B1141" s="20" t="str">
        <f>IF(生产方式演算表!B1179="","",生产方式演算表!B1179)</f>
        <v/>
      </c>
      <c r="C1141" s="23">
        <v>3</v>
      </c>
      <c r="D1141" s="24" t="str">
        <f>IF(生产方式演算表!F1179="","",生产方式演算表!F1179)</f>
        <v/>
      </c>
      <c r="E1141" s="24" t="str">
        <f>IF(生产方式演算表!AO1179="","",生产方式演算表!AO1179)</f>
        <v/>
      </c>
      <c r="F1141" s="24" t="str">
        <f>IF(生产方式演算表!H1179="","",生产方式演算表!H1179)</f>
        <v/>
      </c>
      <c r="G1141" s="24" t="str">
        <f>IF(生产方式演算表!AP1179="","",生产方式演算表!AP1179)</f>
        <v/>
      </c>
      <c r="H1141" s="24" t="str">
        <f>IF(生产方式演算表!J1179="","",生产方式演算表!J1179)</f>
        <v/>
      </c>
      <c r="I1141" s="24" t="str">
        <f>IF(生产方式演算表!AQ1179="","",生产方式演算表!AQ1179)</f>
        <v/>
      </c>
      <c r="J1141" s="26" t="str">
        <f>IF(生产方式演算表!AR1179=0,"","运力")</f>
        <v/>
      </c>
      <c r="K1141" s="26" t="str">
        <f>IF(J1141="运力",生产方式演算表!AR1179,"")</f>
        <v/>
      </c>
      <c r="L1141" s="3" t="str">
        <f>IF(生产方式演算表!O1179="","",生产方式演算表!O1179)</f>
        <v/>
      </c>
      <c r="M1141" s="3" t="str">
        <f>IF(生产方式演算表!AT1179="","",ROUND(生产方式演算表!AT1179,-1))</f>
        <v/>
      </c>
      <c r="N1141" s="3" t="str">
        <f>IF(生产方式演算表!Q1179="","",生产方式演算表!Q1179)</f>
        <v/>
      </c>
      <c r="O1141" s="3" t="str">
        <f>IF(生产方式演算表!AU1179="","",ROUND(生产方式演算表!AU1179,-1))</f>
        <v/>
      </c>
      <c r="P1141" s="3" t="str">
        <f>IF(生产方式演算表!S1179="","",生产方式演算表!S1179)</f>
        <v/>
      </c>
      <c r="Q1141" s="3" t="str">
        <f>IF(生产方式演算表!AV1179="","",ROUND(生产方式演算表!AV1179,-1))</f>
        <v/>
      </c>
      <c r="R1141" s="3" t="str">
        <f>IF(生产方式演算表!V1179="","",生产方式演算表!V1179)</f>
        <v/>
      </c>
      <c r="S1141" s="3" t="str">
        <f>IF(生产方式演算表!AW1179="","",ROUND(生产方式演算表!AW1179,-LEN(生产方式演算表!AW1179)+2))</f>
        <v/>
      </c>
      <c r="T1141" s="3" t="str">
        <f>IF(生产方式演算表!X1179="","",生产方式演算表!X1179)</f>
        <v/>
      </c>
      <c r="U1141" s="3" t="str">
        <f>IF(生产方式演算表!AX1179="","",ROUND(生产方式演算表!AX1179,-LEN(生产方式演算表!AX1179)+2))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hidden="1" customHeight="1" spans="1:34">
      <c r="A1142" s="23" t="str">
        <f>生产方式演算表!A1180</f>
        <v>pmg_小米_所有制</v>
      </c>
      <c r="B1142" s="20" t="str">
        <f>IF(生产方式演算表!B1180="","",生产方式演算表!B1180)</f>
        <v/>
      </c>
      <c r="C1142" s="23">
        <v>4</v>
      </c>
      <c r="D1142" s="24" t="str">
        <f>IF(生产方式演算表!F1180="","",生产方式演算表!F1180)</f>
        <v/>
      </c>
      <c r="E1142" s="24" t="str">
        <f>IF(生产方式演算表!AO1180="","",生产方式演算表!AO1180)</f>
        <v/>
      </c>
      <c r="F1142" s="24" t="str">
        <f>IF(生产方式演算表!H1180="","",生产方式演算表!H1180)</f>
        <v/>
      </c>
      <c r="G1142" s="24" t="str">
        <f>IF(生产方式演算表!AP1180="","",生产方式演算表!AP1180)</f>
        <v/>
      </c>
      <c r="H1142" s="24" t="str">
        <f>IF(生产方式演算表!J1180="","",生产方式演算表!J1180)</f>
        <v/>
      </c>
      <c r="I1142" s="24" t="str">
        <f>IF(生产方式演算表!AQ1180="","",生产方式演算表!AQ1180)</f>
        <v/>
      </c>
      <c r="J1142" s="26" t="str">
        <f>IF(生产方式演算表!AR1180=0,"","运力")</f>
        <v/>
      </c>
      <c r="K1142" s="26" t="str">
        <f>IF(J1142="运力",生产方式演算表!AR1180,"")</f>
        <v/>
      </c>
      <c r="L1142" s="3" t="str">
        <f>IF(生产方式演算表!O1180="","",生产方式演算表!O1180)</f>
        <v/>
      </c>
      <c r="M1142" s="3" t="str">
        <f>IF(生产方式演算表!AT1180="","",ROUND(生产方式演算表!AT1180,-1))</f>
        <v/>
      </c>
      <c r="N1142" s="3" t="str">
        <f>IF(生产方式演算表!Q1180="","",生产方式演算表!Q1180)</f>
        <v/>
      </c>
      <c r="O1142" s="3" t="str">
        <f>IF(生产方式演算表!AU1180="","",ROUND(生产方式演算表!AU1180,-1))</f>
        <v/>
      </c>
      <c r="P1142" s="3" t="str">
        <f>IF(生产方式演算表!S1180="","",生产方式演算表!S1180)</f>
        <v/>
      </c>
      <c r="Q1142" s="3" t="str">
        <f>IF(生产方式演算表!AV1180="","",ROUND(生产方式演算表!AV1180,-1))</f>
        <v/>
      </c>
      <c r="R1142" s="3" t="str">
        <f>IF(生产方式演算表!V1180="","",生产方式演算表!V1180)</f>
        <v/>
      </c>
      <c r="S1142" s="3" t="str">
        <f>IF(生产方式演算表!AW1180="","",ROUND(生产方式演算表!AW1180,-LEN(生产方式演算表!AW1180)+2))</f>
        <v/>
      </c>
      <c r="T1142" s="3" t="str">
        <f>IF(生产方式演算表!X1180="","",生产方式演算表!X1180)</f>
        <v/>
      </c>
      <c r="U1142" s="3" t="str">
        <f>IF(生产方式演算表!AX1180="","",ROUND(生产方式演算表!AX1180,-LEN(生产方式演算表!AX1180)+2))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hidden="1" customHeight="1" spans="1:34">
      <c r="A1143" s="23" t="str">
        <f>生产方式演算表!A1181</f>
        <v>pmg_牧场_基础生产</v>
      </c>
      <c r="B1143" s="20" t="str">
        <f>IF(生产方式演算表!B1181="","",生产方式演算表!B1181)</f>
        <v/>
      </c>
      <c r="C1143" s="23">
        <v>5</v>
      </c>
      <c r="D1143" s="24" t="str">
        <f>IF(生产方式演算表!F1181="","",生产方式演算表!F1181)</f>
        <v/>
      </c>
      <c r="E1143" s="24" t="str">
        <f>IF(生产方式演算表!AO1181="","",生产方式演算表!AO1181)</f>
        <v/>
      </c>
      <c r="F1143" s="24" t="str">
        <f>IF(生产方式演算表!H1181="","",生产方式演算表!H1181)</f>
        <v/>
      </c>
      <c r="G1143" s="24" t="str">
        <f>IF(生产方式演算表!AP1181="","",生产方式演算表!AP1181)</f>
        <v/>
      </c>
      <c r="H1143" s="24" t="str">
        <f>IF(生产方式演算表!J1181="","",生产方式演算表!J1181)</f>
        <v/>
      </c>
      <c r="I1143" s="24" t="str">
        <f>IF(生产方式演算表!AQ1181="","",生产方式演算表!AQ1181)</f>
        <v/>
      </c>
      <c r="J1143" s="26" t="str">
        <f>IF(生产方式演算表!AR1181=0,"","运力")</f>
        <v/>
      </c>
      <c r="K1143" s="26" t="str">
        <f>IF(J1143="运力",生产方式演算表!AR1181,"")</f>
        <v/>
      </c>
      <c r="L1143" s="3" t="str">
        <f>IF(生产方式演算表!O1181="","",生产方式演算表!O1181)</f>
        <v/>
      </c>
      <c r="M1143" s="3" t="str">
        <f>IF(生产方式演算表!AT1181="","",ROUND(生产方式演算表!AT1181,-1))</f>
        <v/>
      </c>
      <c r="N1143" s="3" t="str">
        <f>IF(生产方式演算表!Q1181="","",生产方式演算表!Q1181)</f>
        <v/>
      </c>
      <c r="O1143" s="3" t="str">
        <f>IF(生产方式演算表!AU1181="","",ROUND(生产方式演算表!AU1181,-1))</f>
        <v/>
      </c>
      <c r="P1143" s="3" t="str">
        <f>IF(生产方式演算表!S1181="","",生产方式演算表!S1181)</f>
        <v/>
      </c>
      <c r="Q1143" s="3" t="str">
        <f>IF(生产方式演算表!AV1181="","",ROUND(生产方式演算表!AV1181,-1))</f>
        <v/>
      </c>
      <c r="R1143" s="3" t="str">
        <f>IF(生产方式演算表!V1181="","",生产方式演算表!V1181)</f>
        <v/>
      </c>
      <c r="S1143" s="3" t="str">
        <f>IF(生产方式演算表!AW1181="","",ROUND(生产方式演算表!AW1181,-LEN(生产方式演算表!AW1181)+2))</f>
        <v/>
      </c>
      <c r="T1143" s="3" t="str">
        <f>IF(生产方式演算表!X1181="","",生产方式演算表!X1181)</f>
        <v/>
      </c>
      <c r="U1143" s="3" t="str">
        <f>IF(生产方式演算表!AX1181="","",ROUND(生产方式演算表!AX1181,-LEN(生产方式演算表!AX1181)+2))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hidden="1" customHeight="1" spans="1:34">
      <c r="A1144" s="23" t="str">
        <f>生产方式演算表!A1182</f>
        <v>pmg_牧场_基础生产</v>
      </c>
      <c r="B1144" s="20" t="str">
        <f>IF(生产方式演算表!B1182="","",生产方式演算表!B1182)</f>
        <v/>
      </c>
      <c r="C1144" s="25">
        <v>1</v>
      </c>
      <c r="D1144" s="24" t="str">
        <f>IF(生产方式演算表!F1182="","",生产方式演算表!F1182)</f>
        <v/>
      </c>
      <c r="E1144" s="24" t="str">
        <f>IF(生产方式演算表!AO1182="","",生产方式演算表!AO1182)</f>
        <v/>
      </c>
      <c r="F1144" s="24" t="str">
        <f>IF(生产方式演算表!H1182="","",生产方式演算表!H1182)</f>
        <v/>
      </c>
      <c r="G1144" s="24" t="str">
        <f>IF(生产方式演算表!AP1182="","",生产方式演算表!AP1182)</f>
        <v/>
      </c>
      <c r="H1144" s="24" t="str">
        <f>IF(生产方式演算表!J1182="","",生产方式演算表!J1182)</f>
        <v/>
      </c>
      <c r="I1144" s="24" t="str">
        <f>IF(生产方式演算表!AQ1182="","",生产方式演算表!AQ1182)</f>
        <v/>
      </c>
      <c r="J1144" s="26" t="str">
        <f>IF(生产方式演算表!AR1182=0,"","运力")</f>
        <v/>
      </c>
      <c r="K1144" s="26" t="str">
        <f>IF(J1144="运力",生产方式演算表!AR1182,"")</f>
        <v/>
      </c>
      <c r="L1144" s="3" t="str">
        <f>IF(生产方式演算表!O1182="","",生产方式演算表!O1182)</f>
        <v/>
      </c>
      <c r="M1144" s="3" t="str">
        <f>IF(生产方式演算表!AT1182="","",ROUND(生产方式演算表!AT1182,-1))</f>
        <v/>
      </c>
      <c r="N1144" s="3" t="str">
        <f>IF(生产方式演算表!Q1182="","",生产方式演算表!Q1182)</f>
        <v/>
      </c>
      <c r="O1144" s="3" t="str">
        <f>IF(生产方式演算表!AU1182="","",ROUND(生产方式演算表!AU1182,-1))</f>
        <v/>
      </c>
      <c r="P1144" s="3" t="str">
        <f>IF(生产方式演算表!S1182="","",生产方式演算表!S1182)</f>
        <v/>
      </c>
      <c r="Q1144" s="3" t="str">
        <f>IF(生产方式演算表!AV1182="","",ROUND(生产方式演算表!AV1182,-1))</f>
        <v/>
      </c>
      <c r="R1144" s="3" t="str">
        <f>IF(生产方式演算表!V1182="","",生产方式演算表!V1182)</f>
        <v/>
      </c>
      <c r="S1144" s="3" t="str">
        <f>IF(生产方式演算表!AW1182="","",ROUND(生产方式演算表!AW1182,-LEN(生产方式演算表!AW1182)+2))</f>
        <v/>
      </c>
      <c r="T1144" s="3" t="str">
        <f>IF(生产方式演算表!X1182="","",生产方式演算表!X1182)</f>
        <v/>
      </c>
      <c r="U1144" s="3" t="str">
        <f>IF(生产方式演算表!AX1182="","",ROUND(生产方式演算表!AX1182,-LEN(生产方式演算表!AX1182)+2))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hidden="1" customHeight="1" spans="1:34">
      <c r="A1145" s="23" t="str">
        <f>生产方式演算表!A1183</f>
        <v>pmg_牧场_基础生产</v>
      </c>
      <c r="B1145" s="20" t="str">
        <f>IF(生产方式演算表!B1183="","",生产方式演算表!B1183)</f>
        <v/>
      </c>
      <c r="C1145" s="25">
        <v>2</v>
      </c>
      <c r="D1145" s="24" t="str">
        <f>IF(生产方式演算表!F1183="","",生产方式演算表!F1183)</f>
        <v/>
      </c>
      <c r="E1145" s="24" t="str">
        <f>IF(生产方式演算表!AO1183="","",生产方式演算表!AO1183)</f>
        <v/>
      </c>
      <c r="F1145" s="24" t="str">
        <f>IF(生产方式演算表!H1183="","",生产方式演算表!H1183)</f>
        <v/>
      </c>
      <c r="G1145" s="24" t="str">
        <f>IF(生产方式演算表!AP1183="","",生产方式演算表!AP1183)</f>
        <v/>
      </c>
      <c r="H1145" s="24" t="str">
        <f>IF(生产方式演算表!J1183="","",生产方式演算表!J1183)</f>
        <v/>
      </c>
      <c r="I1145" s="24" t="str">
        <f>IF(生产方式演算表!AQ1183="","",生产方式演算表!AQ1183)</f>
        <v/>
      </c>
      <c r="J1145" s="26" t="str">
        <f>IF(生产方式演算表!AR1183=0,"","运力")</f>
        <v/>
      </c>
      <c r="K1145" s="26" t="str">
        <f>IF(J1145="运力",生产方式演算表!AR1183,"")</f>
        <v/>
      </c>
      <c r="L1145" s="3" t="str">
        <f>IF(生产方式演算表!O1183="","",生产方式演算表!O1183)</f>
        <v/>
      </c>
      <c r="M1145" s="3" t="str">
        <f>IF(生产方式演算表!AT1183="","",ROUND(生产方式演算表!AT1183,-1))</f>
        <v/>
      </c>
      <c r="N1145" s="3" t="str">
        <f>IF(生产方式演算表!Q1183="","",生产方式演算表!Q1183)</f>
        <v/>
      </c>
      <c r="O1145" s="3" t="str">
        <f>IF(生产方式演算表!AU1183="","",ROUND(生产方式演算表!AU1183,-1))</f>
        <v/>
      </c>
      <c r="P1145" s="3" t="str">
        <f>IF(生产方式演算表!S1183="","",生产方式演算表!S1183)</f>
        <v/>
      </c>
      <c r="Q1145" s="3" t="str">
        <f>IF(生产方式演算表!AV1183="","",ROUND(生产方式演算表!AV1183,-1))</f>
        <v/>
      </c>
      <c r="R1145" s="3" t="str">
        <f>IF(生产方式演算表!V1183="","",生产方式演算表!V1183)</f>
        <v/>
      </c>
      <c r="S1145" s="3" t="str">
        <f>IF(生产方式演算表!AW1183="","",ROUND(生产方式演算表!AW1183,-LEN(生产方式演算表!AW1183)+2))</f>
        <v/>
      </c>
      <c r="T1145" s="3" t="str">
        <f>IF(生产方式演算表!X1183="","",生产方式演算表!X1183)</f>
        <v/>
      </c>
      <c r="U1145" s="3" t="str">
        <f>IF(生产方式演算表!AX1183="","",ROUND(生产方式演算表!AX1183,-LEN(生产方式演算表!AX1183)+2))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hidden="1" customHeight="1" spans="1:34">
      <c r="A1146" s="23" t="str">
        <f>生产方式演算表!A1184</f>
        <v>pmg_牧场_基础生产</v>
      </c>
      <c r="B1146" s="20" t="str">
        <f>IF(生产方式演算表!B1184="","",生产方式演算表!B1184)</f>
        <v/>
      </c>
      <c r="C1146" s="25">
        <v>3</v>
      </c>
      <c r="D1146" s="24" t="str">
        <f>IF(生产方式演算表!F1184="","",生产方式演算表!F1184)</f>
        <v/>
      </c>
      <c r="E1146" s="24" t="str">
        <f>IF(生产方式演算表!AO1184="","",生产方式演算表!AO1184)</f>
        <v/>
      </c>
      <c r="F1146" s="24" t="str">
        <f>IF(生产方式演算表!H1184="","",生产方式演算表!H1184)</f>
        <v/>
      </c>
      <c r="G1146" s="24" t="str">
        <f>IF(生产方式演算表!AP1184="","",生产方式演算表!AP1184)</f>
        <v/>
      </c>
      <c r="H1146" s="24" t="str">
        <f>IF(生产方式演算表!J1184="","",生产方式演算表!J1184)</f>
        <v/>
      </c>
      <c r="I1146" s="24" t="str">
        <f>IF(生产方式演算表!AQ1184="","",生产方式演算表!AQ1184)</f>
        <v/>
      </c>
      <c r="J1146" s="26" t="str">
        <f>IF(生产方式演算表!AR1184=0,"","运力")</f>
        <v/>
      </c>
      <c r="K1146" s="26" t="str">
        <f>IF(J1146="运力",生产方式演算表!AR1184,"")</f>
        <v/>
      </c>
      <c r="L1146" s="3" t="str">
        <f>IF(生产方式演算表!O1184="","",生产方式演算表!O1184)</f>
        <v/>
      </c>
      <c r="M1146" s="3" t="str">
        <f>IF(生产方式演算表!AT1184="","",ROUND(生产方式演算表!AT1184,-1))</f>
        <v/>
      </c>
      <c r="N1146" s="3" t="str">
        <f>IF(生产方式演算表!Q1184="","",生产方式演算表!Q1184)</f>
        <v/>
      </c>
      <c r="O1146" s="3" t="str">
        <f>IF(生产方式演算表!AU1184="","",ROUND(生产方式演算表!AU1184,-1))</f>
        <v/>
      </c>
      <c r="P1146" s="3" t="str">
        <f>IF(生产方式演算表!S1184="","",生产方式演算表!S1184)</f>
        <v/>
      </c>
      <c r="Q1146" s="3" t="str">
        <f>IF(生产方式演算表!AV1184="","",ROUND(生产方式演算表!AV1184,-1))</f>
        <v/>
      </c>
      <c r="R1146" s="3" t="str">
        <f>IF(生产方式演算表!V1184="","",生产方式演算表!V1184)</f>
        <v/>
      </c>
      <c r="S1146" s="3" t="str">
        <f>IF(生产方式演算表!AW1184="","",ROUND(生产方式演算表!AW1184,-LEN(生产方式演算表!AW1184)+2))</f>
        <v/>
      </c>
      <c r="T1146" s="3" t="str">
        <f>IF(生产方式演算表!X1184="","",生产方式演算表!X1184)</f>
        <v/>
      </c>
      <c r="U1146" s="3" t="str">
        <f>IF(生产方式演算表!AX1184="","",ROUND(生产方式演算表!AX1184,-LEN(生产方式演算表!AX1184)+2))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hidden="1" customHeight="1" spans="1:34">
      <c r="A1147" s="23" t="str">
        <f>生产方式演算表!A1185</f>
        <v>pmg_牧场_基础生产</v>
      </c>
      <c r="B1147" s="20" t="str">
        <f>IF(生产方式演算表!B1185="","",生产方式演算表!B1185)</f>
        <v/>
      </c>
      <c r="C1147" s="25">
        <v>4</v>
      </c>
      <c r="D1147" s="24" t="str">
        <f>IF(生产方式演算表!F1185="","",生产方式演算表!F1185)</f>
        <v/>
      </c>
      <c r="E1147" s="24" t="str">
        <f>IF(生产方式演算表!AO1185="","",生产方式演算表!AO1185)</f>
        <v/>
      </c>
      <c r="F1147" s="24" t="str">
        <f>IF(生产方式演算表!H1185="","",生产方式演算表!H1185)</f>
        <v/>
      </c>
      <c r="G1147" s="24" t="str">
        <f>IF(生产方式演算表!AP1185="","",生产方式演算表!AP1185)</f>
        <v/>
      </c>
      <c r="H1147" s="24" t="str">
        <f>IF(生产方式演算表!J1185="","",生产方式演算表!J1185)</f>
        <v/>
      </c>
      <c r="I1147" s="24" t="str">
        <f>IF(生产方式演算表!AQ1185="","",生产方式演算表!AQ1185)</f>
        <v/>
      </c>
      <c r="J1147" s="26" t="str">
        <f>IF(生产方式演算表!AR1185=0,"","运力")</f>
        <v/>
      </c>
      <c r="K1147" s="26" t="str">
        <f>IF(J1147="运力",生产方式演算表!AR1185,"")</f>
        <v/>
      </c>
      <c r="L1147" s="3" t="str">
        <f>IF(生产方式演算表!O1185="","",生产方式演算表!O1185)</f>
        <v/>
      </c>
      <c r="M1147" s="3" t="str">
        <f>IF(生产方式演算表!AT1185="","",ROUND(生产方式演算表!AT1185,-1))</f>
        <v/>
      </c>
      <c r="N1147" s="3" t="str">
        <f>IF(生产方式演算表!Q1185="","",生产方式演算表!Q1185)</f>
        <v/>
      </c>
      <c r="O1147" s="3" t="str">
        <f>IF(生产方式演算表!AU1185="","",ROUND(生产方式演算表!AU1185,-1))</f>
        <v/>
      </c>
      <c r="P1147" s="3" t="str">
        <f>IF(生产方式演算表!S1185="","",生产方式演算表!S1185)</f>
        <v/>
      </c>
      <c r="Q1147" s="3" t="str">
        <f>IF(生产方式演算表!AV1185="","",ROUND(生产方式演算表!AV1185,-1))</f>
        <v/>
      </c>
      <c r="R1147" s="3" t="str">
        <f>IF(生产方式演算表!V1185="","",生产方式演算表!V1185)</f>
        <v/>
      </c>
      <c r="S1147" s="3" t="str">
        <f>IF(生产方式演算表!AW1185="","",ROUND(生产方式演算表!AW1185,-LEN(生产方式演算表!AW1185)+2))</f>
        <v/>
      </c>
      <c r="T1147" s="3" t="str">
        <f>IF(生产方式演算表!X1185="","",生产方式演算表!X1185)</f>
        <v/>
      </c>
      <c r="U1147" s="3" t="str">
        <f>IF(生产方式演算表!AX1185="","",ROUND(生产方式演算表!AX1185,-LEN(生产方式演算表!AX1185)+2))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hidden="1" customHeight="1" spans="1:34">
      <c r="A1148" s="23" t="str">
        <f>生产方式演算表!A1186</f>
        <v>pmg_牧场_科学自动化</v>
      </c>
      <c r="B1148" s="20" t="str">
        <f>IF(生产方式演算表!B1186="","",生产方式演算表!B1186)</f>
        <v/>
      </c>
      <c r="C1148" s="25">
        <v>5</v>
      </c>
      <c r="D1148" s="24" t="str">
        <f>IF(生产方式演算表!F1186="","",生产方式演算表!F1186)</f>
        <v/>
      </c>
      <c r="E1148" s="24" t="str">
        <f>IF(生产方式演算表!AO1186="","",生产方式演算表!AO1186)</f>
        <v/>
      </c>
      <c r="F1148" s="24" t="str">
        <f>IF(生产方式演算表!H1186="","",生产方式演算表!H1186)</f>
        <v/>
      </c>
      <c r="G1148" s="24" t="str">
        <f>IF(生产方式演算表!AP1186="","",生产方式演算表!AP1186)</f>
        <v/>
      </c>
      <c r="H1148" s="24" t="str">
        <f>IF(生产方式演算表!J1186="","",生产方式演算表!J1186)</f>
        <v/>
      </c>
      <c r="I1148" s="24" t="str">
        <f>IF(生产方式演算表!AQ1186="","",生产方式演算表!AQ1186)</f>
        <v/>
      </c>
      <c r="J1148" s="26" t="str">
        <f>IF(生产方式演算表!AR1186=0,"","运力")</f>
        <v/>
      </c>
      <c r="K1148" s="26" t="str">
        <f>IF(J1148="运力",生产方式演算表!AR1186,"")</f>
        <v/>
      </c>
      <c r="L1148" s="3" t="str">
        <f>IF(生产方式演算表!O1186="","",生产方式演算表!O1186)</f>
        <v/>
      </c>
      <c r="M1148" s="3" t="str">
        <f>IF(生产方式演算表!AT1186="","",ROUND(生产方式演算表!AT1186,-1))</f>
        <v/>
      </c>
      <c r="N1148" s="3" t="str">
        <f>IF(生产方式演算表!Q1186="","",生产方式演算表!Q1186)</f>
        <v/>
      </c>
      <c r="O1148" s="3" t="str">
        <f>IF(生产方式演算表!AU1186="","",ROUND(生产方式演算表!AU1186,-1))</f>
        <v/>
      </c>
      <c r="P1148" s="3" t="str">
        <f>IF(生产方式演算表!S1186="","",生产方式演算表!S1186)</f>
        <v/>
      </c>
      <c r="Q1148" s="3" t="str">
        <f>IF(生产方式演算表!AV1186="","",ROUND(生产方式演算表!AV1186,-1))</f>
        <v/>
      </c>
      <c r="R1148" s="3" t="str">
        <f>IF(生产方式演算表!V1186="","",生产方式演算表!V1186)</f>
        <v/>
      </c>
      <c r="S1148" s="3" t="str">
        <f>IF(生产方式演算表!AW1186="","",ROUND(生产方式演算表!AW1186,-LEN(生产方式演算表!AW1186)+2))</f>
        <v/>
      </c>
      <c r="T1148" s="3" t="str">
        <f>IF(生产方式演算表!X1186="","",生产方式演算表!X1186)</f>
        <v/>
      </c>
      <c r="U1148" s="3" t="str">
        <f>IF(生产方式演算表!AX1186="","",ROUND(生产方式演算表!AX1186,-LEN(生产方式演算表!AX1186)+2))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hidden="1" customHeight="1" spans="1:34">
      <c r="A1149" s="23" t="str">
        <f>生产方式演算表!A1187</f>
        <v>pmg_牧场_科学自动化</v>
      </c>
      <c r="B1149" s="20" t="str">
        <f>IF(生产方式演算表!B1187="","",生产方式演算表!B1187)</f>
        <v/>
      </c>
      <c r="C1149" s="23">
        <v>1</v>
      </c>
      <c r="D1149" s="24" t="str">
        <f>IF(生产方式演算表!F1187="","",生产方式演算表!F1187)</f>
        <v>工具</v>
      </c>
      <c r="E1149" s="24">
        <f>IF(生产方式演算表!AO1187="","",生产方式演算表!AO1187)</f>
        <v>6</v>
      </c>
      <c r="F1149" s="24" t="str">
        <f>IF(生产方式演算表!H1187="","",生产方式演算表!H1187)</f>
        <v/>
      </c>
      <c r="G1149" s="24" t="str">
        <f>IF(生产方式演算表!AP1187="","",生产方式演算表!AP1187)</f>
        <v/>
      </c>
      <c r="H1149" s="24" t="str">
        <f>IF(生产方式演算表!J1187="","",生产方式演算表!J1187)</f>
        <v/>
      </c>
      <c r="I1149" s="24" t="str">
        <f>IF(生产方式演算表!AQ1187="","",生产方式演算表!AQ1187)</f>
        <v/>
      </c>
      <c r="J1149" s="26" t="str">
        <f>IF(生产方式演算表!AR1187=0,"","运力")</f>
        <v/>
      </c>
      <c r="K1149" s="26" t="str">
        <f>IF(J1149="运力",生产方式演算表!AR1187,"")</f>
        <v/>
      </c>
      <c r="L1149" s="3" t="str">
        <f>IF(生产方式演算表!O1187="","",生产方式演算表!O1187)</f>
        <v/>
      </c>
      <c r="M1149" s="3" t="str">
        <f>IF(生产方式演算表!AT1187="","",ROUND(生产方式演算表!AT1187,-1))</f>
        <v/>
      </c>
      <c r="N1149" s="3" t="str">
        <f>IF(生产方式演算表!Q1187="","",生产方式演算表!Q1187)</f>
        <v/>
      </c>
      <c r="O1149" s="3" t="str">
        <f>IF(生产方式演算表!AU1187="","",ROUND(生产方式演算表!AU1187,-1))</f>
        <v/>
      </c>
      <c r="P1149" s="3" t="str">
        <f>IF(生产方式演算表!S1187="","",生产方式演算表!S1187)</f>
        <v/>
      </c>
      <c r="Q1149" s="3" t="str">
        <f>IF(生产方式演算表!AV1187="","",ROUND(生产方式演算表!AV1187,-1))</f>
        <v/>
      </c>
      <c r="R1149" s="3" t="str">
        <f>IF(生产方式演算表!V1187="","",生产方式演算表!V1187)</f>
        <v/>
      </c>
      <c r="S1149" s="3" t="str">
        <f>IF(生产方式演算表!AW1187="","",ROUND(生产方式演算表!AW1187,-LEN(生产方式演算表!AW1187)+2))</f>
        <v/>
      </c>
      <c r="T1149" s="3" t="str">
        <f>IF(生产方式演算表!X1187="","",生产方式演算表!X1187)</f>
        <v/>
      </c>
      <c r="U1149" s="3" t="str">
        <f>IF(生产方式演算表!AX1187="","",ROUND(生产方式演算表!AX1187,-LEN(生产方式演算表!AX1187)+2))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hidden="1" customHeight="1" spans="1:34">
      <c r="A1150" s="23" t="str">
        <f>生产方式演算表!A1188</f>
        <v>pmg_牧场_科学自动化</v>
      </c>
      <c r="B1150" s="20" t="str">
        <f>IF(生产方式演算表!B1188="","",生产方式演算表!B1188)</f>
        <v/>
      </c>
      <c r="C1150" s="23">
        <v>2</v>
      </c>
      <c r="D1150" s="24" t="str">
        <f>IF(生产方式演算表!F1188="","",生产方式演算表!F1188)</f>
        <v>工具</v>
      </c>
      <c r="E1150" s="24">
        <f>IF(生产方式演算表!AO1188="","",生产方式演算表!AO1188)</f>
        <v>8</v>
      </c>
      <c r="F1150" s="24" t="str">
        <f>IF(生产方式演算表!H1188="","",生产方式演算表!H1188)</f>
        <v/>
      </c>
      <c r="G1150" s="24" t="str">
        <f>IF(生产方式演算表!AP1188="","",生产方式演算表!AP1188)</f>
        <v/>
      </c>
      <c r="H1150" s="24" t="str">
        <f>IF(生产方式演算表!J1188="","",生产方式演算表!J1188)</f>
        <v/>
      </c>
      <c r="I1150" s="24" t="str">
        <f>IF(生产方式演算表!AQ1188="","",生产方式演算表!AQ1188)</f>
        <v/>
      </c>
      <c r="J1150" s="26" t="str">
        <f>IF(生产方式演算表!AR1188=0,"","运力")</f>
        <v/>
      </c>
      <c r="K1150" s="26" t="str">
        <f>IF(J1150="运力",生产方式演算表!AR1188,"")</f>
        <v/>
      </c>
      <c r="L1150" s="3" t="str">
        <f>IF(生产方式演算表!O1188="","",生产方式演算表!O1188)</f>
        <v/>
      </c>
      <c r="M1150" s="3" t="str">
        <f>IF(生产方式演算表!AT1188="","",ROUND(生产方式演算表!AT1188,-1))</f>
        <v/>
      </c>
      <c r="N1150" s="3" t="str">
        <f>IF(生产方式演算表!Q1188="","",生产方式演算表!Q1188)</f>
        <v/>
      </c>
      <c r="O1150" s="3" t="str">
        <f>IF(生产方式演算表!AU1188="","",ROUND(生产方式演算表!AU1188,-1))</f>
        <v/>
      </c>
      <c r="P1150" s="3" t="str">
        <f>IF(生产方式演算表!S1188="","",生产方式演算表!S1188)</f>
        <v/>
      </c>
      <c r="Q1150" s="3" t="str">
        <f>IF(生产方式演算表!AV1188="","",ROUND(生产方式演算表!AV1188,-1))</f>
        <v/>
      </c>
      <c r="R1150" s="3" t="str">
        <f>IF(生产方式演算表!V1188="","",生产方式演算表!V1188)</f>
        <v/>
      </c>
      <c r="S1150" s="3" t="str">
        <f>IF(生产方式演算表!AW1188="","",ROUND(生产方式演算表!AW1188,-LEN(生产方式演算表!AW1188)+2))</f>
        <v/>
      </c>
      <c r="T1150" s="3" t="str">
        <f>IF(生产方式演算表!X1188="","",生产方式演算表!X1188)</f>
        <v/>
      </c>
      <c r="U1150" s="3" t="str">
        <f>IF(生产方式演算表!AX1188="","",ROUND(生产方式演算表!AX1188,-LEN(生产方式演算表!AX1188)+2))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hidden="1" customHeight="1" spans="1:34">
      <c r="A1151" s="23" t="str">
        <f>生产方式演算表!A1189</f>
        <v>pmg_牧场_科学自动化</v>
      </c>
      <c r="B1151" s="20" t="str">
        <f>IF(生产方式演算表!B1189="","",生产方式演算表!B1189)</f>
        <v/>
      </c>
      <c r="C1151" s="23">
        <v>3</v>
      </c>
      <c r="D1151" s="24" t="str">
        <f>IF(生产方式演算表!F1189="","",生产方式演算表!F1189)</f>
        <v>科学引擎</v>
      </c>
      <c r="E1151" s="24">
        <f>IF(生产方式演算表!AO1189="","",生产方式演算表!AO1189)</f>
        <v>2</v>
      </c>
      <c r="F1151" s="24" t="str">
        <f>IF(生产方式演算表!H1189="","",生产方式演算表!H1189)</f>
        <v>煤</v>
      </c>
      <c r="G1151" s="24">
        <f>IF(生产方式演算表!AP1189="","",生产方式演算表!AP1189)</f>
        <v>8</v>
      </c>
      <c r="H1151" s="24" t="str">
        <f>IF(生产方式演算表!J1189="","",生产方式演算表!J1189)</f>
        <v/>
      </c>
      <c r="I1151" s="24" t="str">
        <f>IF(生产方式演算表!AQ1189="","",生产方式演算表!AQ1189)</f>
        <v/>
      </c>
      <c r="J1151" s="26" t="str">
        <f>IF(生产方式演算表!AR1189=0,"","运力")</f>
        <v/>
      </c>
      <c r="K1151" s="26" t="str">
        <f>IF(J1151="运力",生产方式演算表!AR1189,"")</f>
        <v/>
      </c>
      <c r="L1151" s="3" t="str">
        <f>IF(生产方式演算表!O1189="","",生产方式演算表!O1189)</f>
        <v/>
      </c>
      <c r="M1151" s="3" t="str">
        <f>IF(生产方式演算表!AT1189="","",ROUND(生产方式演算表!AT1189,-1))</f>
        <v/>
      </c>
      <c r="N1151" s="3" t="str">
        <f>IF(生产方式演算表!Q1189="","",生产方式演算表!Q1189)</f>
        <v/>
      </c>
      <c r="O1151" s="3" t="str">
        <f>IF(生产方式演算表!AU1189="","",ROUND(生产方式演算表!AU1189,-1))</f>
        <v/>
      </c>
      <c r="P1151" s="3" t="str">
        <f>IF(生产方式演算表!S1189="","",生产方式演算表!S1189)</f>
        <v/>
      </c>
      <c r="Q1151" s="3" t="str">
        <f>IF(生产方式演算表!AV1189="","",ROUND(生产方式演算表!AV1189,-1))</f>
        <v/>
      </c>
      <c r="R1151" s="3" t="str">
        <f>IF(生产方式演算表!V1189="","",生产方式演算表!V1189)</f>
        <v/>
      </c>
      <c r="S1151" s="3" t="str">
        <f>IF(生产方式演算表!AW1189="","",ROUND(生产方式演算表!AW1189,-LEN(生产方式演算表!AW1189)+2))</f>
        <v/>
      </c>
      <c r="T1151" s="3" t="str">
        <f>IF(生产方式演算表!X1189="","",生产方式演算表!X1189)</f>
        <v/>
      </c>
      <c r="U1151" s="3" t="str">
        <f>IF(生产方式演算表!AX1189="","",ROUND(生产方式演算表!AX1189,-LEN(生产方式演算表!AX1189)+2))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hidden="1" customHeight="1" spans="1:34">
      <c r="A1152" s="23" t="str">
        <f>生产方式演算表!A1190</f>
        <v>pmg_牧场_科学自动化</v>
      </c>
      <c r="B1152" s="20" t="str">
        <f>IF(生产方式演算表!B1190="","",生产方式演算表!B1190)</f>
        <v/>
      </c>
      <c r="C1152" s="23">
        <v>4</v>
      </c>
      <c r="D1152" s="24" t="str">
        <f>IF(生产方式演算表!F1190="","",生产方式演算表!F1190)</f>
        <v>魔导引擎</v>
      </c>
      <c r="E1152" s="24">
        <f>IF(生产方式演算表!AO1190="","",生产方式演算表!AO1190)</f>
        <v>2</v>
      </c>
      <c r="F1152" s="24" t="str">
        <f>IF(生产方式演算表!H1190="","",生产方式演算表!H1190)</f>
        <v>煤</v>
      </c>
      <c r="G1152" s="24">
        <f>IF(生产方式演算表!AP1190="","",生产方式演算表!AP1190)</f>
        <v>10</v>
      </c>
      <c r="H1152" s="24" t="str">
        <f>IF(生产方式演算表!J1190="","",生产方式演算表!J1190)</f>
        <v/>
      </c>
      <c r="I1152" s="24" t="str">
        <f>IF(生产方式演算表!AQ1190="","",生产方式演算表!AQ1190)</f>
        <v/>
      </c>
      <c r="J1152" s="26" t="str">
        <f>IF(生产方式演算表!AR1190=0,"","运力")</f>
        <v/>
      </c>
      <c r="K1152" s="26" t="str">
        <f>IF(J1152="运力",生产方式演算表!AR1190,"")</f>
        <v/>
      </c>
      <c r="L1152" s="3" t="str">
        <f>IF(生产方式演算表!O1190="","",生产方式演算表!O1190)</f>
        <v/>
      </c>
      <c r="M1152" s="3" t="str">
        <f>IF(生产方式演算表!AT1190="","",ROUND(生产方式演算表!AT1190,-1))</f>
        <v/>
      </c>
      <c r="N1152" s="3" t="str">
        <f>IF(生产方式演算表!Q1190="","",生产方式演算表!Q1190)</f>
        <v/>
      </c>
      <c r="O1152" s="3" t="str">
        <f>IF(生产方式演算表!AU1190="","",ROUND(生产方式演算表!AU1190,-1))</f>
        <v/>
      </c>
      <c r="P1152" s="3" t="str">
        <f>IF(生产方式演算表!S1190="","",生产方式演算表!S1190)</f>
        <v/>
      </c>
      <c r="Q1152" s="3" t="str">
        <f>IF(生产方式演算表!AV1190="","",ROUND(生产方式演算表!AV1190,-1))</f>
        <v/>
      </c>
      <c r="R1152" s="3" t="str">
        <f>IF(生产方式演算表!V1190="","",生产方式演算表!V1190)</f>
        <v/>
      </c>
      <c r="S1152" s="3" t="str">
        <f>IF(生产方式演算表!AW1190="","",ROUND(生产方式演算表!AW1190,-LEN(生产方式演算表!AW1190)+2))</f>
        <v/>
      </c>
      <c r="T1152" s="3" t="str">
        <f>IF(生产方式演算表!X1190="","",生产方式演算表!X1190)</f>
        <v/>
      </c>
      <c r="U1152" s="3" t="str">
        <f>IF(生产方式演算表!AX1190="","",ROUND(生产方式演算表!AX1190,-LEN(生产方式演算表!AX1190)+2))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hidden="1" customHeight="1" spans="1:34">
      <c r="A1153" s="23" t="str">
        <f>生产方式演算表!A1191</f>
        <v>pmg_牧场_魔法自动化</v>
      </c>
      <c r="B1153" s="20" t="str">
        <f>IF(生产方式演算表!B1191="","",生产方式演算表!B1191)</f>
        <v/>
      </c>
      <c r="C1153" s="23">
        <v>5</v>
      </c>
      <c r="D1153" s="24" t="str">
        <f>IF(生产方式演算表!F1191="","",生产方式演算表!F1191)</f>
        <v/>
      </c>
      <c r="E1153" s="24" t="str">
        <f>IF(生产方式演算表!AO1191="","",生产方式演算表!AO1191)</f>
        <v/>
      </c>
      <c r="F1153" s="24" t="str">
        <f>IF(生产方式演算表!H1191="","",生产方式演算表!H1191)</f>
        <v/>
      </c>
      <c r="G1153" s="24" t="str">
        <f>IF(生产方式演算表!AP1191="","",生产方式演算表!AP1191)</f>
        <v/>
      </c>
      <c r="H1153" s="24" t="str">
        <f>IF(生产方式演算表!J1191="","",生产方式演算表!J1191)</f>
        <v/>
      </c>
      <c r="I1153" s="24" t="str">
        <f>IF(生产方式演算表!AQ1191="","",生产方式演算表!AQ1191)</f>
        <v/>
      </c>
      <c r="J1153" s="26" t="str">
        <f>IF(生产方式演算表!AR1191=0,"","运力")</f>
        <v/>
      </c>
      <c r="K1153" s="26" t="str">
        <f>IF(J1153="运力",生产方式演算表!AR1191,"")</f>
        <v/>
      </c>
      <c r="L1153" s="3" t="str">
        <f>IF(生产方式演算表!O1191="","",生产方式演算表!O1191)</f>
        <v/>
      </c>
      <c r="M1153" s="3" t="str">
        <f>IF(生产方式演算表!AT1191="","",ROUND(生产方式演算表!AT1191,-1))</f>
        <v/>
      </c>
      <c r="N1153" s="3" t="str">
        <f>IF(生产方式演算表!Q1191="","",生产方式演算表!Q1191)</f>
        <v/>
      </c>
      <c r="O1153" s="3" t="str">
        <f>IF(生产方式演算表!AU1191="","",ROUND(生产方式演算表!AU1191,-1))</f>
        <v/>
      </c>
      <c r="P1153" s="3" t="str">
        <f>IF(生产方式演算表!S1191="","",生产方式演算表!S1191)</f>
        <v/>
      </c>
      <c r="Q1153" s="3" t="str">
        <f>IF(生产方式演算表!AV1191="","",ROUND(生产方式演算表!AV1191,-1))</f>
        <v/>
      </c>
      <c r="R1153" s="3" t="str">
        <f>IF(生产方式演算表!V1191="","",生产方式演算表!V1191)</f>
        <v/>
      </c>
      <c r="S1153" s="3" t="str">
        <f>IF(生产方式演算表!AW1191="","",ROUND(生产方式演算表!AW1191,-LEN(生产方式演算表!AW1191)+2))</f>
        <v/>
      </c>
      <c r="T1153" s="3" t="str">
        <f>IF(生产方式演算表!X1191="","",生产方式演算表!X1191)</f>
        <v/>
      </c>
      <c r="U1153" s="3" t="str">
        <f>IF(生产方式演算表!AX1191="","",ROUND(生产方式演算表!AX1191,-LEN(生产方式演算表!AX1191)+2))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hidden="1" customHeight="1" spans="1:34">
      <c r="A1154" s="23" t="str">
        <f>生产方式演算表!A1192</f>
        <v>pmg_牧场_魔法自动化</v>
      </c>
      <c r="B1154" s="20" t="str">
        <f>IF(生产方式演算表!B1192="","",生产方式演算表!B1192)</f>
        <v/>
      </c>
      <c r="C1154" s="25">
        <v>1</v>
      </c>
      <c r="D1154" s="24" t="str">
        <f>IF(生产方式演算表!F1192="","",生产方式演算表!F1192)</f>
        <v>魔偶</v>
      </c>
      <c r="E1154" s="24">
        <f>IF(生产方式演算表!AO1192="","",生产方式演算表!AO1192)</f>
        <v>6</v>
      </c>
      <c r="F1154" s="24" t="str">
        <f>IF(生产方式演算表!H1192="","",生产方式演算表!H1192)</f>
        <v>灵能水晶</v>
      </c>
      <c r="G1154" s="24">
        <f>IF(生产方式演算表!AP1192="","",生产方式演算表!AP1192)</f>
        <v>10</v>
      </c>
      <c r="H1154" s="24" t="str">
        <f>IF(生产方式演算表!J1192="","",生产方式演算表!J1192)</f>
        <v/>
      </c>
      <c r="I1154" s="24" t="str">
        <f>IF(生产方式演算表!AQ1192="","",生产方式演算表!AQ1192)</f>
        <v/>
      </c>
      <c r="J1154" s="26" t="str">
        <f>IF(生产方式演算表!AR1192=0,"","运力")</f>
        <v/>
      </c>
      <c r="K1154" s="26" t="str">
        <f>IF(J1154="运力",生产方式演算表!AR1192,"")</f>
        <v/>
      </c>
      <c r="L1154" s="3" t="str">
        <f>IF(生产方式演算表!O1192="","",生产方式演算表!O1192)</f>
        <v/>
      </c>
      <c r="M1154" s="3" t="str">
        <f>IF(生产方式演算表!AT1192="","",ROUND(生产方式演算表!AT1192,-1))</f>
        <v/>
      </c>
      <c r="N1154" s="3" t="str">
        <f>IF(生产方式演算表!Q1192="","",生产方式演算表!Q1192)</f>
        <v/>
      </c>
      <c r="O1154" s="3" t="str">
        <f>IF(生产方式演算表!AU1192="","",ROUND(生产方式演算表!AU1192,-1))</f>
        <v/>
      </c>
      <c r="P1154" s="3" t="str">
        <f>IF(生产方式演算表!S1192="","",生产方式演算表!S1192)</f>
        <v/>
      </c>
      <c r="Q1154" s="3" t="str">
        <f>IF(生产方式演算表!AV1192="","",ROUND(生产方式演算表!AV1192,-1))</f>
        <v/>
      </c>
      <c r="R1154" s="3" t="str">
        <f>IF(生产方式演算表!V1192="","",生产方式演算表!V1192)</f>
        <v/>
      </c>
      <c r="S1154" s="3" t="str">
        <f>IF(生产方式演算表!AW1192="","",ROUND(生产方式演算表!AW1192,-LEN(生产方式演算表!AW1192)+2))</f>
        <v/>
      </c>
      <c r="T1154" s="3" t="str">
        <f>IF(生产方式演算表!X1192="","",生产方式演算表!X1192)</f>
        <v/>
      </c>
      <c r="U1154" s="3" t="str">
        <f>IF(生产方式演算表!AX1192="","",ROUND(生产方式演算表!AX1192,-LEN(生产方式演算表!AX1192)+2))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hidden="1" customHeight="1" spans="1:34">
      <c r="A1155" s="23" t="str">
        <f>生产方式演算表!A1193</f>
        <v>pmg_牧场_魔法自动化</v>
      </c>
      <c r="B1155" s="20" t="str">
        <f>IF(生产方式演算表!B1193="","",生产方式演算表!B1193)</f>
        <v/>
      </c>
      <c r="C1155" s="25">
        <v>2</v>
      </c>
      <c r="D1155" s="24" t="str">
        <f>IF(生产方式演算表!F1193="","",生产方式演算表!F1193)</f>
        <v>魔偶</v>
      </c>
      <c r="E1155" s="24">
        <f>IF(生产方式演算表!AO1193="","",生产方式演算表!AO1193)</f>
        <v>9</v>
      </c>
      <c r="F1155" s="24" t="str">
        <f>IF(生产方式演算表!H1193="","",生产方式演算表!H1193)</f>
        <v>灵能水晶</v>
      </c>
      <c r="G1155" s="24">
        <f>IF(生产方式演算表!AP1193="","",生产方式演算表!AP1193)</f>
        <v>15</v>
      </c>
      <c r="H1155" s="24" t="str">
        <f>IF(生产方式演算表!J1193="","",生产方式演算表!J1193)</f>
        <v/>
      </c>
      <c r="I1155" s="24" t="str">
        <f>IF(生产方式演算表!AQ1193="","",生产方式演算表!AQ1193)</f>
        <v/>
      </c>
      <c r="J1155" s="26" t="str">
        <f>IF(生产方式演算表!AR1193=0,"","运力")</f>
        <v/>
      </c>
      <c r="K1155" s="26" t="str">
        <f>IF(J1155="运力",生产方式演算表!AR1193,"")</f>
        <v/>
      </c>
      <c r="L1155" s="3" t="str">
        <f>IF(生产方式演算表!O1193="","",生产方式演算表!O1193)</f>
        <v/>
      </c>
      <c r="M1155" s="3" t="str">
        <f>IF(生产方式演算表!AT1193="","",ROUND(生产方式演算表!AT1193,-1))</f>
        <v/>
      </c>
      <c r="N1155" s="3" t="str">
        <f>IF(生产方式演算表!Q1193="","",生产方式演算表!Q1193)</f>
        <v/>
      </c>
      <c r="O1155" s="3" t="str">
        <f>IF(生产方式演算表!AU1193="","",ROUND(生产方式演算表!AU1193,-1))</f>
        <v/>
      </c>
      <c r="P1155" s="3" t="str">
        <f>IF(生产方式演算表!S1193="","",生产方式演算表!S1193)</f>
        <v/>
      </c>
      <c r="Q1155" s="3" t="str">
        <f>IF(生产方式演算表!AV1193="","",ROUND(生产方式演算表!AV1193,-1))</f>
        <v/>
      </c>
      <c r="R1155" s="3" t="str">
        <f>IF(生产方式演算表!V1193="","",生产方式演算表!V1193)</f>
        <v/>
      </c>
      <c r="S1155" s="3" t="str">
        <f>IF(生产方式演算表!AW1193="","",ROUND(生产方式演算表!AW1193,-LEN(生产方式演算表!AW1193)+2))</f>
        <v/>
      </c>
      <c r="T1155" s="3" t="str">
        <f>IF(生产方式演算表!X1193="","",生产方式演算表!X1193)</f>
        <v/>
      </c>
      <c r="U1155" s="3" t="str">
        <f>IF(生产方式演算表!AX1193="","",ROUND(生产方式演算表!AX1193,-LEN(生产方式演算表!AX1193)+2))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hidden="1" customHeight="1" spans="1:34">
      <c r="A1156" s="23" t="str">
        <f>生产方式演算表!A1194</f>
        <v>pmg_牧场_魔法自动化</v>
      </c>
      <c r="B1156" s="20" t="str">
        <f>IF(生产方式演算表!B1194="","",生产方式演算表!B1194)</f>
        <v/>
      </c>
      <c r="C1156" s="25">
        <v>3</v>
      </c>
      <c r="D1156" s="24" t="str">
        <f>IF(生产方式演算表!F1194="","",生产方式演算表!F1194)</f>
        <v>魔偶</v>
      </c>
      <c r="E1156" s="24">
        <f>IF(生产方式演算表!AO1194="","",生产方式演算表!AO1194)</f>
        <v>12</v>
      </c>
      <c r="F1156" s="24" t="str">
        <f>IF(生产方式演算表!H1194="","",生产方式演算表!H1194)</f>
        <v>灵能水晶</v>
      </c>
      <c r="G1156" s="24">
        <f>IF(生产方式演算表!AP1194="","",生产方式演算表!AP1194)</f>
        <v>19</v>
      </c>
      <c r="H1156" s="24" t="str">
        <f>IF(生产方式演算表!J1194="","",生产方式演算表!J1194)</f>
        <v/>
      </c>
      <c r="I1156" s="24" t="str">
        <f>IF(生产方式演算表!AQ1194="","",生产方式演算表!AQ1194)</f>
        <v/>
      </c>
      <c r="J1156" s="26" t="str">
        <f>IF(生产方式演算表!AR1194=0,"","运力")</f>
        <v/>
      </c>
      <c r="K1156" s="26" t="str">
        <f>IF(J1156="运力",生产方式演算表!AR1194,"")</f>
        <v/>
      </c>
      <c r="L1156" s="3" t="str">
        <f>IF(生产方式演算表!O1194="","",生产方式演算表!O1194)</f>
        <v/>
      </c>
      <c r="M1156" s="3" t="str">
        <f>IF(生产方式演算表!AT1194="","",ROUND(生产方式演算表!AT1194,-1))</f>
        <v/>
      </c>
      <c r="N1156" s="3" t="str">
        <f>IF(生产方式演算表!Q1194="","",生产方式演算表!Q1194)</f>
        <v/>
      </c>
      <c r="O1156" s="3" t="str">
        <f>IF(生产方式演算表!AU1194="","",ROUND(生产方式演算表!AU1194,-1))</f>
        <v/>
      </c>
      <c r="P1156" s="3" t="str">
        <f>IF(生产方式演算表!S1194="","",生产方式演算表!S1194)</f>
        <v/>
      </c>
      <c r="Q1156" s="3" t="str">
        <f>IF(生产方式演算表!AV1194="","",ROUND(生产方式演算表!AV1194,-1))</f>
        <v/>
      </c>
      <c r="R1156" s="3" t="str">
        <f>IF(生产方式演算表!V1194="","",生产方式演算表!V1194)</f>
        <v/>
      </c>
      <c r="S1156" s="3" t="str">
        <f>IF(生产方式演算表!AW1194="","",ROUND(生产方式演算表!AW1194,-LEN(生产方式演算表!AW1194)+2))</f>
        <v/>
      </c>
      <c r="T1156" s="3" t="str">
        <f>IF(生产方式演算表!X1194="","",生产方式演算表!X1194)</f>
        <v/>
      </c>
      <c r="U1156" s="3" t="str">
        <f>IF(生产方式演算表!AX1194="","",ROUND(生产方式演算表!AX1194,-LEN(生产方式演算表!AX1194)+2))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hidden="1" customHeight="1" spans="1:34">
      <c r="A1157" s="23" t="str">
        <f>生产方式演算表!A1195</f>
        <v>pmg_牧场_魔法自动化</v>
      </c>
      <c r="B1157" s="20" t="str">
        <f>IF(生产方式演算表!B1195="","",生产方式演算表!B1195)</f>
        <v/>
      </c>
      <c r="C1157" s="25">
        <v>4</v>
      </c>
      <c r="D1157" s="24" t="str">
        <f>IF(生产方式演算表!F1195="","",生产方式演算表!F1195)</f>
        <v>魔偶</v>
      </c>
      <c r="E1157" s="24">
        <f>IF(生产方式演算表!AO1195="","",生产方式演算表!AO1195)</f>
        <v>14</v>
      </c>
      <c r="F1157" s="24" t="str">
        <f>IF(生产方式演算表!H1195="","",生产方式演算表!H1195)</f>
        <v>灵能水晶</v>
      </c>
      <c r="G1157" s="24">
        <f>IF(生产方式演算表!AP1195="","",生产方式演算表!AP1195)</f>
        <v>24</v>
      </c>
      <c r="H1157" s="24" t="str">
        <f>IF(生产方式演算表!J1195="","",生产方式演算表!J1195)</f>
        <v/>
      </c>
      <c r="I1157" s="24" t="str">
        <f>IF(生产方式演算表!AQ1195="","",生产方式演算表!AQ1195)</f>
        <v/>
      </c>
      <c r="J1157" s="26" t="str">
        <f>IF(生产方式演算表!AR1195=0,"","运力")</f>
        <v/>
      </c>
      <c r="K1157" s="26" t="str">
        <f>IF(J1157="运力",生产方式演算表!AR1195,"")</f>
        <v/>
      </c>
      <c r="L1157" s="3" t="str">
        <f>IF(生产方式演算表!O1195="","",生产方式演算表!O1195)</f>
        <v/>
      </c>
      <c r="M1157" s="3" t="str">
        <f>IF(生产方式演算表!AT1195="","",ROUND(生产方式演算表!AT1195,-1))</f>
        <v/>
      </c>
      <c r="N1157" s="3" t="str">
        <f>IF(生产方式演算表!Q1195="","",生产方式演算表!Q1195)</f>
        <v/>
      </c>
      <c r="O1157" s="3" t="str">
        <f>IF(生产方式演算表!AU1195="","",ROUND(生产方式演算表!AU1195,-1))</f>
        <v/>
      </c>
      <c r="P1157" s="3" t="str">
        <f>IF(生产方式演算表!S1195="","",生产方式演算表!S1195)</f>
        <v/>
      </c>
      <c r="Q1157" s="3" t="str">
        <f>IF(生产方式演算表!AV1195="","",ROUND(生产方式演算表!AV1195,-1))</f>
        <v/>
      </c>
      <c r="R1157" s="3" t="str">
        <f>IF(生产方式演算表!V1195="","",生产方式演算表!V1195)</f>
        <v/>
      </c>
      <c r="S1157" s="3" t="str">
        <f>IF(生产方式演算表!AW1195="","",ROUND(生产方式演算表!AW1195,-LEN(生产方式演算表!AW1195)+2))</f>
        <v/>
      </c>
      <c r="T1157" s="3" t="str">
        <f>IF(生产方式演算表!X1195="","",生产方式演算表!X1195)</f>
        <v/>
      </c>
      <c r="U1157" s="3" t="str">
        <f>IF(生产方式演算表!AX1195="","",ROUND(生产方式演算表!AX1195,-LEN(生产方式演算表!AX1195)+2))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3" t="str">
        <f>生产方式演算表!A1196</f>
        <v>pmg_牧场_所有制</v>
      </c>
      <c r="B1158" s="20" t="str">
        <f>IF(生产方式演算表!B1196="","",生产方式演算表!B1196)</f>
        <v>pm_重_商人行会</v>
      </c>
      <c r="C1158" s="25">
        <v>5</v>
      </c>
      <c r="D1158" s="24" t="str">
        <f>IF(生产方式演算表!F1196="","",生产方式演算表!F1196)</f>
        <v/>
      </c>
      <c r="E1158" s="24" t="str">
        <f>IF(生产方式演算表!AO1204="","",IF(LEN(生产方式演算表!AO1204)=1,生产方式演算表!AO1204,ROUND(生产方式演算表!AO1204,-1)))</f>
        <v/>
      </c>
      <c r="F1158" s="24" t="str">
        <f>IF(生产方式演算表!H1204="","",生产方式演算表!H1204)</f>
        <v/>
      </c>
      <c r="G1158" s="24" t="str">
        <f>IF(生产方式演算表!AP1204="","",IF(LEN(生产方式演算表!AP1204)=1,生产方式演算表!AP1204,ROUND(生产方式演算表!AP1204,-1)))</f>
        <v/>
      </c>
      <c r="H1158" s="24" t="str">
        <f>IF(生产方式演算表!J1196="","",生产方式演算表!J1196)</f>
        <v/>
      </c>
      <c r="I1158" s="24" t="str">
        <f>IF(生产方式演算表!AQ1204="","",IF(LEN(生产方式演算表!AQ1204)=1,生产方式演算表!AQ1204,ROUND(生产方式演算表!AQ1204,-1)))</f>
        <v/>
      </c>
      <c r="J1158" s="26" t="str">
        <f>IF(生产方式演算表!AR1196=0,"","运力")</f>
        <v/>
      </c>
      <c r="K1158" s="26" t="str">
        <f>IF(J1158="","",IF(LEN(生产方式演算表!AR1204)=1,生产方式演算表!AR1204,ROUND(生产方式演算表!AR1204,-1)))</f>
        <v/>
      </c>
      <c r="L1158" s="3" t="str">
        <f>IF(生产方式演算表!O1196="","",生产方式演算表!O1196)</f>
        <v/>
      </c>
      <c r="M1158" s="3" t="str">
        <f>IF(生产方式演算表!AT1196="","",ROUND(生产方式演算表!AT1196,-1))</f>
        <v/>
      </c>
      <c r="N1158" s="3" t="str">
        <f>IF(生产方式演算表!Q1196="","",生产方式演算表!Q1196)</f>
        <v/>
      </c>
      <c r="O1158" s="3" t="str">
        <f>IF(生产方式演算表!AU1196="","",ROUND(生产方式演算表!AU1196,-1))</f>
        <v/>
      </c>
      <c r="P1158" s="3" t="str">
        <f>IF(生产方式演算表!S1196="","",生产方式演算表!S1196)</f>
        <v/>
      </c>
      <c r="Q1158" s="3" t="str">
        <f>IF(生产方式演算表!AV1196="","",ROUND(生产方式演算表!AV1196,-1))</f>
        <v/>
      </c>
      <c r="R1158" s="3" t="str">
        <f>IF(生产方式演算表!V1196="","",生产方式演算表!V1196)</f>
        <v/>
      </c>
      <c r="S1158" s="3" t="str">
        <f>IF(生产方式演算表!AW1204="","",IF(LEN(生产方式演算表!AW1204)=1,生产方式演算表!AW1204,ROUND(生产方式演算表!AW1204,-1)))</f>
        <v/>
      </c>
      <c r="T1158" s="3" t="str">
        <f>IF(生产方式演算表!X1196="","",生产方式演算表!X1196)</f>
        <v/>
      </c>
      <c r="U1158" s="3" t="str">
        <f>IF(生产方式演算表!AX1204="","",IF(LEN(生产方式演算表!AX1204)=1,生产方式演算表!AX1204,ROUND(生产方式演算表!AX1204,-1)))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3" t="str">
        <f>生产方式演算表!A1197</f>
        <v>pmg_牧场_所有制</v>
      </c>
      <c r="B1159" s="20" t="str">
        <f>IF(生产方式演算表!B1197="","",生产方式演算表!B1197)</f>
        <v>pm_重_教会所有</v>
      </c>
      <c r="C1159" s="25">
        <v>6</v>
      </c>
      <c r="D1159" s="24" t="str">
        <f>IF(生产方式演算表!F1197="","",生产方式演算表!F1197)</f>
        <v/>
      </c>
      <c r="E1159" s="24" t="str">
        <f>IF(生产方式演算表!AO1205="","",IF(LEN(生产方式演算表!AO1205)=1,生产方式演算表!AO1205,ROUND(生产方式演算表!AO1205,-1)))</f>
        <v/>
      </c>
      <c r="F1159" s="24" t="str">
        <f>IF(生产方式演算表!H1205="","",生产方式演算表!H1205)</f>
        <v/>
      </c>
      <c r="G1159" s="24" t="str">
        <f>IF(生产方式演算表!AP1205="","",IF(LEN(生产方式演算表!AP1205)=1,生产方式演算表!AP1205,ROUND(生产方式演算表!AP1205,-1)))</f>
        <v/>
      </c>
      <c r="H1159" s="24" t="str">
        <f>IF(生产方式演算表!J1197="","",生产方式演算表!J1197)</f>
        <v/>
      </c>
      <c r="I1159" s="24" t="str">
        <f>IF(生产方式演算表!AQ1205="","",IF(LEN(生产方式演算表!AQ1205)=1,生产方式演算表!AQ1205,ROUND(生产方式演算表!AQ1205,-1)))</f>
        <v/>
      </c>
      <c r="J1159" s="26" t="str">
        <f>IF(生产方式演算表!AR1197=0,"","运力")</f>
        <v/>
      </c>
      <c r="K1159" s="26" t="str">
        <f>IF(J1159="","",IF(LEN(生产方式演算表!AR1205)=1,生产方式演算表!AR1205,ROUND(生产方式演算表!AR1205,-1)))</f>
        <v/>
      </c>
      <c r="L1159" s="3" t="str">
        <f>IF(生产方式演算表!O1197="","",生产方式演算表!O1197)</f>
        <v/>
      </c>
      <c r="M1159" s="3" t="str">
        <f>IF(生产方式演算表!AT1197="","",ROUND(生产方式演算表!AT1197,-1))</f>
        <v/>
      </c>
      <c r="N1159" s="3" t="str">
        <f>IF(生产方式演算表!Q1197="","",生产方式演算表!Q1197)</f>
        <v/>
      </c>
      <c r="O1159" s="3" t="str">
        <f>IF(生产方式演算表!AU1197="","",ROUND(生产方式演算表!AU1197,-1))</f>
        <v/>
      </c>
      <c r="P1159" s="3" t="str">
        <f>IF(生产方式演算表!S1197="","",生产方式演算表!S1197)</f>
        <v/>
      </c>
      <c r="Q1159" s="3" t="str">
        <f>IF(生产方式演算表!AV1197="","",ROUND(生产方式演算表!AV1197,-1))</f>
        <v/>
      </c>
      <c r="R1159" s="3" t="str">
        <f>IF(生产方式演算表!V1197="","",生产方式演算表!V1197)</f>
        <v/>
      </c>
      <c r="S1159" s="3" t="str">
        <f>IF(生产方式演算表!AW1205="","",IF(LEN(生产方式演算表!AW1205)=1,生产方式演算表!AW1205,ROUND(生产方式演算表!AW1205,-1)))</f>
        <v/>
      </c>
      <c r="T1159" s="3" t="str">
        <f>IF(生产方式演算表!X1197="","",生产方式演算表!X1197)</f>
        <v/>
      </c>
      <c r="U1159" s="3" t="str">
        <f>IF(生产方式演算表!AX1205="","",IF(LEN(生产方式演算表!AX1205)=1,生产方式演算表!AX1205,ROUND(生产方式演算表!AX1205,-1)))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3" t="str">
        <f>生产方式演算表!A1198</f>
        <v>pmg_牧场_所有制</v>
      </c>
      <c r="B1160" s="20" t="str">
        <f>IF(生产方式演算表!B1198="","",生产方式演算表!B1198)</f>
        <v>pm_重_私人运营</v>
      </c>
      <c r="C1160" s="25">
        <v>7</v>
      </c>
      <c r="D1160" s="24" t="str">
        <f>IF(生产方式演算表!F1198="","",生产方式演算表!F1198)</f>
        <v/>
      </c>
      <c r="E1160" s="24" t="str">
        <f>IF(生产方式演算表!AO1206="","",IF(LEN(生产方式演算表!AO1206)=1,生产方式演算表!AO1206,ROUND(生产方式演算表!AO1206,-1)))</f>
        <v/>
      </c>
      <c r="F1160" s="24" t="str">
        <f>IF(生产方式演算表!H1206="","",生产方式演算表!H1206)</f>
        <v/>
      </c>
      <c r="G1160" s="24" t="str">
        <f>IF(生产方式演算表!AP1206="","",IF(LEN(生产方式演算表!AP1206)=1,生产方式演算表!AP1206,ROUND(生产方式演算表!AP1206,-1)))</f>
        <v/>
      </c>
      <c r="H1160" s="24" t="str">
        <f>IF(生产方式演算表!J1198="","",生产方式演算表!J1198)</f>
        <v/>
      </c>
      <c r="I1160" s="24" t="str">
        <f>IF(生产方式演算表!AQ1206="","",IF(LEN(生产方式演算表!AQ1206)=1,生产方式演算表!AQ1206,ROUND(生产方式演算表!AQ1206,-1)))</f>
        <v/>
      </c>
      <c r="J1160" s="26" t="str">
        <f>IF(生产方式演算表!AR1198=0,"","运力")</f>
        <v/>
      </c>
      <c r="K1160" s="26" t="str">
        <f>IF(J1160="","",IF(LEN(生产方式演算表!AR1206)=1,生产方式演算表!AR1206,ROUND(生产方式演算表!AR1206,-1)))</f>
        <v/>
      </c>
      <c r="L1160" s="3" t="str">
        <f>IF(生产方式演算表!O1198="","",生产方式演算表!O1198)</f>
        <v/>
      </c>
      <c r="M1160" s="3" t="str">
        <f>IF(生产方式演算表!AT1198="","",ROUND(生产方式演算表!AT1198,-1))</f>
        <v/>
      </c>
      <c r="N1160" s="3" t="str">
        <f>IF(生产方式演算表!Q1198="","",生产方式演算表!Q1198)</f>
        <v/>
      </c>
      <c r="O1160" s="3" t="str">
        <f>IF(生产方式演算表!AU1198="","",ROUND(生产方式演算表!AU1198,-1))</f>
        <v/>
      </c>
      <c r="P1160" s="3" t="str">
        <f>IF(生产方式演算表!S1198="","",生产方式演算表!S1198)</f>
        <v/>
      </c>
      <c r="Q1160" s="3" t="str">
        <f>IF(生产方式演算表!AV1198="","",ROUND(生产方式演算表!AV1198,-1))</f>
        <v/>
      </c>
      <c r="R1160" s="3" t="str">
        <f>IF(生产方式演算表!V1198="","",生产方式演算表!V1198)</f>
        <v/>
      </c>
      <c r="S1160" s="3" t="str">
        <f>IF(生产方式演算表!AW1206="","",IF(LEN(生产方式演算表!AW1206)=1,生产方式演算表!AW1206,ROUND(生产方式演算表!AW1206,-1)))</f>
        <v/>
      </c>
      <c r="T1160" s="3" t="str">
        <f>IF(生产方式演算表!X1198="","",生产方式演算表!X1198)</f>
        <v/>
      </c>
      <c r="U1160" s="3" t="str">
        <f>IF(生产方式演算表!AX1206="","",IF(LEN(生产方式演算表!AX1206)=1,生产方式演算表!AX1206,ROUND(生产方式演算表!AX1206,-1)))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3" t="str">
        <f>生产方式演算表!A1199</f>
        <v>pmg_牧场_所有制</v>
      </c>
      <c r="B1161" s="20" t="str">
        <f>IF(生产方式演算表!B1199="","",生产方式演算表!B1199)</f>
        <v>pm_重_公开交易</v>
      </c>
      <c r="C1161" s="25">
        <v>8</v>
      </c>
      <c r="D1161" s="24" t="str">
        <f>IF(生产方式演算表!F1199="","",生产方式演算表!F1199)</f>
        <v/>
      </c>
      <c r="E1161" s="24" t="str">
        <f>IF(生产方式演算表!AO1207="","",IF(LEN(生产方式演算表!AO1207)=1,生产方式演算表!AO1207,ROUND(生产方式演算表!AO1207,-1)))</f>
        <v/>
      </c>
      <c r="F1161" s="24" t="str">
        <f>IF(生产方式演算表!H1207="","",生产方式演算表!H1207)</f>
        <v/>
      </c>
      <c r="G1161" s="24" t="str">
        <f>IF(生产方式演算表!AP1207="","",IF(LEN(生产方式演算表!AP1207)=1,生产方式演算表!AP1207,ROUND(生产方式演算表!AP1207,-1)))</f>
        <v/>
      </c>
      <c r="H1161" s="24" t="str">
        <f>IF(生产方式演算表!J1199="","",生产方式演算表!J1199)</f>
        <v/>
      </c>
      <c r="I1161" s="24" t="str">
        <f>IF(生产方式演算表!AQ1207="","",IF(LEN(生产方式演算表!AQ1207)=1,生产方式演算表!AQ1207,ROUND(生产方式演算表!AQ1207,-1)))</f>
        <v/>
      </c>
      <c r="J1161" s="26" t="str">
        <f>IF(生产方式演算表!AR1199=0,"","运力")</f>
        <v/>
      </c>
      <c r="K1161" s="26" t="str">
        <f>IF(J1161="","",IF(LEN(生产方式演算表!AR1207)=1,生产方式演算表!AR1207,ROUND(生产方式演算表!AR1207,-1)))</f>
        <v/>
      </c>
      <c r="L1161" s="3" t="str">
        <f>IF(生产方式演算表!O1199="","",生产方式演算表!O1199)</f>
        <v/>
      </c>
      <c r="M1161" s="3" t="str">
        <f>IF(生产方式演算表!AT1199="","",ROUND(生产方式演算表!AT1199,-1))</f>
        <v/>
      </c>
      <c r="N1161" s="3" t="str">
        <f>IF(生产方式演算表!Q1199="","",生产方式演算表!Q1199)</f>
        <v/>
      </c>
      <c r="O1161" s="3" t="str">
        <f>IF(生产方式演算表!AU1199="","",ROUND(生产方式演算表!AU1199,-1))</f>
        <v/>
      </c>
      <c r="P1161" s="3" t="str">
        <f>IF(生产方式演算表!S1199="","",生产方式演算表!S1199)</f>
        <v/>
      </c>
      <c r="Q1161" s="3" t="str">
        <f>IF(生产方式演算表!AV1199="","",ROUND(生产方式演算表!AV1199,-1))</f>
        <v/>
      </c>
      <c r="R1161" s="3" t="str">
        <f>IF(生产方式演算表!V1199="","",生产方式演算表!V1199)</f>
        <v/>
      </c>
      <c r="S1161" s="3" t="str">
        <f>IF(生产方式演算表!AW1207="","",IF(LEN(生产方式演算表!AW1207)=1,生产方式演算表!AW1207,ROUND(生产方式演算表!AW1207,-1)))</f>
        <v/>
      </c>
      <c r="T1161" s="3" t="str">
        <f>IF(生产方式演算表!X1199="","",生产方式演算表!X1199)</f>
        <v/>
      </c>
      <c r="U1161" s="3" t="str">
        <f>IF(生产方式演算表!AX1207="","",IF(LEN(生产方式演算表!AX1207)=1,生产方式演算表!AX1207,ROUND(生产方式演算表!AX1207,-1)))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3" t="str">
        <f>生产方式演算表!A1200</f>
        <v>pmg_牧场_所有制</v>
      </c>
      <c r="B1162" s="20" t="str">
        <f>IF(生产方式演算表!B1200="","",生产方式演算表!B1200)</f>
        <v>pm_重_政府运营</v>
      </c>
      <c r="C1162" s="23">
        <v>1</v>
      </c>
      <c r="D1162" s="24" t="str">
        <f>IF(生产方式演算表!F1200="","",生产方式演算表!F1200)</f>
        <v/>
      </c>
      <c r="E1162" s="24" t="str">
        <f>IF(生产方式演算表!AO1208="","",IF(LEN(生产方式演算表!AO1208)=1,生产方式演算表!AO1208,ROUND(生产方式演算表!AO1208,-1)))</f>
        <v/>
      </c>
      <c r="F1162" s="24" t="str">
        <f>IF(生产方式演算表!H1208="","",生产方式演算表!H1208)</f>
        <v/>
      </c>
      <c r="G1162" s="24" t="str">
        <f>IF(生产方式演算表!AP1208="","",IF(LEN(生产方式演算表!AP1208)=1,生产方式演算表!AP1208,ROUND(生产方式演算表!AP1208,-1)))</f>
        <v/>
      </c>
      <c r="H1162" s="24" t="str">
        <f>IF(生产方式演算表!J1200="","",生产方式演算表!J1200)</f>
        <v/>
      </c>
      <c r="I1162" s="24" t="str">
        <f>IF(生产方式演算表!AQ1208="","",IF(LEN(生产方式演算表!AQ1208)=1,生产方式演算表!AQ1208,ROUND(生产方式演算表!AQ1208,-1)))</f>
        <v/>
      </c>
      <c r="J1162" s="26" t="str">
        <f>IF(生产方式演算表!AR1200=0,"","运力")</f>
        <v/>
      </c>
      <c r="K1162" s="26" t="str">
        <f>IF(J1162="","",IF(LEN(生产方式演算表!AR1208)=1,生产方式演算表!AR1208,ROUND(生产方式演算表!AR1208,-1)))</f>
        <v/>
      </c>
      <c r="L1162" s="3" t="str">
        <f>IF(生产方式演算表!O1200="","",生产方式演算表!O1200)</f>
        <v/>
      </c>
      <c r="M1162" s="3" t="str">
        <f>IF(生产方式演算表!AT1200="","",ROUND(生产方式演算表!AT1200,-1))</f>
        <v/>
      </c>
      <c r="N1162" s="3" t="str">
        <f>IF(生产方式演算表!Q1200="","",生产方式演算表!Q1200)</f>
        <v/>
      </c>
      <c r="O1162" s="3" t="str">
        <f>IF(生产方式演算表!AU1200="","",ROUND(生产方式演算表!AU1200,-1))</f>
        <v/>
      </c>
      <c r="P1162" s="3" t="str">
        <f>IF(生产方式演算表!S1200="","",生产方式演算表!S1200)</f>
        <v/>
      </c>
      <c r="Q1162" s="3" t="str">
        <f>IF(生产方式演算表!AV1200="","",ROUND(生产方式演算表!AV1200,-1))</f>
        <v/>
      </c>
      <c r="R1162" s="3" t="str">
        <f>IF(生产方式演算表!V1200="","",生产方式演算表!V1200)</f>
        <v/>
      </c>
      <c r="S1162" s="3" t="str">
        <f>IF(生产方式演算表!AW1208="","",IF(LEN(生产方式演算表!AW1208)=1,生产方式演算表!AW1208,ROUND(生产方式演算表!AW1208,-1)))</f>
        <v/>
      </c>
      <c r="T1162" s="3" t="str">
        <f>IF(生产方式演算表!X1200="","",生产方式演算表!X1200)</f>
        <v/>
      </c>
      <c r="U1162" s="3" t="str">
        <f>IF(生产方式演算表!AX1208="","",IF(LEN(生产方式演算表!AX1208)=1,生产方式演算表!AX1208,ROUND(生产方式演算表!AX1208,-1)))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3" t="str">
        <f>生产方式演算表!A1201</f>
        <v>pmg_牧场_所有制</v>
      </c>
      <c r="B1163" s="20" t="str">
        <f>IF(生产方式演算表!B1201="","",生产方式演算表!B1201)</f>
        <v>pm_重_初级工人合作社</v>
      </c>
      <c r="C1163" s="23">
        <v>2</v>
      </c>
      <c r="D1163" s="24" t="str">
        <f>IF(生产方式演算表!F1201="","",生产方式演算表!F1201)</f>
        <v/>
      </c>
      <c r="E1163" s="24" t="str">
        <f>IF(生产方式演算表!AO1209="","",IF(LEN(生产方式演算表!AO1209)=1,生产方式演算表!AO1209,ROUND(生产方式演算表!AO1209,-1)))</f>
        <v/>
      </c>
      <c r="F1163" s="24" t="str">
        <f>IF(生产方式演算表!H1209="","",生产方式演算表!H1209)</f>
        <v/>
      </c>
      <c r="G1163" s="24" t="str">
        <f>IF(生产方式演算表!AP1209="","",IF(LEN(生产方式演算表!AP1209)=1,生产方式演算表!AP1209,ROUND(生产方式演算表!AP1209,-1)))</f>
        <v/>
      </c>
      <c r="H1163" s="24" t="str">
        <f>IF(生产方式演算表!J1201="","",生产方式演算表!J1201)</f>
        <v/>
      </c>
      <c r="I1163" s="24" t="str">
        <f>IF(生产方式演算表!AQ1209="","",IF(LEN(生产方式演算表!AQ1209)=1,生产方式演算表!AQ1209,ROUND(生产方式演算表!AQ1209,-1)))</f>
        <v/>
      </c>
      <c r="J1163" s="26" t="str">
        <f>IF(生产方式演算表!AR1201=0,"","运力")</f>
        <v/>
      </c>
      <c r="K1163" s="26" t="str">
        <f>IF(J1163="","",IF(LEN(生产方式演算表!AR1209)=1,生产方式演算表!AR1209,ROUND(生产方式演算表!AR1209,-1)))</f>
        <v/>
      </c>
      <c r="L1163" s="3" t="str">
        <f>IF(生产方式演算表!O1201="","",生产方式演算表!O1201)</f>
        <v/>
      </c>
      <c r="M1163" s="3" t="str">
        <f>IF(生产方式演算表!AT1201="","",ROUND(生产方式演算表!AT1201,-1))</f>
        <v/>
      </c>
      <c r="N1163" s="3" t="str">
        <f>IF(生产方式演算表!Q1201="","",生产方式演算表!Q1201)</f>
        <v/>
      </c>
      <c r="O1163" s="3" t="str">
        <f>IF(生产方式演算表!AU1201="","",ROUND(生产方式演算表!AU1201,-1))</f>
        <v/>
      </c>
      <c r="P1163" s="3" t="str">
        <f>IF(生产方式演算表!S1201="","",生产方式演算表!S1201)</f>
        <v/>
      </c>
      <c r="Q1163" s="3" t="str">
        <f>IF(生产方式演算表!AV1201="","",ROUND(生产方式演算表!AV1201,-1))</f>
        <v/>
      </c>
      <c r="R1163" s="3" t="str">
        <f>IF(生产方式演算表!V1201="","",生产方式演算表!V1201)</f>
        <v/>
      </c>
      <c r="S1163" s="3" t="str">
        <f>IF(生产方式演算表!AW1209="","",IF(LEN(生产方式演算表!AW1209)=1,生产方式演算表!AW1209,ROUND(生产方式演算表!AW1209,-1)))</f>
        <v/>
      </c>
      <c r="T1163" s="3" t="str">
        <f>IF(生产方式演算表!X1201="","",生产方式演算表!X1201)</f>
        <v/>
      </c>
      <c r="U1163" s="3" t="str">
        <f>IF(生产方式演算表!AX1209="","",IF(LEN(生产方式演算表!AX1209)=1,生产方式演算表!AX1209,ROUND(生产方式演算表!AX1209,-1)))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3" t="str">
        <f>生产方式演算表!A1202</f>
        <v>pmg_牧场_所有制</v>
      </c>
      <c r="B1164" s="20" t="str">
        <f>IF(生产方式演算表!B1202="","",生产方式演算表!B1202)</f>
        <v>pm_重_高级工人合作社</v>
      </c>
      <c r="C1164" s="23">
        <v>3</v>
      </c>
      <c r="D1164" s="24" t="str">
        <f>IF(生产方式演算表!F1202="","",生产方式演算表!F1202)</f>
        <v/>
      </c>
      <c r="E1164" s="24">
        <f>IF(生产方式演算表!AO1210="","",IF(LEN(生产方式演算表!AO1210)=1,生产方式演算表!AO1210,ROUND(生产方式演算表!AO1210,-1)))</f>
        <v>6</v>
      </c>
      <c r="F1164" s="24" t="str">
        <f>IF(生产方式演算表!H1210="","",生产方式演算表!H1210)</f>
        <v/>
      </c>
      <c r="G1164" s="24" t="str">
        <f>IF(生产方式演算表!AP1210="","",IF(LEN(生产方式演算表!AP1210)=1,生产方式演算表!AP1210,ROUND(生产方式演算表!AP1210,-1)))</f>
        <v/>
      </c>
      <c r="H1164" s="24" t="str">
        <f>IF(生产方式演算表!J1202="","",生产方式演算表!J1202)</f>
        <v/>
      </c>
      <c r="I1164" s="24" t="str">
        <f>IF(生产方式演算表!AQ1210="","",IF(LEN(生产方式演算表!AQ1210)=1,生产方式演算表!AQ1210,ROUND(生产方式演算表!AQ1210,-1)))</f>
        <v/>
      </c>
      <c r="J1164" s="26" t="str">
        <f>IF(生产方式演算表!AR1202=0,"","运力")</f>
        <v/>
      </c>
      <c r="K1164" s="26" t="str">
        <f>IF(J1164="","",IF(LEN(生产方式演算表!AR1210)=1,生产方式演算表!AR1210,ROUND(生产方式演算表!AR1210,-1)))</f>
        <v/>
      </c>
      <c r="L1164" s="3" t="str">
        <f>IF(生产方式演算表!O1202="","",生产方式演算表!O1202)</f>
        <v/>
      </c>
      <c r="M1164" s="3" t="str">
        <f>IF(生产方式演算表!AT1202="","",ROUND(生产方式演算表!AT1202,-1))</f>
        <v/>
      </c>
      <c r="N1164" s="3" t="str">
        <f>IF(生产方式演算表!Q1202="","",生产方式演算表!Q1202)</f>
        <v/>
      </c>
      <c r="O1164" s="3" t="str">
        <f>IF(生产方式演算表!AU1202="","",ROUND(生产方式演算表!AU1202,-1))</f>
        <v/>
      </c>
      <c r="P1164" s="3" t="str">
        <f>IF(生产方式演算表!S1202="","",生产方式演算表!S1202)</f>
        <v/>
      </c>
      <c r="Q1164" s="3" t="str">
        <f>IF(生产方式演算表!AV1202="","",ROUND(生产方式演算表!AV1202,-1))</f>
        <v/>
      </c>
      <c r="R1164" s="3" t="str">
        <f>IF(生产方式演算表!V1202="","",生产方式演算表!V1202)</f>
        <v/>
      </c>
      <c r="S1164" s="3" t="str">
        <f>IF(生产方式演算表!AW1210="","",IF(LEN(生产方式演算表!AW1210)=1,生产方式演算表!AW1210,ROUND(生产方式演算表!AW1210,-1)))</f>
        <v/>
      </c>
      <c r="T1164" s="3" t="str">
        <f>IF(生产方式演算表!X1202="","",生产方式演算表!X1202)</f>
        <v/>
      </c>
      <c r="U1164" s="3" t="str">
        <f>IF(生产方式演算表!AX1210="","",IF(LEN(生产方式演算表!AX1210)=1,生产方式演算表!AX1210,ROUND(生产方式演算表!AX1210,-1)))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3" t="str">
        <f>生产方式演算表!A1203</f>
        <v>pmg_牧场_所有制</v>
      </c>
      <c r="B1165" s="20" t="str">
        <f>IF(生产方式演算表!B1203="","",生产方式演算表!B1203)</f>
        <v>pm_重_法师所有</v>
      </c>
      <c r="C1165" s="23">
        <v>4</v>
      </c>
      <c r="D1165" s="24" t="str">
        <f>IF(生产方式演算表!F1203="","",生产方式演算表!F1203)</f>
        <v/>
      </c>
      <c r="E1165" s="24">
        <f>IF(生产方式演算表!AO1211="","",IF(LEN(生产方式演算表!AO1211)=1,生产方式演算表!AO1211,ROUND(生产方式演算表!AO1211,-1)))</f>
        <v>8</v>
      </c>
      <c r="F1165" s="24" t="str">
        <f>IF(生产方式演算表!H1211="","",生产方式演算表!H1211)</f>
        <v/>
      </c>
      <c r="G1165" s="24" t="str">
        <f>IF(生产方式演算表!AP1211="","",IF(LEN(生产方式演算表!AP1211)=1,生产方式演算表!AP1211,ROUND(生产方式演算表!AP1211,-1)))</f>
        <v/>
      </c>
      <c r="H1165" s="24" t="str">
        <f>IF(生产方式演算表!J1203="","",生产方式演算表!J1203)</f>
        <v/>
      </c>
      <c r="I1165" s="24" t="str">
        <f>IF(生产方式演算表!AQ1211="","",IF(LEN(生产方式演算表!AQ1211)=1,生产方式演算表!AQ1211,ROUND(生产方式演算表!AQ1211,-1)))</f>
        <v/>
      </c>
      <c r="J1165" s="26" t="str">
        <f>IF(生产方式演算表!AR1203=0,"","运力")</f>
        <v/>
      </c>
      <c r="K1165" s="26" t="str">
        <f>IF(J1165="","",IF(LEN(生产方式演算表!AR1211)=1,生产方式演算表!AR1211,ROUND(生产方式演算表!AR1211,-1)))</f>
        <v/>
      </c>
      <c r="L1165" s="3" t="str">
        <f>IF(生产方式演算表!O1203="","",生产方式演算表!O1203)</f>
        <v/>
      </c>
      <c r="M1165" s="3" t="str">
        <f>IF(生产方式演算表!AT1203="","",ROUND(生产方式演算表!AT1203,-1))</f>
        <v/>
      </c>
      <c r="N1165" s="3" t="str">
        <f>IF(生产方式演算表!Q1203="","",生产方式演算表!Q1203)</f>
        <v/>
      </c>
      <c r="O1165" s="3" t="str">
        <f>IF(生产方式演算表!AU1203="","",ROUND(生产方式演算表!AU1203,-1))</f>
        <v/>
      </c>
      <c r="P1165" s="3" t="str">
        <f>IF(生产方式演算表!S1203="","",生产方式演算表!S1203)</f>
        <v/>
      </c>
      <c r="Q1165" s="3" t="str">
        <f>IF(生产方式演算表!AV1203="","",ROUND(生产方式演算表!AV1203,-1))</f>
        <v/>
      </c>
      <c r="R1165" s="3" t="str">
        <f>IF(生产方式演算表!V1203="","",生产方式演算表!V1203)</f>
        <v/>
      </c>
      <c r="S1165" s="3" t="str">
        <f>IF(生产方式演算表!AW1211="","",IF(LEN(生产方式演算表!AW1211)=1,生产方式演算表!AW1211,ROUND(生产方式演算表!AW1211,-1)))</f>
        <v/>
      </c>
      <c r="T1165" s="3" t="str">
        <f>IF(生产方式演算表!X1203="","",生产方式演算表!X1203)</f>
        <v/>
      </c>
      <c r="U1165" s="3" t="str">
        <f>IF(生产方式演算表!AX1211="","",IF(LEN(生产方式演算表!AX1211)=1,生产方式演算表!AX1211,ROUND(生产方式演算表!AX1211,-1)))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hidden="1" customHeight="1" spans="1:34">
      <c r="A1166" s="23" t="str">
        <f>生产方式演算表!A1204</f>
        <v>pmg_渔船码头_基础生产</v>
      </c>
      <c r="B1166" s="20" t="str">
        <f>IF(生产方式演算表!B1204="","",生产方式演算表!B1204)</f>
        <v/>
      </c>
      <c r="C1166" s="23">
        <v>5</v>
      </c>
      <c r="D1166" s="24" t="str">
        <f>IF(生产方式演算表!F1204="","",生产方式演算表!F1204)</f>
        <v/>
      </c>
      <c r="E1166" s="24" t="str">
        <f>IF(生产方式演算表!AO1204="","",生产方式演算表!AO1204)</f>
        <v/>
      </c>
      <c r="F1166" s="24" t="str">
        <f>IF(生产方式演算表!H1204="","",生产方式演算表!H1204)</f>
        <v/>
      </c>
      <c r="G1166" s="24" t="str">
        <f>IF(生产方式演算表!AP1204="","",生产方式演算表!AP1204)</f>
        <v/>
      </c>
      <c r="H1166" s="24" t="str">
        <f>IF(生产方式演算表!J1204="","",生产方式演算表!J1204)</f>
        <v/>
      </c>
      <c r="I1166" s="24" t="str">
        <f>IF(生产方式演算表!AQ1204="","",生产方式演算表!AQ1204)</f>
        <v/>
      </c>
      <c r="J1166" s="26" t="str">
        <f>IF(生产方式演算表!AR1204=0,"","运力")</f>
        <v/>
      </c>
      <c r="K1166" s="26" t="str">
        <f>IF(J1166="运力",生产方式演算表!AR1204,"")</f>
        <v/>
      </c>
      <c r="L1166" s="3" t="str">
        <f>IF(生产方式演算表!O1204="","",生产方式演算表!O1204)</f>
        <v/>
      </c>
      <c r="M1166" s="3" t="str">
        <f>IF(生产方式演算表!AT1204="","",ROUND(生产方式演算表!AT1204,-1))</f>
        <v/>
      </c>
      <c r="N1166" s="3" t="str">
        <f>IF(生产方式演算表!Q1204="","",生产方式演算表!Q1204)</f>
        <v/>
      </c>
      <c r="O1166" s="3" t="str">
        <f>IF(生产方式演算表!AU1204="","",ROUND(生产方式演算表!AU1204,-1))</f>
        <v/>
      </c>
      <c r="P1166" s="3" t="str">
        <f>IF(生产方式演算表!S1204="","",生产方式演算表!S1204)</f>
        <v/>
      </c>
      <c r="Q1166" s="3" t="str">
        <f>IF(生产方式演算表!AV1204="","",ROUND(生产方式演算表!AV1204,-1))</f>
        <v/>
      </c>
      <c r="R1166" s="3" t="str">
        <f>IF(生产方式演算表!V1204="","",生产方式演算表!V1204)</f>
        <v/>
      </c>
      <c r="S1166" s="3" t="str">
        <f>IF(生产方式演算表!AW1204="","",ROUND(生产方式演算表!AW1204,-LEN(生产方式演算表!AW1204)+2))</f>
        <v/>
      </c>
      <c r="T1166" s="3" t="str">
        <f>IF(生产方式演算表!X1204="","",生产方式演算表!X1204)</f>
        <v/>
      </c>
      <c r="U1166" s="3" t="str">
        <f>IF(生产方式演算表!AX1204="","",ROUND(生产方式演算表!AX1204,-LEN(生产方式演算表!AX1204)+2))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hidden="1" customHeight="1" spans="1:34">
      <c r="A1167" s="23" t="str">
        <f>生产方式演算表!A1205</f>
        <v>pmg_渔船码头_基础生产</v>
      </c>
      <c r="B1167" s="20" t="str">
        <f>IF(生产方式演算表!B1205="","",生产方式演算表!B1205)</f>
        <v/>
      </c>
      <c r="C1167" s="25">
        <v>1</v>
      </c>
      <c r="D1167" s="24" t="str">
        <f>IF(生产方式演算表!F1205="","",生产方式演算表!F1205)</f>
        <v/>
      </c>
      <c r="E1167" s="24" t="str">
        <f>IF(生产方式演算表!AO1205="","",生产方式演算表!AO1205)</f>
        <v/>
      </c>
      <c r="F1167" s="24" t="str">
        <f>IF(生产方式演算表!H1205="","",生产方式演算表!H1205)</f>
        <v/>
      </c>
      <c r="G1167" s="24" t="str">
        <f>IF(生产方式演算表!AP1205="","",生产方式演算表!AP1205)</f>
        <v/>
      </c>
      <c r="H1167" s="24" t="str">
        <f>IF(生产方式演算表!J1205="","",生产方式演算表!J1205)</f>
        <v/>
      </c>
      <c r="I1167" s="24" t="str">
        <f>IF(生产方式演算表!AQ1205="","",生产方式演算表!AQ1205)</f>
        <v/>
      </c>
      <c r="J1167" s="26" t="str">
        <f>IF(生产方式演算表!AR1205=0,"","运力")</f>
        <v/>
      </c>
      <c r="K1167" s="26" t="str">
        <f>IF(J1167="运力",生产方式演算表!AR1205,"")</f>
        <v/>
      </c>
      <c r="L1167" s="3" t="str">
        <f>IF(生产方式演算表!O1205="","",生产方式演算表!O1205)</f>
        <v/>
      </c>
      <c r="M1167" s="3" t="str">
        <f>IF(生产方式演算表!AT1205="","",ROUND(生产方式演算表!AT1205,-1))</f>
        <v/>
      </c>
      <c r="N1167" s="3" t="str">
        <f>IF(生产方式演算表!Q1205="","",生产方式演算表!Q1205)</f>
        <v/>
      </c>
      <c r="O1167" s="3" t="str">
        <f>IF(生产方式演算表!AU1205="","",ROUND(生产方式演算表!AU1205,-1))</f>
        <v/>
      </c>
      <c r="P1167" s="3" t="str">
        <f>IF(生产方式演算表!S1205="","",生产方式演算表!S1205)</f>
        <v/>
      </c>
      <c r="Q1167" s="3" t="str">
        <f>IF(生产方式演算表!AV1205="","",ROUND(生产方式演算表!AV1205,-1))</f>
        <v/>
      </c>
      <c r="R1167" s="3" t="str">
        <f>IF(生产方式演算表!V1205="","",生产方式演算表!V1205)</f>
        <v/>
      </c>
      <c r="S1167" s="3" t="str">
        <f>IF(生产方式演算表!AW1205="","",ROUND(生产方式演算表!AW1205,-LEN(生产方式演算表!AW1205)+2))</f>
        <v/>
      </c>
      <c r="T1167" s="3" t="str">
        <f>IF(生产方式演算表!X1205="","",生产方式演算表!X1205)</f>
        <v/>
      </c>
      <c r="U1167" s="3" t="str">
        <f>IF(生产方式演算表!AX1205="","",ROUND(生产方式演算表!AX1205,-LEN(生产方式演算表!AX1205)+2))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hidden="1" customHeight="1" spans="1:34">
      <c r="A1168" s="23" t="str">
        <f>生产方式演算表!A1206</f>
        <v>pmg_渔船码头_基础生产</v>
      </c>
      <c r="B1168" s="20" t="str">
        <f>IF(生产方式演算表!B1206="","",生产方式演算表!B1206)</f>
        <v/>
      </c>
      <c r="C1168" s="25">
        <v>2</v>
      </c>
      <c r="D1168" s="24" t="str">
        <f>IF(生产方式演算表!F1206="","",生产方式演算表!F1206)</f>
        <v/>
      </c>
      <c r="E1168" s="24" t="str">
        <f>IF(生产方式演算表!AO1206="","",生产方式演算表!AO1206)</f>
        <v/>
      </c>
      <c r="F1168" s="24" t="str">
        <f>IF(生产方式演算表!H1206="","",生产方式演算表!H1206)</f>
        <v/>
      </c>
      <c r="G1168" s="24" t="str">
        <f>IF(生产方式演算表!AP1206="","",生产方式演算表!AP1206)</f>
        <v/>
      </c>
      <c r="H1168" s="24" t="str">
        <f>IF(生产方式演算表!J1206="","",生产方式演算表!J1206)</f>
        <v/>
      </c>
      <c r="I1168" s="24" t="str">
        <f>IF(生产方式演算表!AQ1206="","",生产方式演算表!AQ1206)</f>
        <v/>
      </c>
      <c r="J1168" s="26" t="str">
        <f>IF(生产方式演算表!AR1206=0,"","运力")</f>
        <v/>
      </c>
      <c r="K1168" s="26" t="str">
        <f>IF(J1168="运力",生产方式演算表!AR1206,"")</f>
        <v/>
      </c>
      <c r="L1168" s="3" t="str">
        <f>IF(生产方式演算表!O1206="","",生产方式演算表!O1206)</f>
        <v/>
      </c>
      <c r="M1168" s="3" t="str">
        <f>IF(生产方式演算表!AT1206="","",ROUND(生产方式演算表!AT1206,-1))</f>
        <v/>
      </c>
      <c r="N1168" s="3" t="str">
        <f>IF(生产方式演算表!Q1206="","",生产方式演算表!Q1206)</f>
        <v/>
      </c>
      <c r="O1168" s="3" t="str">
        <f>IF(生产方式演算表!AU1206="","",ROUND(生产方式演算表!AU1206,-1))</f>
        <v/>
      </c>
      <c r="P1168" s="3" t="str">
        <f>IF(生产方式演算表!S1206="","",生产方式演算表!S1206)</f>
        <v/>
      </c>
      <c r="Q1168" s="3" t="str">
        <f>IF(生产方式演算表!AV1206="","",ROUND(生产方式演算表!AV1206,-1))</f>
        <v/>
      </c>
      <c r="R1168" s="3" t="str">
        <f>IF(生产方式演算表!V1206="","",生产方式演算表!V1206)</f>
        <v/>
      </c>
      <c r="S1168" s="3" t="str">
        <f>IF(生产方式演算表!AW1206="","",ROUND(生产方式演算表!AW1206,-LEN(生产方式演算表!AW1206)+2))</f>
        <v/>
      </c>
      <c r="T1168" s="3" t="str">
        <f>IF(生产方式演算表!X1206="","",生产方式演算表!X1206)</f>
        <v/>
      </c>
      <c r="U1168" s="3" t="str">
        <f>IF(生产方式演算表!AX1206="","",ROUND(生产方式演算表!AX1206,-LEN(生产方式演算表!AX1206)+2))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hidden="1" customHeight="1" spans="1:34">
      <c r="A1169" s="23" t="str">
        <f>生产方式演算表!A1207</f>
        <v>pmg_渔船码头_基础生产</v>
      </c>
      <c r="B1169" s="20" t="str">
        <f>IF(生产方式演算表!B1207="","",生产方式演算表!B1207)</f>
        <v/>
      </c>
      <c r="C1169" s="25">
        <v>3</v>
      </c>
      <c r="D1169" s="24" t="str">
        <f>IF(生产方式演算表!F1207="","",生产方式演算表!F1207)</f>
        <v/>
      </c>
      <c r="E1169" s="24" t="str">
        <f>IF(生产方式演算表!AO1207="","",生产方式演算表!AO1207)</f>
        <v/>
      </c>
      <c r="F1169" s="24" t="str">
        <f>IF(生产方式演算表!H1207="","",生产方式演算表!H1207)</f>
        <v/>
      </c>
      <c r="G1169" s="24" t="str">
        <f>IF(生产方式演算表!AP1207="","",生产方式演算表!AP1207)</f>
        <v/>
      </c>
      <c r="H1169" s="24" t="str">
        <f>IF(生产方式演算表!J1207="","",生产方式演算表!J1207)</f>
        <v/>
      </c>
      <c r="I1169" s="24" t="str">
        <f>IF(生产方式演算表!AQ1207="","",生产方式演算表!AQ1207)</f>
        <v/>
      </c>
      <c r="J1169" s="26" t="str">
        <f>IF(生产方式演算表!AR1207=0,"","运力")</f>
        <v/>
      </c>
      <c r="K1169" s="26" t="str">
        <f>IF(J1169="运力",生产方式演算表!AR1207,"")</f>
        <v/>
      </c>
      <c r="L1169" s="3" t="str">
        <f>IF(生产方式演算表!O1207="","",生产方式演算表!O1207)</f>
        <v/>
      </c>
      <c r="M1169" s="3" t="str">
        <f>IF(生产方式演算表!AT1207="","",ROUND(生产方式演算表!AT1207,-1))</f>
        <v/>
      </c>
      <c r="N1169" s="3" t="str">
        <f>IF(生产方式演算表!Q1207="","",生产方式演算表!Q1207)</f>
        <v/>
      </c>
      <c r="O1169" s="3" t="str">
        <f>IF(生产方式演算表!AU1207="","",ROUND(生产方式演算表!AU1207,-1))</f>
        <v/>
      </c>
      <c r="P1169" s="3" t="str">
        <f>IF(生产方式演算表!S1207="","",生产方式演算表!S1207)</f>
        <v/>
      </c>
      <c r="Q1169" s="3" t="str">
        <f>IF(生产方式演算表!AV1207="","",ROUND(生产方式演算表!AV1207,-1))</f>
        <v/>
      </c>
      <c r="R1169" s="3" t="str">
        <f>IF(生产方式演算表!V1207="","",生产方式演算表!V1207)</f>
        <v/>
      </c>
      <c r="S1169" s="3" t="str">
        <f>IF(生产方式演算表!AW1207="","",ROUND(生产方式演算表!AW1207,-LEN(生产方式演算表!AW1207)+2))</f>
        <v/>
      </c>
      <c r="T1169" s="3" t="str">
        <f>IF(生产方式演算表!X1207="","",生产方式演算表!X1207)</f>
        <v/>
      </c>
      <c r="U1169" s="3" t="str">
        <f>IF(生产方式演算表!AX1207="","",ROUND(生产方式演算表!AX1207,-LEN(生产方式演算表!AX1207)+2))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hidden="1" customHeight="1" spans="1:34">
      <c r="A1170" s="23" t="str">
        <f>生产方式演算表!A1208</f>
        <v>pmg_渔船码头_基础生产</v>
      </c>
      <c r="B1170" s="20" t="str">
        <f>IF(生产方式演算表!B1208="","",生产方式演算表!B1208)</f>
        <v/>
      </c>
      <c r="C1170" s="25">
        <v>4</v>
      </c>
      <c r="D1170" s="24" t="str">
        <f>IF(生产方式演算表!F1208="","",生产方式演算表!F1208)</f>
        <v/>
      </c>
      <c r="E1170" s="24" t="str">
        <f>IF(生产方式演算表!AO1208="","",生产方式演算表!AO1208)</f>
        <v/>
      </c>
      <c r="F1170" s="24" t="str">
        <f>IF(生产方式演算表!H1208="","",生产方式演算表!H1208)</f>
        <v/>
      </c>
      <c r="G1170" s="24" t="str">
        <f>IF(生产方式演算表!AP1208="","",生产方式演算表!AP1208)</f>
        <v/>
      </c>
      <c r="H1170" s="24" t="str">
        <f>IF(生产方式演算表!J1208="","",生产方式演算表!J1208)</f>
        <v/>
      </c>
      <c r="I1170" s="24" t="str">
        <f>IF(生产方式演算表!AQ1208="","",生产方式演算表!AQ1208)</f>
        <v/>
      </c>
      <c r="J1170" s="26" t="str">
        <f>IF(生产方式演算表!AR1208=0,"","运力")</f>
        <v/>
      </c>
      <c r="K1170" s="26" t="str">
        <f>IF(J1170="运力",生产方式演算表!AR1208,"")</f>
        <v/>
      </c>
      <c r="L1170" s="3" t="str">
        <f>IF(生产方式演算表!O1208="","",生产方式演算表!O1208)</f>
        <v/>
      </c>
      <c r="M1170" s="3" t="str">
        <f>IF(生产方式演算表!AT1208="","",ROUND(生产方式演算表!AT1208,-1))</f>
        <v/>
      </c>
      <c r="N1170" s="3" t="str">
        <f>IF(生产方式演算表!Q1208="","",生产方式演算表!Q1208)</f>
        <v/>
      </c>
      <c r="O1170" s="3" t="str">
        <f>IF(生产方式演算表!AU1208="","",ROUND(生产方式演算表!AU1208,-1))</f>
        <v/>
      </c>
      <c r="P1170" s="3" t="str">
        <f>IF(生产方式演算表!S1208="","",生产方式演算表!S1208)</f>
        <v/>
      </c>
      <c r="Q1170" s="3" t="str">
        <f>IF(生产方式演算表!AV1208="","",ROUND(生产方式演算表!AV1208,-1))</f>
        <v/>
      </c>
      <c r="R1170" s="3" t="str">
        <f>IF(生产方式演算表!V1208="","",生产方式演算表!V1208)</f>
        <v/>
      </c>
      <c r="S1170" s="3" t="str">
        <f>IF(生产方式演算表!AW1208="","",ROUND(生产方式演算表!AW1208,-LEN(生产方式演算表!AW1208)+2))</f>
        <v/>
      </c>
      <c r="T1170" s="3" t="str">
        <f>IF(生产方式演算表!X1208="","",生产方式演算表!X1208)</f>
        <v/>
      </c>
      <c r="U1170" s="3" t="str">
        <f>IF(生产方式演算表!AX1208="","",ROUND(生产方式演算表!AX1208,-LEN(生产方式演算表!AX1208)+2))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hidden="1" customHeight="1" spans="1:34">
      <c r="A1171" s="23" t="str">
        <f>生产方式演算表!A1209</f>
        <v>pmg_渔船码头_科学自动化</v>
      </c>
      <c r="B1171" s="20" t="str">
        <f>IF(生产方式演算表!B1209="","",生产方式演算表!B1209)</f>
        <v/>
      </c>
      <c r="C1171" s="25">
        <v>5</v>
      </c>
      <c r="D1171" s="24" t="str">
        <f>IF(生产方式演算表!F1209="","",生产方式演算表!F1209)</f>
        <v/>
      </c>
      <c r="E1171" s="24" t="str">
        <f>IF(生产方式演算表!AO1209="","",生产方式演算表!AO1209)</f>
        <v/>
      </c>
      <c r="F1171" s="24" t="str">
        <f>IF(生产方式演算表!H1209="","",生产方式演算表!H1209)</f>
        <v/>
      </c>
      <c r="G1171" s="24" t="str">
        <f>IF(生产方式演算表!AP1209="","",生产方式演算表!AP1209)</f>
        <v/>
      </c>
      <c r="H1171" s="24" t="str">
        <f>IF(生产方式演算表!J1209="","",生产方式演算表!J1209)</f>
        <v/>
      </c>
      <c r="I1171" s="24" t="str">
        <f>IF(生产方式演算表!AQ1209="","",生产方式演算表!AQ1209)</f>
        <v/>
      </c>
      <c r="J1171" s="26" t="str">
        <f>IF(生产方式演算表!AR1209=0,"","运力")</f>
        <v/>
      </c>
      <c r="K1171" s="26" t="str">
        <f>IF(J1171="运力",生产方式演算表!AR1209,"")</f>
        <v/>
      </c>
      <c r="L1171" s="3" t="str">
        <f>IF(生产方式演算表!O1209="","",生产方式演算表!O1209)</f>
        <v/>
      </c>
      <c r="M1171" s="3" t="str">
        <f>IF(生产方式演算表!AT1209="","",ROUND(生产方式演算表!AT1209,-1))</f>
        <v/>
      </c>
      <c r="N1171" s="3" t="str">
        <f>IF(生产方式演算表!Q1209="","",生产方式演算表!Q1209)</f>
        <v/>
      </c>
      <c r="O1171" s="3" t="str">
        <f>IF(生产方式演算表!AU1209="","",ROUND(生产方式演算表!AU1209,-1))</f>
        <v/>
      </c>
      <c r="P1171" s="3" t="str">
        <f>IF(生产方式演算表!S1209="","",生产方式演算表!S1209)</f>
        <v/>
      </c>
      <c r="Q1171" s="3" t="str">
        <f>IF(生产方式演算表!AV1209="","",ROUND(生产方式演算表!AV1209,-1))</f>
        <v/>
      </c>
      <c r="R1171" s="3" t="str">
        <f>IF(生产方式演算表!V1209="","",生产方式演算表!V1209)</f>
        <v/>
      </c>
      <c r="S1171" s="3" t="str">
        <f>IF(生产方式演算表!AW1209="","",ROUND(生产方式演算表!AW1209,-LEN(生产方式演算表!AW1209)+2))</f>
        <v/>
      </c>
      <c r="T1171" s="3" t="str">
        <f>IF(生产方式演算表!X1209="","",生产方式演算表!X1209)</f>
        <v/>
      </c>
      <c r="U1171" s="3" t="str">
        <f>IF(生产方式演算表!AX1209="","",ROUND(生产方式演算表!AX1209,-LEN(生产方式演算表!AX1209)+2))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hidden="1" customHeight="1" spans="1:34">
      <c r="A1172" s="23" t="str">
        <f>生产方式演算表!A1210</f>
        <v>pmg_渔船码头_科学自动化</v>
      </c>
      <c r="B1172" s="20" t="str">
        <f>IF(生产方式演算表!B1210="","",生产方式演算表!B1210)</f>
        <v/>
      </c>
      <c r="C1172" s="23">
        <v>1</v>
      </c>
      <c r="D1172" s="24" t="str">
        <f>IF(生产方式演算表!F1210="","",生产方式演算表!F1210)</f>
        <v>工具</v>
      </c>
      <c r="E1172" s="24">
        <f>IF(生产方式演算表!AO1210="","",生产方式演算表!AO1210)</f>
        <v>6</v>
      </c>
      <c r="F1172" s="24" t="str">
        <f>IF(生产方式演算表!H1210="","",生产方式演算表!H1210)</f>
        <v/>
      </c>
      <c r="G1172" s="24" t="str">
        <f>IF(生产方式演算表!AP1210="","",生产方式演算表!AP1210)</f>
        <v/>
      </c>
      <c r="H1172" s="24" t="str">
        <f>IF(生产方式演算表!J1210="","",生产方式演算表!J1210)</f>
        <v/>
      </c>
      <c r="I1172" s="24" t="str">
        <f>IF(生产方式演算表!AQ1210="","",生产方式演算表!AQ1210)</f>
        <v/>
      </c>
      <c r="J1172" s="26" t="str">
        <f>IF(生产方式演算表!AR1210=0,"","运力")</f>
        <v/>
      </c>
      <c r="K1172" s="26" t="str">
        <f>IF(J1172="运力",生产方式演算表!AR1210,"")</f>
        <v/>
      </c>
      <c r="L1172" s="3" t="str">
        <f>IF(生产方式演算表!O1210="","",生产方式演算表!O1210)</f>
        <v/>
      </c>
      <c r="M1172" s="3" t="str">
        <f>IF(生产方式演算表!AT1210="","",ROUND(生产方式演算表!AT1210,-1))</f>
        <v/>
      </c>
      <c r="N1172" s="3" t="str">
        <f>IF(生产方式演算表!Q1210="","",生产方式演算表!Q1210)</f>
        <v/>
      </c>
      <c r="O1172" s="3" t="str">
        <f>IF(生产方式演算表!AU1210="","",ROUND(生产方式演算表!AU1210,-1))</f>
        <v/>
      </c>
      <c r="P1172" s="3" t="str">
        <f>IF(生产方式演算表!S1210="","",生产方式演算表!S1210)</f>
        <v/>
      </c>
      <c r="Q1172" s="3" t="str">
        <f>IF(生产方式演算表!AV1210="","",ROUND(生产方式演算表!AV1210,-1))</f>
        <v/>
      </c>
      <c r="R1172" s="3" t="str">
        <f>IF(生产方式演算表!V1210="","",生产方式演算表!V1210)</f>
        <v/>
      </c>
      <c r="S1172" s="3" t="str">
        <f>IF(生产方式演算表!AW1210="","",ROUND(生产方式演算表!AW1210,-LEN(生产方式演算表!AW1210)+2))</f>
        <v/>
      </c>
      <c r="T1172" s="3" t="str">
        <f>IF(生产方式演算表!X1210="","",生产方式演算表!X1210)</f>
        <v/>
      </c>
      <c r="U1172" s="3" t="str">
        <f>IF(生产方式演算表!AX1210="","",ROUND(生产方式演算表!AX1210,-LEN(生产方式演算表!AX1210)+2))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hidden="1" customHeight="1" spans="1:34">
      <c r="A1173" s="23" t="str">
        <f>生产方式演算表!A1211</f>
        <v>pmg_渔船码头_科学自动化</v>
      </c>
      <c r="B1173" s="20" t="str">
        <f>IF(生产方式演算表!B1211="","",生产方式演算表!B1211)</f>
        <v/>
      </c>
      <c r="C1173" s="23">
        <v>2</v>
      </c>
      <c r="D1173" s="24" t="str">
        <f>IF(生产方式演算表!F1211="","",生产方式演算表!F1211)</f>
        <v>工具</v>
      </c>
      <c r="E1173" s="24">
        <f>IF(生产方式演算表!AO1211="","",生产方式演算表!AO1211)</f>
        <v>8</v>
      </c>
      <c r="F1173" s="24" t="str">
        <f>IF(生产方式演算表!H1211="","",生产方式演算表!H1211)</f>
        <v/>
      </c>
      <c r="G1173" s="24" t="str">
        <f>IF(生产方式演算表!AP1211="","",生产方式演算表!AP1211)</f>
        <v/>
      </c>
      <c r="H1173" s="24" t="str">
        <f>IF(生产方式演算表!J1211="","",生产方式演算表!J1211)</f>
        <v/>
      </c>
      <c r="I1173" s="24" t="str">
        <f>IF(生产方式演算表!AQ1211="","",生产方式演算表!AQ1211)</f>
        <v/>
      </c>
      <c r="J1173" s="26" t="str">
        <f>IF(生产方式演算表!AR1211=0,"","运力")</f>
        <v/>
      </c>
      <c r="K1173" s="26" t="str">
        <f>IF(J1173="运力",生产方式演算表!AR1211,"")</f>
        <v/>
      </c>
      <c r="L1173" s="3" t="str">
        <f>IF(生产方式演算表!O1211="","",生产方式演算表!O1211)</f>
        <v/>
      </c>
      <c r="M1173" s="3" t="str">
        <f>IF(生产方式演算表!AT1211="","",ROUND(生产方式演算表!AT1211,-1))</f>
        <v/>
      </c>
      <c r="N1173" s="3" t="str">
        <f>IF(生产方式演算表!Q1211="","",生产方式演算表!Q1211)</f>
        <v/>
      </c>
      <c r="O1173" s="3" t="str">
        <f>IF(生产方式演算表!AU1211="","",ROUND(生产方式演算表!AU1211,-1))</f>
        <v/>
      </c>
      <c r="P1173" s="3" t="str">
        <f>IF(生产方式演算表!S1211="","",生产方式演算表!S1211)</f>
        <v/>
      </c>
      <c r="Q1173" s="3" t="str">
        <f>IF(生产方式演算表!AV1211="","",ROUND(生产方式演算表!AV1211,-1))</f>
        <v/>
      </c>
      <c r="R1173" s="3" t="str">
        <f>IF(生产方式演算表!V1211="","",生产方式演算表!V1211)</f>
        <v/>
      </c>
      <c r="S1173" s="3" t="str">
        <f>IF(生产方式演算表!AW1211="","",ROUND(生产方式演算表!AW1211,-LEN(生产方式演算表!AW1211)+2))</f>
        <v/>
      </c>
      <c r="T1173" s="3" t="str">
        <f>IF(生产方式演算表!X1211="","",生产方式演算表!X1211)</f>
        <v/>
      </c>
      <c r="U1173" s="3" t="str">
        <f>IF(生产方式演算表!AX1211="","",ROUND(生产方式演算表!AX1211,-LEN(生产方式演算表!AX1211)+2))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hidden="1" customHeight="1" spans="1:34">
      <c r="A1174" s="23" t="str">
        <f>生产方式演算表!A1212</f>
        <v>pmg_渔船码头_科学自动化</v>
      </c>
      <c r="B1174" s="20" t="str">
        <f>IF(生产方式演算表!B1212="","",生产方式演算表!B1212)</f>
        <v/>
      </c>
      <c r="C1174" s="23">
        <v>3</v>
      </c>
      <c r="D1174" s="24" t="str">
        <f>IF(生产方式演算表!F1212="","",生产方式演算表!F1212)</f>
        <v>科学引擎</v>
      </c>
      <c r="E1174" s="24">
        <f>IF(生产方式演算表!AO1212="","",生产方式演算表!AO1212)</f>
        <v>2</v>
      </c>
      <c r="F1174" s="24" t="str">
        <f>IF(生产方式演算表!H1212="","",生产方式演算表!H1212)</f>
        <v>煤</v>
      </c>
      <c r="G1174" s="24">
        <f>IF(生产方式演算表!AP1212="","",生产方式演算表!AP1212)</f>
        <v>8</v>
      </c>
      <c r="H1174" s="24" t="str">
        <f>IF(生产方式演算表!J1212="","",生产方式演算表!J1212)</f>
        <v/>
      </c>
      <c r="I1174" s="24" t="str">
        <f>IF(生产方式演算表!AQ1212="","",生产方式演算表!AQ1212)</f>
        <v/>
      </c>
      <c r="J1174" s="26" t="str">
        <f>IF(生产方式演算表!AR1212=0,"","运力")</f>
        <v/>
      </c>
      <c r="K1174" s="26" t="str">
        <f>IF(J1174="运力",生产方式演算表!AR1212,"")</f>
        <v/>
      </c>
      <c r="L1174" s="3" t="str">
        <f>IF(生产方式演算表!O1212="","",生产方式演算表!O1212)</f>
        <v/>
      </c>
      <c r="M1174" s="3" t="str">
        <f>IF(生产方式演算表!AT1212="","",ROUND(生产方式演算表!AT1212,-1))</f>
        <v/>
      </c>
      <c r="N1174" s="3" t="str">
        <f>IF(生产方式演算表!Q1212="","",生产方式演算表!Q1212)</f>
        <v/>
      </c>
      <c r="O1174" s="3" t="str">
        <f>IF(生产方式演算表!AU1212="","",ROUND(生产方式演算表!AU1212,-1))</f>
        <v/>
      </c>
      <c r="P1174" s="3" t="str">
        <f>IF(生产方式演算表!S1212="","",生产方式演算表!S1212)</f>
        <v/>
      </c>
      <c r="Q1174" s="3" t="str">
        <f>IF(生产方式演算表!AV1212="","",ROUND(生产方式演算表!AV1212,-1))</f>
        <v/>
      </c>
      <c r="R1174" s="3" t="str">
        <f>IF(生产方式演算表!V1212="","",生产方式演算表!V1212)</f>
        <v/>
      </c>
      <c r="S1174" s="3" t="str">
        <f>IF(生产方式演算表!AW1212="","",ROUND(生产方式演算表!AW1212,-LEN(生产方式演算表!AW1212)+2))</f>
        <v/>
      </c>
      <c r="T1174" s="3" t="str">
        <f>IF(生产方式演算表!X1212="","",生产方式演算表!X1212)</f>
        <v/>
      </c>
      <c r="U1174" s="3" t="str">
        <f>IF(生产方式演算表!AX1212="","",ROUND(生产方式演算表!AX1212,-LEN(生产方式演算表!AX1212)+2))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hidden="1" customHeight="1" spans="1:34">
      <c r="A1175" s="23" t="str">
        <f>生产方式演算表!A1213</f>
        <v>pmg_渔船码头_科学自动化</v>
      </c>
      <c r="B1175" s="20" t="str">
        <f>IF(生产方式演算表!B1213="","",生产方式演算表!B1213)</f>
        <v/>
      </c>
      <c r="C1175" s="23">
        <v>4</v>
      </c>
      <c r="D1175" s="24" t="str">
        <f>IF(生产方式演算表!F1213="","",生产方式演算表!F1213)</f>
        <v>魔导引擎</v>
      </c>
      <c r="E1175" s="24">
        <f>IF(生产方式演算表!AO1213="","",生产方式演算表!AO1213)</f>
        <v>2</v>
      </c>
      <c r="F1175" s="24" t="str">
        <f>IF(生产方式演算表!H1213="","",生产方式演算表!H1213)</f>
        <v>煤</v>
      </c>
      <c r="G1175" s="24">
        <f>IF(生产方式演算表!AP1213="","",生产方式演算表!AP1213)</f>
        <v>10</v>
      </c>
      <c r="H1175" s="24" t="str">
        <f>IF(生产方式演算表!J1213="","",生产方式演算表!J1213)</f>
        <v/>
      </c>
      <c r="I1175" s="24" t="str">
        <f>IF(生产方式演算表!AQ1213="","",生产方式演算表!AQ1213)</f>
        <v/>
      </c>
      <c r="J1175" s="26" t="str">
        <f>IF(生产方式演算表!AR1213=0,"","运力")</f>
        <v/>
      </c>
      <c r="K1175" s="26" t="str">
        <f>IF(J1175="运力",生产方式演算表!AR1213,"")</f>
        <v/>
      </c>
      <c r="L1175" s="3" t="str">
        <f>IF(生产方式演算表!O1213="","",生产方式演算表!O1213)</f>
        <v/>
      </c>
      <c r="M1175" s="3" t="str">
        <f>IF(生产方式演算表!AT1213="","",ROUND(生产方式演算表!AT1213,-1))</f>
        <v/>
      </c>
      <c r="N1175" s="3" t="str">
        <f>IF(生产方式演算表!Q1213="","",生产方式演算表!Q1213)</f>
        <v/>
      </c>
      <c r="O1175" s="3" t="str">
        <f>IF(生产方式演算表!AU1213="","",ROUND(生产方式演算表!AU1213,-1))</f>
        <v/>
      </c>
      <c r="P1175" s="3" t="str">
        <f>IF(生产方式演算表!S1213="","",生产方式演算表!S1213)</f>
        <v/>
      </c>
      <c r="Q1175" s="3" t="str">
        <f>IF(生产方式演算表!AV1213="","",ROUND(生产方式演算表!AV1213,-1))</f>
        <v/>
      </c>
      <c r="R1175" s="3" t="str">
        <f>IF(生产方式演算表!V1213="","",生产方式演算表!V1213)</f>
        <v/>
      </c>
      <c r="S1175" s="3" t="str">
        <f>IF(生产方式演算表!AW1213="","",ROUND(生产方式演算表!AW1213,-LEN(生产方式演算表!AW1213)+2))</f>
        <v/>
      </c>
      <c r="T1175" s="3" t="str">
        <f>IF(生产方式演算表!X1213="","",生产方式演算表!X1213)</f>
        <v/>
      </c>
      <c r="U1175" s="3" t="str">
        <f>IF(生产方式演算表!AX1213="","",ROUND(生产方式演算表!AX1213,-LEN(生产方式演算表!AX1213)+2))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hidden="1" customHeight="1" spans="1:34">
      <c r="A1176" s="23" t="str">
        <f>生产方式演算表!A1214</f>
        <v>pmg_渔船码头_魔法自动化</v>
      </c>
      <c r="B1176" s="20" t="str">
        <f>IF(生产方式演算表!B1214="","",生产方式演算表!B1214)</f>
        <v/>
      </c>
      <c r="C1176" s="23">
        <v>5</v>
      </c>
      <c r="D1176" s="24" t="str">
        <f>IF(生产方式演算表!F1214="","",生产方式演算表!F1214)</f>
        <v/>
      </c>
      <c r="E1176" s="24" t="str">
        <f>IF(生产方式演算表!AO1214="","",生产方式演算表!AO1214)</f>
        <v/>
      </c>
      <c r="F1176" s="24" t="str">
        <f>IF(生产方式演算表!H1214="","",生产方式演算表!H1214)</f>
        <v/>
      </c>
      <c r="G1176" s="24" t="str">
        <f>IF(生产方式演算表!AP1214="","",生产方式演算表!AP1214)</f>
        <v/>
      </c>
      <c r="H1176" s="24" t="str">
        <f>IF(生产方式演算表!J1214="","",生产方式演算表!J1214)</f>
        <v/>
      </c>
      <c r="I1176" s="24" t="str">
        <f>IF(生产方式演算表!AQ1214="","",生产方式演算表!AQ1214)</f>
        <v/>
      </c>
      <c r="J1176" s="26" t="str">
        <f>IF(生产方式演算表!AR1214=0,"","运力")</f>
        <v/>
      </c>
      <c r="K1176" s="26" t="str">
        <f>IF(J1176="运力",生产方式演算表!AR1214,"")</f>
        <v/>
      </c>
      <c r="L1176" s="3" t="str">
        <f>IF(生产方式演算表!O1214="","",生产方式演算表!O1214)</f>
        <v/>
      </c>
      <c r="M1176" s="3" t="str">
        <f>IF(生产方式演算表!AT1214="","",ROUND(生产方式演算表!AT1214,-1))</f>
        <v/>
      </c>
      <c r="N1176" s="3" t="str">
        <f>IF(生产方式演算表!Q1214="","",生产方式演算表!Q1214)</f>
        <v/>
      </c>
      <c r="O1176" s="3" t="str">
        <f>IF(生产方式演算表!AU1214="","",ROUND(生产方式演算表!AU1214,-1))</f>
        <v/>
      </c>
      <c r="P1176" s="3" t="str">
        <f>IF(生产方式演算表!S1214="","",生产方式演算表!S1214)</f>
        <v/>
      </c>
      <c r="Q1176" s="3" t="str">
        <f>IF(生产方式演算表!AV1214="","",ROUND(生产方式演算表!AV1214,-1))</f>
        <v/>
      </c>
      <c r="R1176" s="3" t="str">
        <f>IF(生产方式演算表!V1214="","",生产方式演算表!V1214)</f>
        <v/>
      </c>
      <c r="S1176" s="3" t="str">
        <f>IF(生产方式演算表!AW1214="","",ROUND(生产方式演算表!AW1214,-LEN(生产方式演算表!AW1214)+2))</f>
        <v/>
      </c>
      <c r="T1176" s="3" t="str">
        <f>IF(生产方式演算表!X1214="","",生产方式演算表!X1214)</f>
        <v/>
      </c>
      <c r="U1176" s="3" t="str">
        <f>IF(生产方式演算表!AX1214="","",ROUND(生产方式演算表!AX1214,-LEN(生产方式演算表!AX1214)+2))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hidden="1" customHeight="1" spans="1:34">
      <c r="A1177" s="23" t="str">
        <f>生产方式演算表!A1215</f>
        <v>pmg_渔船码头_魔法自动化</v>
      </c>
      <c r="B1177" s="20" t="str">
        <f>IF(生产方式演算表!B1215="","",生产方式演算表!B1215)</f>
        <v/>
      </c>
      <c r="C1177" s="25">
        <v>1</v>
      </c>
      <c r="D1177" s="24" t="str">
        <f>IF(生产方式演算表!F1215="","",生产方式演算表!F1215)</f>
        <v>魔偶</v>
      </c>
      <c r="E1177" s="24">
        <f>IF(生产方式演算表!AO1215="","",生产方式演算表!AO1215)</f>
        <v>6</v>
      </c>
      <c r="F1177" s="24" t="str">
        <f>IF(生产方式演算表!H1215="","",生产方式演算表!H1215)</f>
        <v>灵能水晶</v>
      </c>
      <c r="G1177" s="24">
        <f>IF(生产方式演算表!AP1215="","",生产方式演算表!AP1215)</f>
        <v>10</v>
      </c>
      <c r="H1177" s="24" t="str">
        <f>IF(生产方式演算表!J1215="","",生产方式演算表!J1215)</f>
        <v/>
      </c>
      <c r="I1177" s="24" t="str">
        <f>IF(生产方式演算表!AQ1215="","",生产方式演算表!AQ1215)</f>
        <v/>
      </c>
      <c r="J1177" s="26" t="str">
        <f>IF(生产方式演算表!AR1215=0,"","运力")</f>
        <v/>
      </c>
      <c r="K1177" s="26" t="str">
        <f>IF(J1177="运力",生产方式演算表!AR1215,"")</f>
        <v/>
      </c>
      <c r="L1177" s="3" t="str">
        <f>IF(生产方式演算表!O1215="","",生产方式演算表!O1215)</f>
        <v/>
      </c>
      <c r="M1177" s="3" t="str">
        <f>IF(生产方式演算表!AT1215="","",ROUND(生产方式演算表!AT1215,-1))</f>
        <v/>
      </c>
      <c r="N1177" s="3" t="str">
        <f>IF(生产方式演算表!Q1215="","",生产方式演算表!Q1215)</f>
        <v/>
      </c>
      <c r="O1177" s="3" t="str">
        <f>IF(生产方式演算表!AU1215="","",ROUND(生产方式演算表!AU1215,-1))</f>
        <v/>
      </c>
      <c r="P1177" s="3" t="str">
        <f>IF(生产方式演算表!S1215="","",生产方式演算表!S1215)</f>
        <v/>
      </c>
      <c r="Q1177" s="3" t="str">
        <f>IF(生产方式演算表!AV1215="","",ROUND(生产方式演算表!AV1215,-1))</f>
        <v/>
      </c>
      <c r="R1177" s="3" t="str">
        <f>IF(生产方式演算表!V1215="","",生产方式演算表!V1215)</f>
        <v/>
      </c>
      <c r="S1177" s="3" t="str">
        <f>IF(生产方式演算表!AW1215="","",ROUND(生产方式演算表!AW1215,-LEN(生产方式演算表!AW1215)+2))</f>
        <v/>
      </c>
      <c r="T1177" s="3" t="str">
        <f>IF(生产方式演算表!X1215="","",生产方式演算表!X1215)</f>
        <v/>
      </c>
      <c r="U1177" s="3" t="str">
        <f>IF(生产方式演算表!AX1215="","",ROUND(生产方式演算表!AX1215,-LEN(生产方式演算表!AX1215)+2))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hidden="1" customHeight="1" spans="1:34">
      <c r="A1178" s="23" t="str">
        <f>生产方式演算表!A1216</f>
        <v>pmg_渔船码头_魔法自动化</v>
      </c>
      <c r="B1178" s="20" t="str">
        <f>IF(生产方式演算表!B1216="","",生产方式演算表!B1216)</f>
        <v/>
      </c>
      <c r="C1178" s="25">
        <v>2</v>
      </c>
      <c r="D1178" s="24" t="str">
        <f>IF(生产方式演算表!F1216="","",生产方式演算表!F1216)</f>
        <v>魔偶</v>
      </c>
      <c r="E1178" s="24">
        <f>IF(生产方式演算表!AO1216="","",生产方式演算表!AO1216)</f>
        <v>9</v>
      </c>
      <c r="F1178" s="24" t="str">
        <f>IF(生产方式演算表!H1216="","",生产方式演算表!H1216)</f>
        <v>灵能水晶</v>
      </c>
      <c r="G1178" s="24">
        <f>IF(生产方式演算表!AP1216="","",生产方式演算表!AP1216)</f>
        <v>15</v>
      </c>
      <c r="H1178" s="24" t="str">
        <f>IF(生产方式演算表!J1216="","",生产方式演算表!J1216)</f>
        <v/>
      </c>
      <c r="I1178" s="24" t="str">
        <f>IF(生产方式演算表!AQ1216="","",生产方式演算表!AQ1216)</f>
        <v/>
      </c>
      <c r="J1178" s="26" t="str">
        <f>IF(生产方式演算表!AR1216=0,"","运力")</f>
        <v/>
      </c>
      <c r="K1178" s="26" t="str">
        <f>IF(J1178="运力",生产方式演算表!AR1216,"")</f>
        <v/>
      </c>
      <c r="L1178" s="3" t="str">
        <f>IF(生产方式演算表!O1216="","",生产方式演算表!O1216)</f>
        <v/>
      </c>
      <c r="M1178" s="3" t="str">
        <f>IF(生产方式演算表!AT1216="","",ROUND(生产方式演算表!AT1216,-1))</f>
        <v/>
      </c>
      <c r="N1178" s="3" t="str">
        <f>IF(生产方式演算表!Q1216="","",生产方式演算表!Q1216)</f>
        <v/>
      </c>
      <c r="O1178" s="3" t="str">
        <f>IF(生产方式演算表!AU1216="","",ROUND(生产方式演算表!AU1216,-1))</f>
        <v/>
      </c>
      <c r="P1178" s="3" t="str">
        <f>IF(生产方式演算表!S1216="","",生产方式演算表!S1216)</f>
        <v/>
      </c>
      <c r="Q1178" s="3" t="str">
        <f>IF(生产方式演算表!AV1216="","",ROUND(生产方式演算表!AV1216,-1))</f>
        <v/>
      </c>
      <c r="R1178" s="3" t="str">
        <f>IF(生产方式演算表!V1216="","",生产方式演算表!V1216)</f>
        <v/>
      </c>
      <c r="S1178" s="3" t="str">
        <f>IF(生产方式演算表!AW1216="","",ROUND(生产方式演算表!AW1216,-LEN(生产方式演算表!AW1216)+2))</f>
        <v/>
      </c>
      <c r="T1178" s="3" t="str">
        <f>IF(生产方式演算表!X1216="","",生产方式演算表!X1216)</f>
        <v/>
      </c>
      <c r="U1178" s="3" t="str">
        <f>IF(生产方式演算表!AX1216="","",ROUND(生产方式演算表!AX1216,-LEN(生产方式演算表!AX1216)+2))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hidden="1" customHeight="1" spans="1:34">
      <c r="A1179" s="23" t="str">
        <f>生产方式演算表!A1217</f>
        <v>pmg_渔船码头_魔法自动化</v>
      </c>
      <c r="B1179" s="20" t="str">
        <f>IF(生产方式演算表!B1217="","",生产方式演算表!B1217)</f>
        <v/>
      </c>
      <c r="C1179" s="25">
        <v>3</v>
      </c>
      <c r="D1179" s="24" t="str">
        <f>IF(生产方式演算表!F1217="","",生产方式演算表!F1217)</f>
        <v>魔偶</v>
      </c>
      <c r="E1179" s="24">
        <f>IF(生产方式演算表!AO1217="","",生产方式演算表!AO1217)</f>
        <v>12</v>
      </c>
      <c r="F1179" s="24" t="str">
        <f>IF(生产方式演算表!H1217="","",生产方式演算表!H1217)</f>
        <v>灵能水晶</v>
      </c>
      <c r="G1179" s="24">
        <f>IF(生产方式演算表!AP1217="","",生产方式演算表!AP1217)</f>
        <v>19</v>
      </c>
      <c r="H1179" s="24" t="str">
        <f>IF(生产方式演算表!J1217="","",生产方式演算表!J1217)</f>
        <v/>
      </c>
      <c r="I1179" s="24" t="str">
        <f>IF(生产方式演算表!AQ1217="","",生产方式演算表!AQ1217)</f>
        <v/>
      </c>
      <c r="J1179" s="26" t="str">
        <f>IF(生产方式演算表!AR1217=0,"","运力")</f>
        <v/>
      </c>
      <c r="K1179" s="26" t="str">
        <f>IF(J1179="运力",生产方式演算表!AR1217,"")</f>
        <v/>
      </c>
      <c r="L1179" s="3" t="str">
        <f>IF(生产方式演算表!O1217="","",生产方式演算表!O1217)</f>
        <v/>
      </c>
      <c r="M1179" s="3" t="str">
        <f>IF(生产方式演算表!AT1217="","",ROUND(生产方式演算表!AT1217,-1))</f>
        <v/>
      </c>
      <c r="N1179" s="3" t="str">
        <f>IF(生产方式演算表!Q1217="","",生产方式演算表!Q1217)</f>
        <v/>
      </c>
      <c r="O1179" s="3" t="str">
        <f>IF(生产方式演算表!AU1217="","",ROUND(生产方式演算表!AU1217,-1))</f>
        <v/>
      </c>
      <c r="P1179" s="3" t="str">
        <f>IF(生产方式演算表!S1217="","",生产方式演算表!S1217)</f>
        <v/>
      </c>
      <c r="Q1179" s="3" t="str">
        <f>IF(生产方式演算表!AV1217="","",ROUND(生产方式演算表!AV1217,-1))</f>
        <v/>
      </c>
      <c r="R1179" s="3" t="str">
        <f>IF(生产方式演算表!V1217="","",生产方式演算表!V1217)</f>
        <v/>
      </c>
      <c r="S1179" s="3" t="str">
        <f>IF(生产方式演算表!AW1217="","",ROUND(生产方式演算表!AW1217,-LEN(生产方式演算表!AW1217)+2))</f>
        <v/>
      </c>
      <c r="T1179" s="3" t="str">
        <f>IF(生产方式演算表!X1217="","",生产方式演算表!X1217)</f>
        <v/>
      </c>
      <c r="U1179" s="3" t="str">
        <f>IF(生产方式演算表!AX1217="","",ROUND(生产方式演算表!AX1217,-LEN(生产方式演算表!AX1217)+2))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hidden="1" customHeight="1" spans="1:34">
      <c r="A1180" s="23" t="str">
        <f>生产方式演算表!A1218</f>
        <v>pmg_渔船码头_魔法自动化</v>
      </c>
      <c r="B1180" s="20" t="str">
        <f>IF(生产方式演算表!B1218="","",生产方式演算表!B1218)</f>
        <v/>
      </c>
      <c r="C1180" s="25">
        <v>4</v>
      </c>
      <c r="D1180" s="24" t="str">
        <f>IF(生产方式演算表!F1218="","",生产方式演算表!F1218)</f>
        <v>魔偶</v>
      </c>
      <c r="E1180" s="24">
        <f>IF(生产方式演算表!AO1218="","",生产方式演算表!AO1218)</f>
        <v>14</v>
      </c>
      <c r="F1180" s="24" t="str">
        <f>IF(生产方式演算表!H1218="","",生产方式演算表!H1218)</f>
        <v>灵能水晶</v>
      </c>
      <c r="G1180" s="24">
        <f>IF(生产方式演算表!AP1218="","",生产方式演算表!AP1218)</f>
        <v>24</v>
      </c>
      <c r="H1180" s="24" t="str">
        <f>IF(生产方式演算表!J1218="","",生产方式演算表!J1218)</f>
        <v/>
      </c>
      <c r="I1180" s="24" t="str">
        <f>IF(生产方式演算表!AQ1218="","",生产方式演算表!AQ1218)</f>
        <v/>
      </c>
      <c r="J1180" s="26" t="str">
        <f>IF(生产方式演算表!AR1218=0,"","运力")</f>
        <v/>
      </c>
      <c r="K1180" s="26" t="str">
        <f>IF(J1180="运力",生产方式演算表!AR1218,"")</f>
        <v/>
      </c>
      <c r="L1180" s="3" t="str">
        <f>IF(生产方式演算表!O1218="","",生产方式演算表!O1218)</f>
        <v/>
      </c>
      <c r="M1180" s="3" t="str">
        <f>IF(生产方式演算表!AT1218="","",ROUND(生产方式演算表!AT1218,-1))</f>
        <v/>
      </c>
      <c r="N1180" s="3" t="str">
        <f>IF(生产方式演算表!Q1218="","",生产方式演算表!Q1218)</f>
        <v/>
      </c>
      <c r="O1180" s="3" t="str">
        <f>IF(生产方式演算表!AU1218="","",ROUND(生产方式演算表!AU1218,-1))</f>
        <v/>
      </c>
      <c r="P1180" s="3" t="str">
        <f>IF(生产方式演算表!S1218="","",生产方式演算表!S1218)</f>
        <v/>
      </c>
      <c r="Q1180" s="3" t="str">
        <f>IF(生产方式演算表!AV1218="","",ROUND(生产方式演算表!AV1218,-1))</f>
        <v/>
      </c>
      <c r="R1180" s="3" t="str">
        <f>IF(生产方式演算表!V1218="","",生产方式演算表!V1218)</f>
        <v/>
      </c>
      <c r="S1180" s="3" t="str">
        <f>IF(生产方式演算表!AW1218="","",ROUND(生产方式演算表!AW1218,-LEN(生产方式演算表!AW1218)+2))</f>
        <v/>
      </c>
      <c r="T1180" s="3" t="str">
        <f>IF(生产方式演算表!X1218="","",生产方式演算表!X1218)</f>
        <v/>
      </c>
      <c r="U1180" s="3" t="str">
        <f>IF(生产方式演算表!AX1218="","",ROUND(生产方式演算表!AX1218,-LEN(生产方式演算表!AX1218)+2))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3" t="str">
        <f>生产方式演算表!A1219</f>
        <v>pmg_渔船码头_所有制</v>
      </c>
      <c r="B1181" s="20" t="str">
        <f>IF(生产方式演算表!B1219="","",生产方式演算表!B1219)</f>
        <v>pm_重_商人行会</v>
      </c>
      <c r="C1181" s="25">
        <v>5</v>
      </c>
      <c r="D1181" s="24" t="str">
        <f>IF(生产方式演算表!F1219="","",生产方式演算表!F1219)</f>
        <v/>
      </c>
      <c r="E1181" s="24" t="str">
        <f>IF(生产方式演算表!AO1227="","",IF(LEN(生产方式演算表!AO1227)=1,生产方式演算表!AO1227,ROUND(生产方式演算表!AO1227,-1)))</f>
        <v/>
      </c>
      <c r="F1181" s="24" t="str">
        <f>IF(生产方式演算表!H1227="","",生产方式演算表!H1227)</f>
        <v/>
      </c>
      <c r="G1181" s="24" t="str">
        <f>IF(生产方式演算表!AP1227="","",IF(LEN(生产方式演算表!AP1227)=1,生产方式演算表!AP1227,ROUND(生产方式演算表!AP1227,-1)))</f>
        <v/>
      </c>
      <c r="H1181" s="24" t="str">
        <f>IF(生产方式演算表!J1219="","",生产方式演算表!J1219)</f>
        <v/>
      </c>
      <c r="I1181" s="24" t="str">
        <f>IF(生产方式演算表!AQ1227="","",IF(LEN(生产方式演算表!AQ1227)=1,生产方式演算表!AQ1227,ROUND(生产方式演算表!AQ1227,-1)))</f>
        <v/>
      </c>
      <c r="J1181" s="26" t="str">
        <f>IF(生产方式演算表!AR1219=0,"","运力")</f>
        <v/>
      </c>
      <c r="K1181" s="26" t="str">
        <f>IF(J1181="","",IF(LEN(生产方式演算表!AR1227)=1,生产方式演算表!AR1227,ROUND(生产方式演算表!AR1227,-1)))</f>
        <v/>
      </c>
      <c r="L1181" s="3" t="str">
        <f>IF(生产方式演算表!O1219="","",生产方式演算表!O1219)</f>
        <v/>
      </c>
      <c r="M1181" s="3" t="str">
        <f>IF(生产方式演算表!AT1219="","",ROUND(生产方式演算表!AT1219,-1))</f>
        <v/>
      </c>
      <c r="N1181" s="3" t="str">
        <f>IF(生产方式演算表!Q1219="","",生产方式演算表!Q1219)</f>
        <v/>
      </c>
      <c r="O1181" s="3" t="str">
        <f>IF(生产方式演算表!AU1219="","",ROUND(生产方式演算表!AU1219,-1))</f>
        <v/>
      </c>
      <c r="P1181" s="3" t="str">
        <f>IF(生产方式演算表!S1219="","",生产方式演算表!S1219)</f>
        <v/>
      </c>
      <c r="Q1181" s="3" t="str">
        <f>IF(生产方式演算表!AV1219="","",ROUND(生产方式演算表!AV1219,-1))</f>
        <v/>
      </c>
      <c r="R1181" s="3" t="str">
        <f>IF(生产方式演算表!V1219="","",生产方式演算表!V1219)</f>
        <v/>
      </c>
      <c r="S1181" s="3" t="str">
        <f>IF(生产方式演算表!AW1227="","",IF(LEN(生产方式演算表!AW1227)=1,生产方式演算表!AW1227,ROUND(生产方式演算表!AW1227,-1)))</f>
        <v/>
      </c>
      <c r="T1181" s="3" t="str">
        <f>IF(生产方式演算表!X1219="","",生产方式演算表!X1219)</f>
        <v/>
      </c>
      <c r="U1181" s="3" t="str">
        <f>IF(生产方式演算表!AX1227="","",IF(LEN(生产方式演算表!AX1227)=1,生产方式演算表!AX1227,ROUND(生产方式演算表!AX1227,-1)))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3" t="str">
        <f>生产方式演算表!A1220</f>
        <v>pmg_渔船码头_所有制</v>
      </c>
      <c r="B1182" s="20" t="str">
        <f>IF(生产方式演算表!B1220="","",生产方式演算表!B1220)</f>
        <v>pm_重_教会所有</v>
      </c>
      <c r="C1182" s="25">
        <v>6</v>
      </c>
      <c r="D1182" s="24" t="str">
        <f>IF(生产方式演算表!F1220="","",生产方式演算表!F1220)</f>
        <v/>
      </c>
      <c r="E1182" s="24" t="str">
        <f>IF(生产方式演算表!AO1228="","",IF(LEN(生产方式演算表!AO1228)=1,生产方式演算表!AO1228,ROUND(生产方式演算表!AO1228,-1)))</f>
        <v/>
      </c>
      <c r="F1182" s="24" t="str">
        <f>IF(生产方式演算表!H1228="","",生产方式演算表!H1228)</f>
        <v/>
      </c>
      <c r="G1182" s="24" t="str">
        <f>IF(生产方式演算表!AP1228="","",IF(LEN(生产方式演算表!AP1228)=1,生产方式演算表!AP1228,ROUND(生产方式演算表!AP1228,-1)))</f>
        <v/>
      </c>
      <c r="H1182" s="24" t="str">
        <f>IF(生产方式演算表!J1220="","",生产方式演算表!J1220)</f>
        <v/>
      </c>
      <c r="I1182" s="24" t="str">
        <f>IF(生产方式演算表!AQ1228="","",IF(LEN(生产方式演算表!AQ1228)=1,生产方式演算表!AQ1228,ROUND(生产方式演算表!AQ1228,-1)))</f>
        <v/>
      </c>
      <c r="J1182" s="26" t="str">
        <f>IF(生产方式演算表!AR1220=0,"","运力")</f>
        <v/>
      </c>
      <c r="K1182" s="26" t="str">
        <f>IF(J1182="","",IF(LEN(生产方式演算表!AR1228)=1,生产方式演算表!AR1228,ROUND(生产方式演算表!AR1228,-1)))</f>
        <v/>
      </c>
      <c r="L1182" s="3" t="str">
        <f>IF(生产方式演算表!O1220="","",生产方式演算表!O1220)</f>
        <v/>
      </c>
      <c r="M1182" s="3" t="str">
        <f>IF(生产方式演算表!AT1220="","",ROUND(生产方式演算表!AT1220,-1))</f>
        <v/>
      </c>
      <c r="N1182" s="3" t="str">
        <f>IF(生产方式演算表!Q1220="","",生产方式演算表!Q1220)</f>
        <v/>
      </c>
      <c r="O1182" s="3" t="str">
        <f>IF(生产方式演算表!AU1220="","",ROUND(生产方式演算表!AU1220,-1))</f>
        <v/>
      </c>
      <c r="P1182" s="3" t="str">
        <f>IF(生产方式演算表!S1220="","",生产方式演算表!S1220)</f>
        <v/>
      </c>
      <c r="Q1182" s="3" t="str">
        <f>IF(生产方式演算表!AV1220="","",ROUND(生产方式演算表!AV1220,-1))</f>
        <v/>
      </c>
      <c r="R1182" s="3" t="str">
        <f>IF(生产方式演算表!V1220="","",生产方式演算表!V1220)</f>
        <v/>
      </c>
      <c r="S1182" s="3" t="str">
        <f>IF(生产方式演算表!AW1228="","",IF(LEN(生产方式演算表!AW1228)=1,生产方式演算表!AW1228,ROUND(生产方式演算表!AW1228,-1)))</f>
        <v/>
      </c>
      <c r="T1182" s="3" t="str">
        <f>IF(生产方式演算表!X1220="","",生产方式演算表!X1220)</f>
        <v/>
      </c>
      <c r="U1182" s="3" t="str">
        <f>IF(生产方式演算表!AX1228="","",IF(LEN(生产方式演算表!AX1228)=1,生产方式演算表!AX1228,ROUND(生产方式演算表!AX1228,-1)))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3" t="str">
        <f>生产方式演算表!A1221</f>
        <v>pmg_渔船码头_所有制</v>
      </c>
      <c r="B1183" s="20" t="str">
        <f>IF(生产方式演算表!B1221="","",生产方式演算表!B1221)</f>
        <v>pm_重_私人运营</v>
      </c>
      <c r="C1183" s="25">
        <v>7</v>
      </c>
      <c r="D1183" s="24" t="str">
        <f>IF(生产方式演算表!F1221="","",生产方式演算表!F1221)</f>
        <v/>
      </c>
      <c r="E1183" s="24" t="str">
        <f>IF(生产方式演算表!AO1229="","",IF(LEN(生产方式演算表!AO1229)=1,生产方式演算表!AO1229,ROUND(生产方式演算表!AO1229,-1)))</f>
        <v/>
      </c>
      <c r="F1183" s="24" t="str">
        <f>IF(生产方式演算表!H1229="","",生产方式演算表!H1229)</f>
        <v/>
      </c>
      <c r="G1183" s="24" t="str">
        <f>IF(生产方式演算表!AP1229="","",IF(LEN(生产方式演算表!AP1229)=1,生产方式演算表!AP1229,ROUND(生产方式演算表!AP1229,-1)))</f>
        <v/>
      </c>
      <c r="H1183" s="24" t="str">
        <f>IF(生产方式演算表!J1221="","",生产方式演算表!J1221)</f>
        <v/>
      </c>
      <c r="I1183" s="24" t="str">
        <f>IF(生产方式演算表!AQ1229="","",IF(LEN(生产方式演算表!AQ1229)=1,生产方式演算表!AQ1229,ROUND(生产方式演算表!AQ1229,-1)))</f>
        <v/>
      </c>
      <c r="J1183" s="26" t="str">
        <f>IF(生产方式演算表!AR1221=0,"","运力")</f>
        <v/>
      </c>
      <c r="K1183" s="26" t="str">
        <f>IF(J1183="","",IF(LEN(生产方式演算表!AR1229)=1,生产方式演算表!AR1229,ROUND(生产方式演算表!AR1229,-1)))</f>
        <v/>
      </c>
      <c r="L1183" s="3" t="str">
        <f>IF(生产方式演算表!O1221="","",生产方式演算表!O1221)</f>
        <v/>
      </c>
      <c r="M1183" s="3" t="str">
        <f>IF(生产方式演算表!AT1221="","",ROUND(生产方式演算表!AT1221,-1))</f>
        <v/>
      </c>
      <c r="N1183" s="3" t="str">
        <f>IF(生产方式演算表!Q1221="","",生产方式演算表!Q1221)</f>
        <v/>
      </c>
      <c r="O1183" s="3" t="str">
        <f>IF(生产方式演算表!AU1221="","",ROUND(生产方式演算表!AU1221,-1))</f>
        <v/>
      </c>
      <c r="P1183" s="3" t="str">
        <f>IF(生产方式演算表!S1221="","",生产方式演算表!S1221)</f>
        <v/>
      </c>
      <c r="Q1183" s="3" t="str">
        <f>IF(生产方式演算表!AV1221="","",ROUND(生产方式演算表!AV1221,-1))</f>
        <v/>
      </c>
      <c r="R1183" s="3" t="str">
        <f>IF(生产方式演算表!V1221="","",生产方式演算表!V1221)</f>
        <v/>
      </c>
      <c r="S1183" s="3" t="str">
        <f>IF(生产方式演算表!AW1229="","",IF(LEN(生产方式演算表!AW1229)=1,生产方式演算表!AW1229,ROUND(生产方式演算表!AW1229,-1)))</f>
        <v/>
      </c>
      <c r="T1183" s="3" t="str">
        <f>IF(生产方式演算表!X1221="","",生产方式演算表!X1221)</f>
        <v/>
      </c>
      <c r="U1183" s="3" t="str">
        <f>IF(生产方式演算表!AX1229="","",IF(LEN(生产方式演算表!AX1229)=1,生产方式演算表!AX1229,ROUND(生产方式演算表!AX1229,-1)))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3" t="str">
        <f>生产方式演算表!A1222</f>
        <v>pmg_渔船码头_所有制</v>
      </c>
      <c r="B1184" s="20" t="str">
        <f>IF(生产方式演算表!B1222="","",生产方式演算表!B1222)</f>
        <v>pm_重_公开交易</v>
      </c>
      <c r="C1184" s="25">
        <v>8</v>
      </c>
      <c r="D1184" s="24" t="str">
        <f>IF(生产方式演算表!F1222="","",生产方式演算表!F1222)</f>
        <v/>
      </c>
      <c r="E1184" s="24" t="str">
        <f>IF(生产方式演算表!AO1230="","",IF(LEN(生产方式演算表!AO1230)=1,生产方式演算表!AO1230,ROUND(生产方式演算表!AO1230,-1)))</f>
        <v/>
      </c>
      <c r="F1184" s="24" t="str">
        <f>IF(生产方式演算表!H1230="","",生产方式演算表!H1230)</f>
        <v/>
      </c>
      <c r="G1184" s="24" t="str">
        <f>IF(生产方式演算表!AP1230="","",IF(LEN(生产方式演算表!AP1230)=1,生产方式演算表!AP1230,ROUND(生产方式演算表!AP1230,-1)))</f>
        <v/>
      </c>
      <c r="H1184" s="24" t="str">
        <f>IF(生产方式演算表!J1222="","",生产方式演算表!J1222)</f>
        <v/>
      </c>
      <c r="I1184" s="24" t="str">
        <f>IF(生产方式演算表!AQ1230="","",IF(LEN(生产方式演算表!AQ1230)=1,生产方式演算表!AQ1230,ROUND(生产方式演算表!AQ1230,-1)))</f>
        <v/>
      </c>
      <c r="J1184" s="26" t="str">
        <f>IF(生产方式演算表!AR1222=0,"","运力")</f>
        <v/>
      </c>
      <c r="K1184" s="26" t="str">
        <f>IF(J1184="","",IF(LEN(生产方式演算表!AR1230)=1,生产方式演算表!AR1230,ROUND(生产方式演算表!AR1230,-1)))</f>
        <v/>
      </c>
      <c r="L1184" s="3" t="str">
        <f>IF(生产方式演算表!O1222="","",生产方式演算表!O1222)</f>
        <v/>
      </c>
      <c r="M1184" s="3" t="str">
        <f>IF(生产方式演算表!AT1222="","",ROUND(生产方式演算表!AT1222,-1))</f>
        <v/>
      </c>
      <c r="N1184" s="3" t="str">
        <f>IF(生产方式演算表!Q1222="","",生产方式演算表!Q1222)</f>
        <v/>
      </c>
      <c r="O1184" s="3" t="str">
        <f>IF(生产方式演算表!AU1222="","",ROUND(生产方式演算表!AU1222,-1))</f>
        <v/>
      </c>
      <c r="P1184" s="3" t="str">
        <f>IF(生产方式演算表!S1222="","",生产方式演算表!S1222)</f>
        <v/>
      </c>
      <c r="Q1184" s="3" t="str">
        <f>IF(生产方式演算表!AV1222="","",ROUND(生产方式演算表!AV1222,-1))</f>
        <v/>
      </c>
      <c r="R1184" s="3" t="str">
        <f>IF(生产方式演算表!V1222="","",生产方式演算表!V1222)</f>
        <v/>
      </c>
      <c r="S1184" s="3" t="str">
        <f>IF(生产方式演算表!AW1230="","",IF(LEN(生产方式演算表!AW1230)=1,生产方式演算表!AW1230,ROUND(生产方式演算表!AW1230,-1)))</f>
        <v/>
      </c>
      <c r="T1184" s="3" t="str">
        <f>IF(生产方式演算表!X1222="","",生产方式演算表!X1222)</f>
        <v/>
      </c>
      <c r="U1184" s="3" t="str">
        <f>IF(生产方式演算表!AX1230="","",IF(LEN(生产方式演算表!AX1230)=1,生产方式演算表!AX1230,ROUND(生产方式演算表!AX1230,-1)))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3" t="str">
        <f>生产方式演算表!A1223</f>
        <v>pmg_渔船码头_所有制</v>
      </c>
      <c r="B1185" s="20" t="str">
        <f>IF(生产方式演算表!B1223="","",生产方式演算表!B1223)</f>
        <v>pm_重_政府运营</v>
      </c>
      <c r="C1185" s="23">
        <v>1</v>
      </c>
      <c r="D1185" s="24" t="str">
        <f>IF(生产方式演算表!F1223="","",生产方式演算表!F1223)</f>
        <v/>
      </c>
      <c r="E1185" s="24" t="str">
        <f>IF(生产方式演算表!AO1231="","",IF(LEN(生产方式演算表!AO1231)=1,生产方式演算表!AO1231,ROUND(生产方式演算表!AO1231,-1)))</f>
        <v/>
      </c>
      <c r="F1185" s="24" t="str">
        <f>IF(生产方式演算表!H1231="","",生产方式演算表!H1231)</f>
        <v/>
      </c>
      <c r="G1185" s="24" t="str">
        <f>IF(生产方式演算表!AP1231="","",IF(LEN(生产方式演算表!AP1231)=1,生产方式演算表!AP1231,ROUND(生产方式演算表!AP1231,-1)))</f>
        <v/>
      </c>
      <c r="H1185" s="24" t="str">
        <f>IF(生产方式演算表!J1223="","",生产方式演算表!J1223)</f>
        <v/>
      </c>
      <c r="I1185" s="24" t="str">
        <f>IF(生产方式演算表!AQ1231="","",IF(LEN(生产方式演算表!AQ1231)=1,生产方式演算表!AQ1231,ROUND(生产方式演算表!AQ1231,-1)))</f>
        <v/>
      </c>
      <c r="J1185" s="26" t="str">
        <f>IF(生产方式演算表!AR1223=0,"","运力")</f>
        <v/>
      </c>
      <c r="K1185" s="26" t="str">
        <f>IF(J1185="","",IF(LEN(生产方式演算表!AR1231)=1,生产方式演算表!AR1231,ROUND(生产方式演算表!AR1231,-1)))</f>
        <v/>
      </c>
      <c r="L1185" s="3" t="str">
        <f>IF(生产方式演算表!O1223="","",生产方式演算表!O1223)</f>
        <v/>
      </c>
      <c r="M1185" s="3" t="str">
        <f>IF(生产方式演算表!AT1223="","",ROUND(生产方式演算表!AT1223,-1))</f>
        <v/>
      </c>
      <c r="N1185" s="3" t="str">
        <f>IF(生产方式演算表!Q1223="","",生产方式演算表!Q1223)</f>
        <v/>
      </c>
      <c r="O1185" s="3" t="str">
        <f>IF(生产方式演算表!AU1223="","",ROUND(生产方式演算表!AU1223,-1))</f>
        <v/>
      </c>
      <c r="P1185" s="3" t="str">
        <f>IF(生产方式演算表!S1223="","",生产方式演算表!S1223)</f>
        <v/>
      </c>
      <c r="Q1185" s="3" t="str">
        <f>IF(生产方式演算表!AV1223="","",ROUND(生产方式演算表!AV1223,-1))</f>
        <v/>
      </c>
      <c r="R1185" s="3" t="str">
        <f>IF(生产方式演算表!V1223="","",生产方式演算表!V1223)</f>
        <v/>
      </c>
      <c r="S1185" s="3" t="str">
        <f>IF(生产方式演算表!AW1231="","",IF(LEN(生产方式演算表!AW1231)=1,生产方式演算表!AW1231,ROUND(生产方式演算表!AW1231,-1)))</f>
        <v/>
      </c>
      <c r="T1185" s="3" t="str">
        <f>IF(生产方式演算表!X1223="","",生产方式演算表!X1223)</f>
        <v/>
      </c>
      <c r="U1185" s="3" t="str">
        <f>IF(生产方式演算表!AX1231="","",IF(LEN(生产方式演算表!AX1231)=1,生产方式演算表!AX1231,ROUND(生产方式演算表!AX1231,-1)))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3" t="str">
        <f>生产方式演算表!A1224</f>
        <v>pmg_渔船码头_所有制</v>
      </c>
      <c r="B1186" s="20" t="str">
        <f>IF(生产方式演算表!B1224="","",生产方式演算表!B1224)</f>
        <v>pm_重_初级工人合作社</v>
      </c>
      <c r="C1186" s="23">
        <v>2</v>
      </c>
      <c r="D1186" s="24" t="str">
        <f>IF(生产方式演算表!F1224="","",生产方式演算表!F1224)</f>
        <v/>
      </c>
      <c r="E1186" s="24" t="str">
        <f>IF(生产方式演算表!AO1232="","",IF(LEN(生产方式演算表!AO1232)=1,生产方式演算表!AO1232,ROUND(生产方式演算表!AO1232,-1)))</f>
        <v/>
      </c>
      <c r="F1186" s="24" t="str">
        <f>IF(生产方式演算表!H1232="","",生产方式演算表!H1232)</f>
        <v/>
      </c>
      <c r="G1186" s="24" t="str">
        <f>IF(生产方式演算表!AP1232="","",IF(LEN(生产方式演算表!AP1232)=1,生产方式演算表!AP1232,ROUND(生产方式演算表!AP1232,-1)))</f>
        <v/>
      </c>
      <c r="H1186" s="24" t="str">
        <f>IF(生产方式演算表!J1224="","",生产方式演算表!J1224)</f>
        <v/>
      </c>
      <c r="I1186" s="24" t="str">
        <f>IF(生产方式演算表!AQ1232="","",IF(LEN(生产方式演算表!AQ1232)=1,生产方式演算表!AQ1232,ROUND(生产方式演算表!AQ1232,-1)))</f>
        <v/>
      </c>
      <c r="J1186" s="26" t="str">
        <f>IF(生产方式演算表!AR1224=0,"","运力")</f>
        <v/>
      </c>
      <c r="K1186" s="26" t="str">
        <f>IF(J1186="","",IF(LEN(生产方式演算表!AR1232)=1,生产方式演算表!AR1232,ROUND(生产方式演算表!AR1232,-1)))</f>
        <v/>
      </c>
      <c r="L1186" s="3" t="str">
        <f>IF(生产方式演算表!O1224="","",生产方式演算表!O1224)</f>
        <v/>
      </c>
      <c r="M1186" s="3" t="str">
        <f>IF(生产方式演算表!AT1224="","",ROUND(生产方式演算表!AT1224,-1))</f>
        <v/>
      </c>
      <c r="N1186" s="3" t="str">
        <f>IF(生产方式演算表!Q1224="","",生产方式演算表!Q1224)</f>
        <v/>
      </c>
      <c r="O1186" s="3" t="str">
        <f>IF(生产方式演算表!AU1224="","",ROUND(生产方式演算表!AU1224,-1))</f>
        <v/>
      </c>
      <c r="P1186" s="3" t="str">
        <f>IF(生产方式演算表!S1224="","",生产方式演算表!S1224)</f>
        <v/>
      </c>
      <c r="Q1186" s="3" t="str">
        <f>IF(生产方式演算表!AV1224="","",ROUND(生产方式演算表!AV1224,-1))</f>
        <v/>
      </c>
      <c r="R1186" s="3" t="str">
        <f>IF(生产方式演算表!V1224="","",生产方式演算表!V1224)</f>
        <v/>
      </c>
      <c r="S1186" s="3" t="str">
        <f>IF(生产方式演算表!AW1232="","",IF(LEN(生产方式演算表!AW1232)=1,生产方式演算表!AW1232,ROUND(生产方式演算表!AW1232,-1)))</f>
        <v/>
      </c>
      <c r="T1186" s="3" t="str">
        <f>IF(生产方式演算表!X1224="","",生产方式演算表!X1224)</f>
        <v/>
      </c>
      <c r="U1186" s="3" t="str">
        <f>IF(生产方式演算表!AX1232="","",IF(LEN(生产方式演算表!AX1232)=1,生产方式演算表!AX1232,ROUND(生产方式演算表!AX1232,-1)))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3" t="str">
        <f>生产方式演算表!A1225</f>
        <v>pmg_渔船码头_所有制</v>
      </c>
      <c r="B1187" s="20" t="str">
        <f>IF(生产方式演算表!B1225="","",生产方式演算表!B1225)</f>
        <v>pm_重_高级工人合作社</v>
      </c>
      <c r="C1187" s="23">
        <v>3</v>
      </c>
      <c r="D1187" s="24" t="str">
        <f>IF(生产方式演算表!F1225="","",生产方式演算表!F1225)</f>
        <v/>
      </c>
      <c r="E1187" s="24">
        <f>IF(生产方式演算表!AO1233="","",IF(LEN(生产方式演算表!AO1233)=1,生产方式演算表!AO1233,ROUND(生产方式演算表!AO1233,-1)))</f>
        <v>6</v>
      </c>
      <c r="F1187" s="24" t="str">
        <f>IF(生产方式演算表!H1233="","",生产方式演算表!H1233)</f>
        <v/>
      </c>
      <c r="G1187" s="24" t="str">
        <f>IF(生产方式演算表!AP1233="","",IF(LEN(生产方式演算表!AP1233)=1,生产方式演算表!AP1233,ROUND(生产方式演算表!AP1233,-1)))</f>
        <v/>
      </c>
      <c r="H1187" s="24" t="str">
        <f>IF(生产方式演算表!J1225="","",生产方式演算表!J1225)</f>
        <v/>
      </c>
      <c r="I1187" s="24" t="str">
        <f>IF(生产方式演算表!AQ1233="","",IF(LEN(生产方式演算表!AQ1233)=1,生产方式演算表!AQ1233,ROUND(生产方式演算表!AQ1233,-1)))</f>
        <v/>
      </c>
      <c r="J1187" s="26" t="str">
        <f>IF(生产方式演算表!AR1225=0,"","运力")</f>
        <v/>
      </c>
      <c r="K1187" s="26" t="str">
        <f>IF(J1187="","",IF(LEN(生产方式演算表!AR1233)=1,生产方式演算表!AR1233,ROUND(生产方式演算表!AR1233,-1)))</f>
        <v/>
      </c>
      <c r="L1187" s="3" t="str">
        <f>IF(生产方式演算表!O1225="","",生产方式演算表!O1225)</f>
        <v/>
      </c>
      <c r="M1187" s="3" t="str">
        <f>IF(生产方式演算表!AT1225="","",ROUND(生产方式演算表!AT1225,-1))</f>
        <v/>
      </c>
      <c r="N1187" s="3" t="str">
        <f>IF(生产方式演算表!Q1225="","",生产方式演算表!Q1225)</f>
        <v/>
      </c>
      <c r="O1187" s="3" t="str">
        <f>IF(生产方式演算表!AU1225="","",ROUND(生产方式演算表!AU1225,-1))</f>
        <v/>
      </c>
      <c r="P1187" s="3" t="str">
        <f>IF(生产方式演算表!S1225="","",生产方式演算表!S1225)</f>
        <v/>
      </c>
      <c r="Q1187" s="3" t="str">
        <f>IF(生产方式演算表!AV1225="","",ROUND(生产方式演算表!AV1225,-1))</f>
        <v/>
      </c>
      <c r="R1187" s="3" t="str">
        <f>IF(生产方式演算表!V1225="","",生产方式演算表!V1225)</f>
        <v/>
      </c>
      <c r="S1187" s="3" t="str">
        <f>IF(生产方式演算表!AW1233="","",IF(LEN(生产方式演算表!AW1233)=1,生产方式演算表!AW1233,ROUND(生产方式演算表!AW1233,-1)))</f>
        <v/>
      </c>
      <c r="T1187" s="3" t="str">
        <f>IF(生产方式演算表!X1225="","",生产方式演算表!X1225)</f>
        <v/>
      </c>
      <c r="U1187" s="3" t="str">
        <f>IF(生产方式演算表!AX1233="","",IF(LEN(生产方式演算表!AX1233)=1,生产方式演算表!AX1233,ROUND(生产方式演算表!AX1233,-1)))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3" t="str">
        <f>生产方式演算表!A1226</f>
        <v>pmg_渔船码头_所有制</v>
      </c>
      <c r="B1188" s="20" t="str">
        <f>IF(生产方式演算表!B1226="","",生产方式演算表!B1226)</f>
        <v>pm_重_法师所有</v>
      </c>
      <c r="C1188" s="23">
        <v>4</v>
      </c>
      <c r="D1188" s="24" t="str">
        <f>IF(生产方式演算表!F1226="","",生产方式演算表!F1226)</f>
        <v/>
      </c>
      <c r="E1188" s="24">
        <f>IF(生产方式演算表!AO1234="","",IF(LEN(生产方式演算表!AO1234)=1,生产方式演算表!AO1234,ROUND(生产方式演算表!AO1234,-1)))</f>
        <v>8</v>
      </c>
      <c r="F1188" s="24" t="str">
        <f>IF(生产方式演算表!H1234="","",生产方式演算表!H1234)</f>
        <v/>
      </c>
      <c r="G1188" s="24" t="str">
        <f>IF(生产方式演算表!AP1234="","",IF(LEN(生产方式演算表!AP1234)=1,生产方式演算表!AP1234,ROUND(生产方式演算表!AP1234,-1)))</f>
        <v/>
      </c>
      <c r="H1188" s="24" t="str">
        <f>IF(生产方式演算表!J1226="","",生产方式演算表!J1226)</f>
        <v/>
      </c>
      <c r="I1188" s="24" t="str">
        <f>IF(生产方式演算表!AQ1234="","",IF(LEN(生产方式演算表!AQ1234)=1,生产方式演算表!AQ1234,ROUND(生产方式演算表!AQ1234,-1)))</f>
        <v/>
      </c>
      <c r="J1188" s="26" t="str">
        <f>IF(生产方式演算表!AR1226=0,"","运力")</f>
        <v/>
      </c>
      <c r="K1188" s="26" t="str">
        <f>IF(J1188="","",IF(LEN(生产方式演算表!AR1234)=1,生产方式演算表!AR1234,ROUND(生产方式演算表!AR1234,-1)))</f>
        <v/>
      </c>
      <c r="L1188" s="3" t="str">
        <f>IF(生产方式演算表!O1226="","",生产方式演算表!O1226)</f>
        <v/>
      </c>
      <c r="M1188" s="3" t="str">
        <f>IF(生产方式演算表!AT1226="","",ROUND(生产方式演算表!AT1226,-1))</f>
        <v/>
      </c>
      <c r="N1188" s="3" t="str">
        <f>IF(生产方式演算表!Q1226="","",生产方式演算表!Q1226)</f>
        <v/>
      </c>
      <c r="O1188" s="3" t="str">
        <f>IF(生产方式演算表!AU1226="","",ROUND(生产方式演算表!AU1226,-1))</f>
        <v/>
      </c>
      <c r="P1188" s="3" t="str">
        <f>IF(生产方式演算表!S1226="","",生产方式演算表!S1226)</f>
        <v/>
      </c>
      <c r="Q1188" s="3" t="str">
        <f>IF(生产方式演算表!AV1226="","",ROUND(生产方式演算表!AV1226,-1))</f>
        <v/>
      </c>
      <c r="R1188" s="3" t="str">
        <f>IF(生产方式演算表!V1226="","",生产方式演算表!V1226)</f>
        <v/>
      </c>
      <c r="S1188" s="3" t="str">
        <f>IF(生产方式演算表!AW1234="","",IF(LEN(生产方式演算表!AW1234)=1,生产方式演算表!AW1234,ROUND(生产方式演算表!AW1234,-1)))</f>
        <v/>
      </c>
      <c r="T1188" s="3" t="str">
        <f>IF(生产方式演算表!X1226="","",生产方式演算表!X1226)</f>
        <v/>
      </c>
      <c r="U1188" s="3" t="str">
        <f>IF(生产方式演算表!AX1234="","",IF(LEN(生产方式演算表!AX1234)=1,生产方式演算表!AX1234,ROUND(生产方式演算表!AX1234,-1)))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hidden="1" customHeight="1" spans="1:34">
      <c r="A1189" s="23" t="str">
        <f>生产方式演算表!A1227</f>
        <v>pmg_捕鲸站_基础生产</v>
      </c>
      <c r="B1189" s="20" t="str">
        <f>IF(生产方式演算表!B1227="","",生产方式演算表!B1227)</f>
        <v/>
      </c>
      <c r="C1189" s="23">
        <v>5</v>
      </c>
      <c r="D1189" s="24" t="str">
        <f>IF(生产方式演算表!F1227="","",生产方式演算表!F1227)</f>
        <v/>
      </c>
      <c r="E1189" s="24" t="str">
        <f>IF(生产方式演算表!AO1227="","",生产方式演算表!AO1227)</f>
        <v/>
      </c>
      <c r="F1189" s="24" t="str">
        <f>IF(生产方式演算表!H1227="","",生产方式演算表!H1227)</f>
        <v/>
      </c>
      <c r="G1189" s="24" t="str">
        <f>IF(生产方式演算表!AP1227="","",生产方式演算表!AP1227)</f>
        <v/>
      </c>
      <c r="H1189" s="24" t="str">
        <f>IF(生产方式演算表!J1227="","",生产方式演算表!J1227)</f>
        <v/>
      </c>
      <c r="I1189" s="24" t="str">
        <f>IF(生产方式演算表!AQ1227="","",生产方式演算表!AQ1227)</f>
        <v/>
      </c>
      <c r="J1189" s="26" t="str">
        <f>IF(生产方式演算表!AR1227=0,"","运力")</f>
        <v/>
      </c>
      <c r="K1189" s="26" t="str">
        <f>IF(J1189="运力",生产方式演算表!AR1227,"")</f>
        <v/>
      </c>
      <c r="L1189" s="3" t="str">
        <f>IF(生产方式演算表!O1227="","",生产方式演算表!O1227)</f>
        <v/>
      </c>
      <c r="M1189" s="3" t="str">
        <f>IF(生产方式演算表!AT1227="","",ROUND(生产方式演算表!AT1227,-1))</f>
        <v/>
      </c>
      <c r="N1189" s="3" t="str">
        <f>IF(生产方式演算表!Q1227="","",生产方式演算表!Q1227)</f>
        <v/>
      </c>
      <c r="O1189" s="3" t="str">
        <f>IF(生产方式演算表!AU1227="","",ROUND(生产方式演算表!AU1227,-1))</f>
        <v/>
      </c>
      <c r="P1189" s="3" t="str">
        <f>IF(生产方式演算表!S1227="","",生产方式演算表!S1227)</f>
        <v/>
      </c>
      <c r="Q1189" s="3" t="str">
        <f>IF(生产方式演算表!AV1227="","",ROUND(生产方式演算表!AV1227,-1))</f>
        <v/>
      </c>
      <c r="R1189" s="3" t="str">
        <f>IF(生产方式演算表!V1227="","",生产方式演算表!V1227)</f>
        <v/>
      </c>
      <c r="S1189" s="3" t="str">
        <f>IF(生产方式演算表!AW1227="","",ROUND(生产方式演算表!AW1227,-LEN(生产方式演算表!AW1227)+2))</f>
        <v/>
      </c>
      <c r="T1189" s="3" t="str">
        <f>IF(生产方式演算表!X1227="","",生产方式演算表!X1227)</f>
        <v/>
      </c>
      <c r="U1189" s="3" t="str">
        <f>IF(生产方式演算表!AX1227="","",ROUND(生产方式演算表!AX1227,-LEN(生产方式演算表!AX1227)+2))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hidden="1" customHeight="1" spans="1:34">
      <c r="A1190" s="23" t="str">
        <f>生产方式演算表!A1228</f>
        <v>pmg_捕鲸站_基础生产</v>
      </c>
      <c r="B1190" s="20" t="str">
        <f>IF(生产方式演算表!B1228="","",生产方式演算表!B1228)</f>
        <v/>
      </c>
      <c r="C1190" s="25">
        <v>1</v>
      </c>
      <c r="D1190" s="24" t="str">
        <f>IF(生产方式演算表!F1228="","",生产方式演算表!F1228)</f>
        <v/>
      </c>
      <c r="E1190" s="24" t="str">
        <f>IF(生产方式演算表!AO1228="","",生产方式演算表!AO1228)</f>
        <v/>
      </c>
      <c r="F1190" s="24" t="str">
        <f>IF(生产方式演算表!H1228="","",生产方式演算表!H1228)</f>
        <v/>
      </c>
      <c r="G1190" s="24" t="str">
        <f>IF(生产方式演算表!AP1228="","",生产方式演算表!AP1228)</f>
        <v/>
      </c>
      <c r="H1190" s="24" t="str">
        <f>IF(生产方式演算表!J1228="","",生产方式演算表!J1228)</f>
        <v/>
      </c>
      <c r="I1190" s="24" t="str">
        <f>IF(生产方式演算表!AQ1228="","",生产方式演算表!AQ1228)</f>
        <v/>
      </c>
      <c r="J1190" s="26" t="str">
        <f>IF(生产方式演算表!AR1228=0,"","运力")</f>
        <v/>
      </c>
      <c r="K1190" s="26" t="str">
        <f>IF(J1190="运力",生产方式演算表!AR1228,"")</f>
        <v/>
      </c>
      <c r="L1190" s="3" t="str">
        <f>IF(生产方式演算表!O1228="","",生产方式演算表!O1228)</f>
        <v/>
      </c>
      <c r="M1190" s="3" t="str">
        <f>IF(生产方式演算表!AT1228="","",ROUND(生产方式演算表!AT1228,-1))</f>
        <v/>
      </c>
      <c r="N1190" s="3" t="str">
        <f>IF(生产方式演算表!Q1228="","",生产方式演算表!Q1228)</f>
        <v/>
      </c>
      <c r="O1190" s="3" t="str">
        <f>IF(生产方式演算表!AU1228="","",ROUND(生产方式演算表!AU1228,-1))</f>
        <v/>
      </c>
      <c r="P1190" s="3" t="str">
        <f>IF(生产方式演算表!S1228="","",生产方式演算表!S1228)</f>
        <v/>
      </c>
      <c r="Q1190" s="3" t="str">
        <f>IF(生产方式演算表!AV1228="","",ROUND(生产方式演算表!AV1228,-1))</f>
        <v/>
      </c>
      <c r="R1190" s="3" t="str">
        <f>IF(生产方式演算表!V1228="","",生产方式演算表!V1228)</f>
        <v/>
      </c>
      <c r="S1190" s="3" t="str">
        <f>IF(生产方式演算表!AW1228="","",ROUND(生产方式演算表!AW1228,-LEN(生产方式演算表!AW1228)+2))</f>
        <v/>
      </c>
      <c r="T1190" s="3" t="str">
        <f>IF(生产方式演算表!X1228="","",生产方式演算表!X1228)</f>
        <v/>
      </c>
      <c r="U1190" s="3" t="str">
        <f>IF(生产方式演算表!AX1228="","",ROUND(生产方式演算表!AX1228,-LEN(生产方式演算表!AX1228)+2))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hidden="1" customHeight="1" spans="1:34">
      <c r="A1191" s="23" t="str">
        <f>生产方式演算表!A1229</f>
        <v>pmg_捕鲸站_基础生产</v>
      </c>
      <c r="B1191" s="20" t="str">
        <f>IF(生产方式演算表!B1229="","",生产方式演算表!B1229)</f>
        <v/>
      </c>
      <c r="C1191" s="25">
        <v>2</v>
      </c>
      <c r="D1191" s="24" t="str">
        <f>IF(生产方式演算表!F1229="","",生产方式演算表!F1229)</f>
        <v/>
      </c>
      <c r="E1191" s="24" t="str">
        <f>IF(生产方式演算表!AO1229="","",生产方式演算表!AO1229)</f>
        <v/>
      </c>
      <c r="F1191" s="24" t="str">
        <f>IF(生产方式演算表!H1229="","",生产方式演算表!H1229)</f>
        <v/>
      </c>
      <c r="G1191" s="24" t="str">
        <f>IF(生产方式演算表!AP1229="","",生产方式演算表!AP1229)</f>
        <v/>
      </c>
      <c r="H1191" s="24" t="str">
        <f>IF(生产方式演算表!J1229="","",生产方式演算表!J1229)</f>
        <v/>
      </c>
      <c r="I1191" s="24" t="str">
        <f>IF(生产方式演算表!AQ1229="","",生产方式演算表!AQ1229)</f>
        <v/>
      </c>
      <c r="J1191" s="26" t="str">
        <f>IF(生产方式演算表!AR1229=0,"","运力")</f>
        <v/>
      </c>
      <c r="K1191" s="26" t="str">
        <f>IF(J1191="运力",生产方式演算表!AR1229,"")</f>
        <v/>
      </c>
      <c r="L1191" s="3" t="str">
        <f>IF(生产方式演算表!O1229="","",生产方式演算表!O1229)</f>
        <v/>
      </c>
      <c r="M1191" s="3" t="str">
        <f>IF(生产方式演算表!AT1229="","",ROUND(生产方式演算表!AT1229,-1))</f>
        <v/>
      </c>
      <c r="N1191" s="3" t="str">
        <f>IF(生产方式演算表!Q1229="","",生产方式演算表!Q1229)</f>
        <v/>
      </c>
      <c r="O1191" s="3" t="str">
        <f>IF(生产方式演算表!AU1229="","",ROUND(生产方式演算表!AU1229,-1))</f>
        <v/>
      </c>
      <c r="P1191" s="3" t="str">
        <f>IF(生产方式演算表!S1229="","",生产方式演算表!S1229)</f>
        <v/>
      </c>
      <c r="Q1191" s="3" t="str">
        <f>IF(生产方式演算表!AV1229="","",ROUND(生产方式演算表!AV1229,-1))</f>
        <v/>
      </c>
      <c r="R1191" s="3" t="str">
        <f>IF(生产方式演算表!V1229="","",生产方式演算表!V1229)</f>
        <v/>
      </c>
      <c r="S1191" s="3" t="str">
        <f>IF(生产方式演算表!AW1229="","",ROUND(生产方式演算表!AW1229,-LEN(生产方式演算表!AW1229)+2))</f>
        <v/>
      </c>
      <c r="T1191" s="3" t="str">
        <f>IF(生产方式演算表!X1229="","",生产方式演算表!X1229)</f>
        <v/>
      </c>
      <c r="U1191" s="3" t="str">
        <f>IF(生产方式演算表!AX1229="","",ROUND(生产方式演算表!AX1229,-LEN(生产方式演算表!AX1229)+2))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hidden="1" customHeight="1" spans="1:34">
      <c r="A1192" s="23" t="str">
        <f>生产方式演算表!A1230</f>
        <v>pmg_捕鲸站_基础生产</v>
      </c>
      <c r="B1192" s="20" t="str">
        <f>IF(生产方式演算表!B1230="","",生产方式演算表!B1230)</f>
        <v/>
      </c>
      <c r="C1192" s="25">
        <v>3</v>
      </c>
      <c r="D1192" s="24" t="str">
        <f>IF(生产方式演算表!F1230="","",生产方式演算表!F1230)</f>
        <v/>
      </c>
      <c r="E1192" s="24" t="str">
        <f>IF(生产方式演算表!AO1230="","",生产方式演算表!AO1230)</f>
        <v/>
      </c>
      <c r="F1192" s="24" t="str">
        <f>IF(生产方式演算表!H1230="","",生产方式演算表!H1230)</f>
        <v/>
      </c>
      <c r="G1192" s="24" t="str">
        <f>IF(生产方式演算表!AP1230="","",生产方式演算表!AP1230)</f>
        <v/>
      </c>
      <c r="H1192" s="24" t="str">
        <f>IF(生产方式演算表!J1230="","",生产方式演算表!J1230)</f>
        <v/>
      </c>
      <c r="I1192" s="24" t="str">
        <f>IF(生产方式演算表!AQ1230="","",生产方式演算表!AQ1230)</f>
        <v/>
      </c>
      <c r="J1192" s="26" t="str">
        <f>IF(生产方式演算表!AR1230=0,"","运力")</f>
        <v/>
      </c>
      <c r="K1192" s="26" t="str">
        <f>IF(J1192="运力",生产方式演算表!AR1230,"")</f>
        <v/>
      </c>
      <c r="L1192" s="3" t="str">
        <f>IF(生产方式演算表!O1230="","",生产方式演算表!O1230)</f>
        <v/>
      </c>
      <c r="M1192" s="3" t="str">
        <f>IF(生产方式演算表!AT1230="","",ROUND(生产方式演算表!AT1230,-1))</f>
        <v/>
      </c>
      <c r="N1192" s="3" t="str">
        <f>IF(生产方式演算表!Q1230="","",生产方式演算表!Q1230)</f>
        <v/>
      </c>
      <c r="O1192" s="3" t="str">
        <f>IF(生产方式演算表!AU1230="","",ROUND(生产方式演算表!AU1230,-1))</f>
        <v/>
      </c>
      <c r="P1192" s="3" t="str">
        <f>IF(生产方式演算表!S1230="","",生产方式演算表!S1230)</f>
        <v/>
      </c>
      <c r="Q1192" s="3" t="str">
        <f>IF(生产方式演算表!AV1230="","",ROUND(生产方式演算表!AV1230,-1))</f>
        <v/>
      </c>
      <c r="R1192" s="3" t="str">
        <f>IF(生产方式演算表!V1230="","",生产方式演算表!V1230)</f>
        <v/>
      </c>
      <c r="S1192" s="3" t="str">
        <f>IF(生产方式演算表!AW1230="","",ROUND(生产方式演算表!AW1230,-LEN(生产方式演算表!AW1230)+2))</f>
        <v/>
      </c>
      <c r="T1192" s="3" t="str">
        <f>IF(生产方式演算表!X1230="","",生产方式演算表!X1230)</f>
        <v/>
      </c>
      <c r="U1192" s="3" t="str">
        <f>IF(生产方式演算表!AX1230="","",ROUND(生产方式演算表!AX1230,-LEN(生产方式演算表!AX1230)+2))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hidden="1" customHeight="1" spans="1:34">
      <c r="A1193" s="23" t="str">
        <f>生产方式演算表!A1231</f>
        <v>pmg_捕鲸站_基础生产</v>
      </c>
      <c r="B1193" s="20" t="str">
        <f>IF(生产方式演算表!B1231="","",生产方式演算表!B1231)</f>
        <v/>
      </c>
      <c r="C1193" s="25">
        <v>4</v>
      </c>
      <c r="D1193" s="24" t="str">
        <f>IF(生产方式演算表!F1231="","",生产方式演算表!F1231)</f>
        <v/>
      </c>
      <c r="E1193" s="24" t="str">
        <f>IF(生产方式演算表!AO1231="","",生产方式演算表!AO1231)</f>
        <v/>
      </c>
      <c r="F1193" s="24" t="str">
        <f>IF(生产方式演算表!H1231="","",生产方式演算表!H1231)</f>
        <v/>
      </c>
      <c r="G1193" s="24" t="str">
        <f>IF(生产方式演算表!AP1231="","",生产方式演算表!AP1231)</f>
        <v/>
      </c>
      <c r="H1193" s="24" t="str">
        <f>IF(生产方式演算表!J1231="","",生产方式演算表!J1231)</f>
        <v/>
      </c>
      <c r="I1193" s="24" t="str">
        <f>IF(生产方式演算表!AQ1231="","",生产方式演算表!AQ1231)</f>
        <v/>
      </c>
      <c r="J1193" s="26" t="str">
        <f>IF(生产方式演算表!AR1231=0,"","运力")</f>
        <v/>
      </c>
      <c r="K1193" s="26" t="str">
        <f>IF(J1193="运力",生产方式演算表!AR1231,"")</f>
        <v/>
      </c>
      <c r="L1193" s="3" t="str">
        <f>IF(生产方式演算表!O1231="","",生产方式演算表!O1231)</f>
        <v/>
      </c>
      <c r="M1193" s="3" t="str">
        <f>IF(生产方式演算表!AT1231="","",ROUND(生产方式演算表!AT1231,-1))</f>
        <v/>
      </c>
      <c r="N1193" s="3" t="str">
        <f>IF(生产方式演算表!Q1231="","",生产方式演算表!Q1231)</f>
        <v/>
      </c>
      <c r="O1193" s="3" t="str">
        <f>IF(生产方式演算表!AU1231="","",ROUND(生产方式演算表!AU1231,-1))</f>
        <v/>
      </c>
      <c r="P1193" s="3" t="str">
        <f>IF(生产方式演算表!S1231="","",生产方式演算表!S1231)</f>
        <v/>
      </c>
      <c r="Q1193" s="3" t="str">
        <f>IF(生产方式演算表!AV1231="","",ROUND(生产方式演算表!AV1231,-1))</f>
        <v/>
      </c>
      <c r="R1193" s="3" t="str">
        <f>IF(生产方式演算表!V1231="","",生产方式演算表!V1231)</f>
        <v/>
      </c>
      <c r="S1193" s="3" t="str">
        <f>IF(生产方式演算表!AW1231="","",ROUND(生产方式演算表!AW1231,-LEN(生产方式演算表!AW1231)+2))</f>
        <v/>
      </c>
      <c r="T1193" s="3" t="str">
        <f>IF(生产方式演算表!X1231="","",生产方式演算表!X1231)</f>
        <v/>
      </c>
      <c r="U1193" s="3" t="str">
        <f>IF(生产方式演算表!AX1231="","",ROUND(生产方式演算表!AX1231,-LEN(生产方式演算表!AX1231)+2))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hidden="1" customHeight="1" spans="1:34">
      <c r="A1194" s="23" t="str">
        <f>生产方式演算表!A1232</f>
        <v>pmg_捕鲸站_科学自动化</v>
      </c>
      <c r="B1194" s="20" t="str">
        <f>IF(生产方式演算表!B1232="","",生产方式演算表!B1232)</f>
        <v/>
      </c>
      <c r="C1194" s="25">
        <v>5</v>
      </c>
      <c r="D1194" s="24" t="str">
        <f>IF(生产方式演算表!F1232="","",生产方式演算表!F1232)</f>
        <v/>
      </c>
      <c r="E1194" s="24" t="str">
        <f>IF(生产方式演算表!AO1232="","",生产方式演算表!AO1232)</f>
        <v/>
      </c>
      <c r="F1194" s="24" t="str">
        <f>IF(生产方式演算表!H1232="","",生产方式演算表!H1232)</f>
        <v/>
      </c>
      <c r="G1194" s="24" t="str">
        <f>IF(生产方式演算表!AP1232="","",生产方式演算表!AP1232)</f>
        <v/>
      </c>
      <c r="H1194" s="24" t="str">
        <f>IF(生产方式演算表!J1232="","",生产方式演算表!J1232)</f>
        <v/>
      </c>
      <c r="I1194" s="24" t="str">
        <f>IF(生产方式演算表!AQ1232="","",生产方式演算表!AQ1232)</f>
        <v/>
      </c>
      <c r="J1194" s="26" t="str">
        <f>IF(生产方式演算表!AR1232=0,"","运力")</f>
        <v/>
      </c>
      <c r="K1194" s="26" t="str">
        <f>IF(J1194="运力",生产方式演算表!AR1232,"")</f>
        <v/>
      </c>
      <c r="L1194" s="3" t="str">
        <f>IF(生产方式演算表!O1232="","",生产方式演算表!O1232)</f>
        <v/>
      </c>
      <c r="M1194" s="3" t="str">
        <f>IF(生产方式演算表!AT1232="","",ROUND(生产方式演算表!AT1232,-1))</f>
        <v/>
      </c>
      <c r="N1194" s="3" t="str">
        <f>IF(生产方式演算表!Q1232="","",生产方式演算表!Q1232)</f>
        <v/>
      </c>
      <c r="O1194" s="3" t="str">
        <f>IF(生产方式演算表!AU1232="","",ROUND(生产方式演算表!AU1232,-1))</f>
        <v/>
      </c>
      <c r="P1194" s="3" t="str">
        <f>IF(生产方式演算表!S1232="","",生产方式演算表!S1232)</f>
        <v/>
      </c>
      <c r="Q1194" s="3" t="str">
        <f>IF(生产方式演算表!AV1232="","",ROUND(生产方式演算表!AV1232,-1))</f>
        <v/>
      </c>
      <c r="R1194" s="3" t="str">
        <f>IF(生产方式演算表!V1232="","",生产方式演算表!V1232)</f>
        <v/>
      </c>
      <c r="S1194" s="3" t="str">
        <f>IF(生产方式演算表!AW1232="","",ROUND(生产方式演算表!AW1232,-LEN(生产方式演算表!AW1232)+2))</f>
        <v/>
      </c>
      <c r="T1194" s="3" t="str">
        <f>IF(生产方式演算表!X1232="","",生产方式演算表!X1232)</f>
        <v/>
      </c>
      <c r="U1194" s="3" t="str">
        <f>IF(生产方式演算表!AX1232="","",ROUND(生产方式演算表!AX1232,-LEN(生产方式演算表!AX1232)+2))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hidden="1" customHeight="1" spans="1:34">
      <c r="A1195" s="23" t="str">
        <f>生产方式演算表!A1233</f>
        <v>pmg_捕鲸站_科学自动化</v>
      </c>
      <c r="B1195" s="20" t="str">
        <f>IF(生产方式演算表!B1233="","",生产方式演算表!B1233)</f>
        <v/>
      </c>
      <c r="C1195" s="23">
        <v>1</v>
      </c>
      <c r="D1195" s="24" t="str">
        <f>IF(生产方式演算表!F1233="","",生产方式演算表!F1233)</f>
        <v>工具</v>
      </c>
      <c r="E1195" s="24">
        <f>IF(生产方式演算表!AO1233="","",生产方式演算表!AO1233)</f>
        <v>6</v>
      </c>
      <c r="F1195" s="24" t="str">
        <f>IF(生产方式演算表!H1233="","",生产方式演算表!H1233)</f>
        <v/>
      </c>
      <c r="G1195" s="24" t="str">
        <f>IF(生产方式演算表!AP1233="","",生产方式演算表!AP1233)</f>
        <v/>
      </c>
      <c r="H1195" s="24" t="str">
        <f>IF(生产方式演算表!J1233="","",生产方式演算表!J1233)</f>
        <v/>
      </c>
      <c r="I1195" s="24" t="str">
        <f>IF(生产方式演算表!AQ1233="","",生产方式演算表!AQ1233)</f>
        <v/>
      </c>
      <c r="J1195" s="26" t="str">
        <f>IF(生产方式演算表!AR1233=0,"","运力")</f>
        <v/>
      </c>
      <c r="K1195" s="26" t="str">
        <f>IF(J1195="运力",生产方式演算表!AR1233,"")</f>
        <v/>
      </c>
      <c r="L1195" s="3" t="str">
        <f>IF(生产方式演算表!O1233="","",生产方式演算表!O1233)</f>
        <v/>
      </c>
      <c r="M1195" s="3" t="str">
        <f>IF(生产方式演算表!AT1233="","",ROUND(生产方式演算表!AT1233,-1))</f>
        <v/>
      </c>
      <c r="N1195" s="3" t="str">
        <f>IF(生产方式演算表!Q1233="","",生产方式演算表!Q1233)</f>
        <v/>
      </c>
      <c r="O1195" s="3" t="str">
        <f>IF(生产方式演算表!AU1233="","",ROUND(生产方式演算表!AU1233,-1))</f>
        <v/>
      </c>
      <c r="P1195" s="3" t="str">
        <f>IF(生产方式演算表!S1233="","",生产方式演算表!S1233)</f>
        <v/>
      </c>
      <c r="Q1195" s="3" t="str">
        <f>IF(生产方式演算表!AV1233="","",ROUND(生产方式演算表!AV1233,-1))</f>
        <v/>
      </c>
      <c r="R1195" s="3" t="str">
        <f>IF(生产方式演算表!V1233="","",生产方式演算表!V1233)</f>
        <v/>
      </c>
      <c r="S1195" s="3" t="str">
        <f>IF(生产方式演算表!AW1233="","",ROUND(生产方式演算表!AW1233,-LEN(生产方式演算表!AW1233)+2))</f>
        <v/>
      </c>
      <c r="T1195" s="3" t="str">
        <f>IF(生产方式演算表!X1233="","",生产方式演算表!X1233)</f>
        <v/>
      </c>
      <c r="U1195" s="3" t="str">
        <f>IF(生产方式演算表!AX1233="","",ROUND(生产方式演算表!AX1233,-LEN(生产方式演算表!AX1233)+2))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hidden="1" customHeight="1" spans="1:34">
      <c r="A1196" s="23" t="str">
        <f>生产方式演算表!A1234</f>
        <v>pmg_捕鲸站_科学自动化</v>
      </c>
      <c r="B1196" s="20" t="str">
        <f>IF(生产方式演算表!B1234="","",生产方式演算表!B1234)</f>
        <v/>
      </c>
      <c r="C1196" s="23">
        <v>2</v>
      </c>
      <c r="D1196" s="24" t="str">
        <f>IF(生产方式演算表!F1234="","",生产方式演算表!F1234)</f>
        <v>工具</v>
      </c>
      <c r="E1196" s="24">
        <f>IF(生产方式演算表!AO1234="","",生产方式演算表!AO1234)</f>
        <v>8</v>
      </c>
      <c r="F1196" s="24" t="str">
        <f>IF(生产方式演算表!H1234="","",生产方式演算表!H1234)</f>
        <v/>
      </c>
      <c r="G1196" s="24" t="str">
        <f>IF(生产方式演算表!AP1234="","",生产方式演算表!AP1234)</f>
        <v/>
      </c>
      <c r="H1196" s="24" t="str">
        <f>IF(生产方式演算表!J1234="","",生产方式演算表!J1234)</f>
        <v/>
      </c>
      <c r="I1196" s="24" t="str">
        <f>IF(生产方式演算表!AQ1234="","",生产方式演算表!AQ1234)</f>
        <v/>
      </c>
      <c r="J1196" s="26" t="str">
        <f>IF(生产方式演算表!AR1234=0,"","运力")</f>
        <v/>
      </c>
      <c r="K1196" s="26" t="str">
        <f>IF(J1196="运力",生产方式演算表!AR1234,"")</f>
        <v/>
      </c>
      <c r="L1196" s="3" t="str">
        <f>IF(生产方式演算表!O1234="","",生产方式演算表!O1234)</f>
        <v/>
      </c>
      <c r="M1196" s="3" t="str">
        <f>IF(生产方式演算表!AT1234="","",ROUND(生产方式演算表!AT1234,-1))</f>
        <v/>
      </c>
      <c r="N1196" s="3" t="str">
        <f>IF(生产方式演算表!Q1234="","",生产方式演算表!Q1234)</f>
        <v/>
      </c>
      <c r="O1196" s="3" t="str">
        <f>IF(生产方式演算表!AU1234="","",ROUND(生产方式演算表!AU1234,-1))</f>
        <v/>
      </c>
      <c r="P1196" s="3" t="str">
        <f>IF(生产方式演算表!S1234="","",生产方式演算表!S1234)</f>
        <v/>
      </c>
      <c r="Q1196" s="3" t="str">
        <f>IF(生产方式演算表!AV1234="","",ROUND(生产方式演算表!AV1234,-1))</f>
        <v/>
      </c>
      <c r="R1196" s="3" t="str">
        <f>IF(生产方式演算表!V1234="","",生产方式演算表!V1234)</f>
        <v/>
      </c>
      <c r="S1196" s="3" t="str">
        <f>IF(生产方式演算表!AW1234="","",ROUND(生产方式演算表!AW1234,-LEN(生产方式演算表!AW1234)+2))</f>
        <v/>
      </c>
      <c r="T1196" s="3" t="str">
        <f>IF(生产方式演算表!X1234="","",生产方式演算表!X1234)</f>
        <v/>
      </c>
      <c r="U1196" s="3" t="str">
        <f>IF(生产方式演算表!AX1234="","",ROUND(生产方式演算表!AX1234,-LEN(生产方式演算表!AX1234)+2))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hidden="1" customHeight="1" spans="1:34">
      <c r="A1197" s="23" t="str">
        <f>生产方式演算表!A1235</f>
        <v>pmg_捕鲸站_科学自动化</v>
      </c>
      <c r="B1197" s="20" t="str">
        <f>IF(生产方式演算表!B1235="","",生产方式演算表!B1235)</f>
        <v/>
      </c>
      <c r="C1197" s="23">
        <v>3</v>
      </c>
      <c r="D1197" s="24" t="str">
        <f>IF(生产方式演算表!F1235="","",生产方式演算表!F1235)</f>
        <v>科学引擎</v>
      </c>
      <c r="E1197" s="24">
        <f>IF(生产方式演算表!AO1235="","",生产方式演算表!AO1235)</f>
        <v>2</v>
      </c>
      <c r="F1197" s="24" t="str">
        <f>IF(生产方式演算表!H1235="","",生产方式演算表!H1235)</f>
        <v>煤</v>
      </c>
      <c r="G1197" s="24">
        <f>IF(生产方式演算表!AP1235="","",生产方式演算表!AP1235)</f>
        <v>8</v>
      </c>
      <c r="H1197" s="24" t="str">
        <f>IF(生产方式演算表!J1235="","",生产方式演算表!J1235)</f>
        <v/>
      </c>
      <c r="I1197" s="24" t="str">
        <f>IF(生产方式演算表!AQ1235="","",生产方式演算表!AQ1235)</f>
        <v/>
      </c>
      <c r="J1197" s="26" t="str">
        <f>IF(生产方式演算表!AR1235=0,"","运力")</f>
        <v/>
      </c>
      <c r="K1197" s="26" t="str">
        <f>IF(J1197="运力",生产方式演算表!AR1235,"")</f>
        <v/>
      </c>
      <c r="L1197" s="3" t="str">
        <f>IF(生产方式演算表!O1235="","",生产方式演算表!O1235)</f>
        <v/>
      </c>
      <c r="M1197" s="3" t="str">
        <f>IF(生产方式演算表!AT1235="","",ROUND(生产方式演算表!AT1235,-1))</f>
        <v/>
      </c>
      <c r="N1197" s="3" t="str">
        <f>IF(生产方式演算表!Q1235="","",生产方式演算表!Q1235)</f>
        <v/>
      </c>
      <c r="O1197" s="3" t="str">
        <f>IF(生产方式演算表!AU1235="","",ROUND(生产方式演算表!AU1235,-1))</f>
        <v/>
      </c>
      <c r="P1197" s="3" t="str">
        <f>IF(生产方式演算表!S1235="","",生产方式演算表!S1235)</f>
        <v/>
      </c>
      <c r="Q1197" s="3" t="str">
        <f>IF(生产方式演算表!AV1235="","",ROUND(生产方式演算表!AV1235,-1))</f>
        <v/>
      </c>
      <c r="R1197" s="3" t="str">
        <f>IF(生产方式演算表!V1235="","",生产方式演算表!V1235)</f>
        <v/>
      </c>
      <c r="S1197" s="3" t="str">
        <f>IF(生产方式演算表!AW1235="","",ROUND(生产方式演算表!AW1235,-LEN(生产方式演算表!AW1235)+2))</f>
        <v/>
      </c>
      <c r="T1197" s="3" t="str">
        <f>IF(生产方式演算表!X1235="","",生产方式演算表!X1235)</f>
        <v/>
      </c>
      <c r="U1197" s="3" t="str">
        <f>IF(生产方式演算表!AX1235="","",ROUND(生产方式演算表!AX1235,-LEN(生产方式演算表!AX1235)+2))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hidden="1" customHeight="1" spans="1:34">
      <c r="A1198" s="23" t="str">
        <f>生产方式演算表!A1236</f>
        <v>pmg_捕鲸站_科学自动化</v>
      </c>
      <c r="B1198" s="20" t="str">
        <f>IF(生产方式演算表!B1236="","",生产方式演算表!B1236)</f>
        <v/>
      </c>
      <c r="C1198" s="23">
        <v>4</v>
      </c>
      <c r="D1198" s="24" t="str">
        <f>IF(生产方式演算表!F1236="","",生产方式演算表!F1236)</f>
        <v>魔导引擎</v>
      </c>
      <c r="E1198" s="24">
        <f>IF(生产方式演算表!AO1236="","",生产方式演算表!AO1236)</f>
        <v>2</v>
      </c>
      <c r="F1198" s="24" t="str">
        <f>IF(生产方式演算表!H1236="","",生产方式演算表!H1236)</f>
        <v>煤</v>
      </c>
      <c r="G1198" s="24">
        <f>IF(生产方式演算表!AP1236="","",生产方式演算表!AP1236)</f>
        <v>10</v>
      </c>
      <c r="H1198" s="24" t="str">
        <f>IF(生产方式演算表!J1236="","",生产方式演算表!J1236)</f>
        <v/>
      </c>
      <c r="I1198" s="24" t="str">
        <f>IF(生产方式演算表!AQ1236="","",生产方式演算表!AQ1236)</f>
        <v/>
      </c>
      <c r="J1198" s="26" t="str">
        <f>IF(生产方式演算表!AR1236=0,"","运力")</f>
        <v/>
      </c>
      <c r="K1198" s="26" t="str">
        <f>IF(J1198="运力",生产方式演算表!AR1236,"")</f>
        <v/>
      </c>
      <c r="L1198" s="3" t="str">
        <f>IF(生产方式演算表!O1236="","",生产方式演算表!O1236)</f>
        <v/>
      </c>
      <c r="M1198" s="3" t="str">
        <f>IF(生产方式演算表!AT1236="","",ROUND(生产方式演算表!AT1236,-1))</f>
        <v/>
      </c>
      <c r="N1198" s="3" t="str">
        <f>IF(生产方式演算表!Q1236="","",生产方式演算表!Q1236)</f>
        <v/>
      </c>
      <c r="O1198" s="3" t="str">
        <f>IF(生产方式演算表!AU1236="","",ROUND(生产方式演算表!AU1236,-1))</f>
        <v/>
      </c>
      <c r="P1198" s="3" t="str">
        <f>IF(生产方式演算表!S1236="","",生产方式演算表!S1236)</f>
        <v/>
      </c>
      <c r="Q1198" s="3" t="str">
        <f>IF(生产方式演算表!AV1236="","",ROUND(生产方式演算表!AV1236,-1))</f>
        <v/>
      </c>
      <c r="R1198" s="3" t="str">
        <f>IF(生产方式演算表!V1236="","",生产方式演算表!V1236)</f>
        <v/>
      </c>
      <c r="S1198" s="3" t="str">
        <f>IF(生产方式演算表!AW1236="","",ROUND(生产方式演算表!AW1236,-LEN(生产方式演算表!AW1236)+2))</f>
        <v/>
      </c>
      <c r="T1198" s="3" t="str">
        <f>IF(生产方式演算表!X1236="","",生产方式演算表!X1236)</f>
        <v/>
      </c>
      <c r="U1198" s="3" t="str">
        <f>IF(生产方式演算表!AX1236="","",ROUND(生产方式演算表!AX1236,-LEN(生产方式演算表!AX1236)+2))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hidden="1" customHeight="1" spans="1:34">
      <c r="A1199" s="23" t="str">
        <f>生产方式演算表!A1237</f>
        <v>pmg_捕鲸站_魔法自动化</v>
      </c>
      <c r="B1199" s="20" t="str">
        <f>IF(生产方式演算表!B1237="","",生产方式演算表!B1237)</f>
        <v/>
      </c>
      <c r="C1199" s="23">
        <v>5</v>
      </c>
      <c r="D1199" s="24" t="str">
        <f>IF(生产方式演算表!F1237="","",生产方式演算表!F1237)</f>
        <v/>
      </c>
      <c r="E1199" s="24" t="str">
        <f>IF(生产方式演算表!AO1237="","",生产方式演算表!AO1237)</f>
        <v/>
      </c>
      <c r="F1199" s="24" t="str">
        <f>IF(生产方式演算表!H1237="","",生产方式演算表!H1237)</f>
        <v/>
      </c>
      <c r="G1199" s="24" t="str">
        <f>IF(生产方式演算表!AP1237="","",生产方式演算表!AP1237)</f>
        <v/>
      </c>
      <c r="H1199" s="24" t="str">
        <f>IF(生产方式演算表!J1237="","",生产方式演算表!J1237)</f>
        <v/>
      </c>
      <c r="I1199" s="24" t="str">
        <f>IF(生产方式演算表!AQ1237="","",生产方式演算表!AQ1237)</f>
        <v/>
      </c>
      <c r="J1199" s="26" t="str">
        <f>IF(生产方式演算表!AR1237=0,"","运力")</f>
        <v/>
      </c>
      <c r="K1199" s="26" t="str">
        <f>IF(J1199="运力",生产方式演算表!AR1237,"")</f>
        <v/>
      </c>
      <c r="L1199" s="3" t="str">
        <f>IF(生产方式演算表!O1237="","",生产方式演算表!O1237)</f>
        <v/>
      </c>
      <c r="M1199" s="3" t="str">
        <f>IF(生产方式演算表!AT1237="","",ROUND(生产方式演算表!AT1237,-1))</f>
        <v/>
      </c>
      <c r="N1199" s="3" t="str">
        <f>IF(生产方式演算表!Q1237="","",生产方式演算表!Q1237)</f>
        <v/>
      </c>
      <c r="O1199" s="3" t="str">
        <f>IF(生产方式演算表!AU1237="","",ROUND(生产方式演算表!AU1237,-1))</f>
        <v/>
      </c>
      <c r="P1199" s="3" t="str">
        <f>IF(生产方式演算表!S1237="","",生产方式演算表!S1237)</f>
        <v/>
      </c>
      <c r="Q1199" s="3" t="str">
        <f>IF(生产方式演算表!AV1237="","",ROUND(生产方式演算表!AV1237,-1))</f>
        <v/>
      </c>
      <c r="R1199" s="3" t="str">
        <f>IF(生产方式演算表!V1237="","",生产方式演算表!V1237)</f>
        <v/>
      </c>
      <c r="S1199" s="3" t="str">
        <f>IF(生产方式演算表!AW1237="","",ROUND(生产方式演算表!AW1237,-LEN(生产方式演算表!AW1237)+2))</f>
        <v/>
      </c>
      <c r="T1199" s="3" t="str">
        <f>IF(生产方式演算表!X1237="","",生产方式演算表!X1237)</f>
        <v/>
      </c>
      <c r="U1199" s="3" t="str">
        <f>IF(生产方式演算表!AX1237="","",ROUND(生产方式演算表!AX1237,-LEN(生产方式演算表!AX1237)+2))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hidden="1" customHeight="1" spans="1:34">
      <c r="A1200" s="23" t="str">
        <f>生产方式演算表!A1238</f>
        <v>pmg_捕鲸站_魔法自动化</v>
      </c>
      <c r="B1200" s="20" t="str">
        <f>IF(生产方式演算表!B1238="","",生产方式演算表!B1238)</f>
        <v/>
      </c>
      <c r="C1200" s="25">
        <v>1</v>
      </c>
      <c r="D1200" s="24" t="str">
        <f>IF(生产方式演算表!F1238="","",生产方式演算表!F1238)</f>
        <v>魔偶</v>
      </c>
      <c r="E1200" s="24">
        <f>IF(生产方式演算表!AO1238="","",生产方式演算表!AO1238)</f>
        <v>6</v>
      </c>
      <c r="F1200" s="24" t="str">
        <f>IF(生产方式演算表!H1238="","",生产方式演算表!H1238)</f>
        <v>灵能水晶</v>
      </c>
      <c r="G1200" s="24">
        <f>IF(生产方式演算表!AP1238="","",生产方式演算表!AP1238)</f>
        <v>10</v>
      </c>
      <c r="H1200" s="24" t="str">
        <f>IF(生产方式演算表!J1238="","",生产方式演算表!J1238)</f>
        <v/>
      </c>
      <c r="I1200" s="24" t="str">
        <f>IF(生产方式演算表!AQ1238="","",生产方式演算表!AQ1238)</f>
        <v/>
      </c>
      <c r="J1200" s="26" t="str">
        <f>IF(生产方式演算表!AR1238=0,"","运力")</f>
        <v/>
      </c>
      <c r="K1200" s="26" t="str">
        <f>IF(J1200="运力",生产方式演算表!AR1238,"")</f>
        <v/>
      </c>
      <c r="L1200" s="3" t="str">
        <f>IF(生产方式演算表!O1238="","",生产方式演算表!O1238)</f>
        <v/>
      </c>
      <c r="M1200" s="3" t="str">
        <f>IF(生产方式演算表!AT1238="","",ROUND(生产方式演算表!AT1238,-1))</f>
        <v/>
      </c>
      <c r="N1200" s="3" t="str">
        <f>IF(生产方式演算表!Q1238="","",生产方式演算表!Q1238)</f>
        <v/>
      </c>
      <c r="O1200" s="3" t="str">
        <f>IF(生产方式演算表!AU1238="","",ROUND(生产方式演算表!AU1238,-1))</f>
        <v/>
      </c>
      <c r="P1200" s="3" t="str">
        <f>IF(生产方式演算表!S1238="","",生产方式演算表!S1238)</f>
        <v/>
      </c>
      <c r="Q1200" s="3" t="str">
        <f>IF(生产方式演算表!AV1238="","",ROUND(生产方式演算表!AV1238,-1))</f>
        <v/>
      </c>
      <c r="R1200" s="3" t="str">
        <f>IF(生产方式演算表!V1238="","",生产方式演算表!V1238)</f>
        <v/>
      </c>
      <c r="S1200" s="3" t="str">
        <f>IF(生产方式演算表!AW1238="","",ROUND(生产方式演算表!AW1238,-LEN(生产方式演算表!AW1238)+2))</f>
        <v/>
      </c>
      <c r="T1200" s="3" t="str">
        <f>IF(生产方式演算表!X1238="","",生产方式演算表!X1238)</f>
        <v/>
      </c>
      <c r="U1200" s="3" t="str">
        <f>IF(生产方式演算表!AX1238="","",ROUND(生产方式演算表!AX1238,-LEN(生产方式演算表!AX1238)+2))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hidden="1" customHeight="1" spans="1:34">
      <c r="A1201" s="23" t="str">
        <f>生产方式演算表!A1239</f>
        <v>pmg_捕鲸站_魔法自动化</v>
      </c>
      <c r="B1201" s="20" t="str">
        <f>IF(生产方式演算表!B1239="","",生产方式演算表!B1239)</f>
        <v/>
      </c>
      <c r="C1201" s="25">
        <v>2</v>
      </c>
      <c r="D1201" s="24" t="str">
        <f>IF(生产方式演算表!F1239="","",生产方式演算表!F1239)</f>
        <v>魔偶</v>
      </c>
      <c r="E1201" s="24">
        <f>IF(生产方式演算表!AO1239="","",生产方式演算表!AO1239)</f>
        <v>9</v>
      </c>
      <c r="F1201" s="24" t="str">
        <f>IF(生产方式演算表!H1239="","",生产方式演算表!H1239)</f>
        <v>灵能水晶</v>
      </c>
      <c r="G1201" s="24">
        <f>IF(生产方式演算表!AP1239="","",生产方式演算表!AP1239)</f>
        <v>15</v>
      </c>
      <c r="H1201" s="24" t="str">
        <f>IF(生产方式演算表!J1239="","",生产方式演算表!J1239)</f>
        <v/>
      </c>
      <c r="I1201" s="24" t="str">
        <f>IF(生产方式演算表!AQ1239="","",生产方式演算表!AQ1239)</f>
        <v/>
      </c>
      <c r="J1201" s="26" t="str">
        <f>IF(生产方式演算表!AR1239=0,"","运力")</f>
        <v/>
      </c>
      <c r="K1201" s="26" t="str">
        <f>IF(J1201="运力",生产方式演算表!AR1239,"")</f>
        <v/>
      </c>
      <c r="L1201" s="3" t="str">
        <f>IF(生产方式演算表!O1239="","",生产方式演算表!O1239)</f>
        <v/>
      </c>
      <c r="M1201" s="3" t="str">
        <f>IF(生产方式演算表!AT1239="","",ROUND(生产方式演算表!AT1239,-1))</f>
        <v/>
      </c>
      <c r="N1201" s="3" t="str">
        <f>IF(生产方式演算表!Q1239="","",生产方式演算表!Q1239)</f>
        <v/>
      </c>
      <c r="O1201" s="3" t="str">
        <f>IF(生产方式演算表!AU1239="","",ROUND(生产方式演算表!AU1239,-1))</f>
        <v/>
      </c>
      <c r="P1201" s="3" t="str">
        <f>IF(生产方式演算表!S1239="","",生产方式演算表!S1239)</f>
        <v/>
      </c>
      <c r="Q1201" s="3" t="str">
        <f>IF(生产方式演算表!AV1239="","",ROUND(生产方式演算表!AV1239,-1))</f>
        <v/>
      </c>
      <c r="R1201" s="3" t="str">
        <f>IF(生产方式演算表!V1239="","",生产方式演算表!V1239)</f>
        <v/>
      </c>
      <c r="S1201" s="3" t="str">
        <f>IF(生产方式演算表!AW1239="","",ROUND(生产方式演算表!AW1239,-LEN(生产方式演算表!AW1239)+2))</f>
        <v/>
      </c>
      <c r="T1201" s="3" t="str">
        <f>IF(生产方式演算表!X1239="","",生产方式演算表!X1239)</f>
        <v/>
      </c>
      <c r="U1201" s="3" t="str">
        <f>IF(生产方式演算表!AX1239="","",ROUND(生产方式演算表!AX1239,-LEN(生产方式演算表!AX1239)+2))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hidden="1" customHeight="1" spans="1:34">
      <c r="A1202" s="23" t="str">
        <f>生产方式演算表!A1240</f>
        <v>pmg_捕鲸站_魔法自动化</v>
      </c>
      <c r="B1202" s="20" t="str">
        <f>IF(生产方式演算表!B1240="","",生产方式演算表!B1240)</f>
        <v/>
      </c>
      <c r="C1202" s="25">
        <v>3</v>
      </c>
      <c r="D1202" s="24" t="str">
        <f>IF(生产方式演算表!F1240="","",生产方式演算表!F1240)</f>
        <v>魔偶</v>
      </c>
      <c r="E1202" s="24">
        <f>IF(生产方式演算表!AO1240="","",生产方式演算表!AO1240)</f>
        <v>12</v>
      </c>
      <c r="F1202" s="24" t="str">
        <f>IF(生产方式演算表!H1240="","",生产方式演算表!H1240)</f>
        <v>灵能水晶</v>
      </c>
      <c r="G1202" s="24">
        <f>IF(生产方式演算表!AP1240="","",生产方式演算表!AP1240)</f>
        <v>19</v>
      </c>
      <c r="H1202" s="24" t="str">
        <f>IF(生产方式演算表!J1240="","",生产方式演算表!J1240)</f>
        <v/>
      </c>
      <c r="I1202" s="24" t="str">
        <f>IF(生产方式演算表!AQ1240="","",生产方式演算表!AQ1240)</f>
        <v/>
      </c>
      <c r="J1202" s="26" t="str">
        <f>IF(生产方式演算表!AR1240=0,"","运力")</f>
        <v/>
      </c>
      <c r="K1202" s="26" t="str">
        <f>IF(J1202="运力",生产方式演算表!AR1240,"")</f>
        <v/>
      </c>
      <c r="L1202" s="3" t="str">
        <f>IF(生产方式演算表!O1240="","",生产方式演算表!O1240)</f>
        <v/>
      </c>
      <c r="M1202" s="3" t="str">
        <f>IF(生产方式演算表!AT1240="","",ROUND(生产方式演算表!AT1240,-1))</f>
        <v/>
      </c>
      <c r="N1202" s="3" t="str">
        <f>IF(生产方式演算表!Q1240="","",生产方式演算表!Q1240)</f>
        <v/>
      </c>
      <c r="O1202" s="3" t="str">
        <f>IF(生产方式演算表!AU1240="","",ROUND(生产方式演算表!AU1240,-1))</f>
        <v/>
      </c>
      <c r="P1202" s="3" t="str">
        <f>IF(生产方式演算表!S1240="","",生产方式演算表!S1240)</f>
        <v/>
      </c>
      <c r="Q1202" s="3" t="str">
        <f>IF(生产方式演算表!AV1240="","",ROUND(生产方式演算表!AV1240,-1))</f>
        <v/>
      </c>
      <c r="R1202" s="3" t="str">
        <f>IF(生产方式演算表!V1240="","",生产方式演算表!V1240)</f>
        <v/>
      </c>
      <c r="S1202" s="3" t="str">
        <f>IF(生产方式演算表!AW1240="","",ROUND(生产方式演算表!AW1240,-LEN(生产方式演算表!AW1240)+2))</f>
        <v/>
      </c>
      <c r="T1202" s="3" t="str">
        <f>IF(生产方式演算表!X1240="","",生产方式演算表!X1240)</f>
        <v/>
      </c>
      <c r="U1202" s="3" t="str">
        <f>IF(生产方式演算表!AX1240="","",ROUND(生产方式演算表!AX1240,-LEN(生产方式演算表!AX1240)+2))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hidden="1" customHeight="1" spans="1:34">
      <c r="A1203" s="23" t="str">
        <f>生产方式演算表!A1241</f>
        <v>pmg_捕鲸站_魔法自动化</v>
      </c>
      <c r="B1203" s="20" t="str">
        <f>IF(生产方式演算表!B1241="","",生产方式演算表!B1241)</f>
        <v/>
      </c>
      <c r="C1203" s="25">
        <v>4</v>
      </c>
      <c r="D1203" s="24" t="str">
        <f>IF(生产方式演算表!F1241="","",生产方式演算表!F1241)</f>
        <v>魔偶</v>
      </c>
      <c r="E1203" s="24">
        <f>IF(生产方式演算表!AO1241="","",生产方式演算表!AO1241)</f>
        <v>14</v>
      </c>
      <c r="F1203" s="24" t="str">
        <f>IF(生产方式演算表!H1241="","",生产方式演算表!H1241)</f>
        <v>灵能水晶</v>
      </c>
      <c r="G1203" s="24">
        <f>IF(生产方式演算表!AP1241="","",生产方式演算表!AP1241)</f>
        <v>24</v>
      </c>
      <c r="H1203" s="24" t="str">
        <f>IF(生产方式演算表!J1241="","",生产方式演算表!J1241)</f>
        <v/>
      </c>
      <c r="I1203" s="24" t="str">
        <f>IF(生产方式演算表!AQ1241="","",生产方式演算表!AQ1241)</f>
        <v/>
      </c>
      <c r="J1203" s="26" t="str">
        <f>IF(生产方式演算表!AR1241=0,"","运力")</f>
        <v/>
      </c>
      <c r="K1203" s="26" t="str">
        <f>IF(J1203="运力",生产方式演算表!AR1241,"")</f>
        <v/>
      </c>
      <c r="L1203" s="3" t="str">
        <f>IF(生产方式演算表!O1241="","",生产方式演算表!O1241)</f>
        <v/>
      </c>
      <c r="M1203" s="3" t="str">
        <f>IF(生产方式演算表!AT1241="","",ROUND(生产方式演算表!AT1241,-1))</f>
        <v/>
      </c>
      <c r="N1203" s="3" t="str">
        <f>IF(生产方式演算表!Q1241="","",生产方式演算表!Q1241)</f>
        <v/>
      </c>
      <c r="O1203" s="3" t="str">
        <f>IF(生产方式演算表!AU1241="","",ROUND(生产方式演算表!AU1241,-1))</f>
        <v/>
      </c>
      <c r="P1203" s="3" t="str">
        <f>IF(生产方式演算表!S1241="","",生产方式演算表!S1241)</f>
        <v/>
      </c>
      <c r="Q1203" s="3" t="str">
        <f>IF(生产方式演算表!AV1241="","",ROUND(生产方式演算表!AV1241,-1))</f>
        <v/>
      </c>
      <c r="R1203" s="3" t="str">
        <f>IF(生产方式演算表!V1241="","",生产方式演算表!V1241)</f>
        <v/>
      </c>
      <c r="S1203" s="3" t="str">
        <f>IF(生产方式演算表!AW1241="","",ROUND(生产方式演算表!AW1241,-LEN(生产方式演算表!AW1241)+2))</f>
        <v/>
      </c>
      <c r="T1203" s="3" t="str">
        <f>IF(生产方式演算表!X1241="","",生产方式演算表!X1241)</f>
        <v/>
      </c>
      <c r="U1203" s="3" t="str">
        <f>IF(生产方式演算表!AX1241="","",ROUND(生产方式演算表!AX1241,-LEN(生产方式演算表!AX1241)+2))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3" t="str">
        <f>生产方式演算表!A1242</f>
        <v>pmg_捕鲸站_所有制</v>
      </c>
      <c r="B1204" s="20" t="str">
        <f>IF(生产方式演算表!B1242="","",生产方式演算表!B1242)</f>
        <v>pm_重_商人行会</v>
      </c>
      <c r="C1204" s="25">
        <v>5</v>
      </c>
      <c r="D1204" s="24" t="str">
        <f>IF(生产方式演算表!F1242="","",生产方式演算表!F1242)</f>
        <v/>
      </c>
      <c r="E1204" s="24" t="str">
        <f>IF(生产方式演算表!AO1250="","",IF(LEN(生产方式演算表!AO1250)=1,生产方式演算表!AO1250,ROUND(生产方式演算表!AO1250,-1)))</f>
        <v/>
      </c>
      <c r="F1204" s="24" t="str">
        <f>IF(生产方式演算表!H1250="","",生产方式演算表!H1250)</f>
        <v/>
      </c>
      <c r="G1204" s="24" t="str">
        <f>IF(生产方式演算表!AP1250="","",IF(LEN(生产方式演算表!AP1250)=1,生产方式演算表!AP1250,ROUND(生产方式演算表!AP1250,-1)))</f>
        <v/>
      </c>
      <c r="H1204" s="24" t="str">
        <f>IF(生产方式演算表!J1242="","",生产方式演算表!J1242)</f>
        <v/>
      </c>
      <c r="I1204" s="24" t="str">
        <f>IF(生产方式演算表!AQ1250="","",IF(LEN(生产方式演算表!AQ1250)=1,生产方式演算表!AQ1250,ROUND(生产方式演算表!AQ1250,-1)))</f>
        <v/>
      </c>
      <c r="J1204" s="26" t="str">
        <f>IF(生产方式演算表!AR1242=0,"","运力")</f>
        <v/>
      </c>
      <c r="K1204" s="26" t="str">
        <f>IF(J1204="","",IF(LEN(生产方式演算表!AR1250)=1,生产方式演算表!AR1250,ROUND(生产方式演算表!AR1250,-1)))</f>
        <v/>
      </c>
      <c r="L1204" s="3" t="str">
        <f>IF(生产方式演算表!O1242="","",生产方式演算表!O1242)</f>
        <v/>
      </c>
      <c r="M1204" s="3" t="str">
        <f>IF(生产方式演算表!AT1242="","",ROUND(生产方式演算表!AT1242,-1))</f>
        <v/>
      </c>
      <c r="N1204" s="3" t="str">
        <f>IF(生产方式演算表!Q1242="","",生产方式演算表!Q1242)</f>
        <v/>
      </c>
      <c r="O1204" s="3" t="str">
        <f>IF(生产方式演算表!AU1242="","",ROUND(生产方式演算表!AU1242,-1))</f>
        <v/>
      </c>
      <c r="P1204" s="3" t="str">
        <f>IF(生产方式演算表!S1242="","",生产方式演算表!S1242)</f>
        <v/>
      </c>
      <c r="Q1204" s="3" t="str">
        <f>IF(生产方式演算表!AV1242="","",ROUND(生产方式演算表!AV1242,-1))</f>
        <v/>
      </c>
      <c r="R1204" s="3" t="str">
        <f>IF(生产方式演算表!V1242="","",生产方式演算表!V1242)</f>
        <v/>
      </c>
      <c r="S1204" s="3" t="str">
        <f>IF(生产方式演算表!AW1250="","",IF(LEN(生产方式演算表!AW1250)=1,生产方式演算表!AW1250,ROUND(生产方式演算表!AW1250,-1)))</f>
        <v/>
      </c>
      <c r="T1204" s="3" t="str">
        <f>IF(生产方式演算表!X1242="","",生产方式演算表!X1242)</f>
        <v/>
      </c>
      <c r="U1204" s="3" t="str">
        <f>IF(生产方式演算表!AX1250="","",IF(LEN(生产方式演算表!AX1250)=1,生产方式演算表!AX1250,ROUND(生产方式演算表!AX1250,-1)))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3" t="str">
        <f>生产方式演算表!A1243</f>
        <v>pmg_捕鲸站_所有制</v>
      </c>
      <c r="B1205" s="20" t="str">
        <f>IF(生产方式演算表!B1243="","",生产方式演算表!B1243)</f>
        <v>pm_重_教会所有</v>
      </c>
      <c r="C1205" s="25">
        <v>6</v>
      </c>
      <c r="D1205" s="24" t="str">
        <f>IF(生产方式演算表!F1243="","",生产方式演算表!F1243)</f>
        <v/>
      </c>
      <c r="E1205" s="24" t="str">
        <f>IF(生产方式演算表!AO1251="","",IF(LEN(生产方式演算表!AO1251)=1,生产方式演算表!AO1251,ROUND(生产方式演算表!AO1251,-1)))</f>
        <v/>
      </c>
      <c r="F1205" s="24" t="str">
        <f>IF(生产方式演算表!H1251="","",生产方式演算表!H1251)</f>
        <v/>
      </c>
      <c r="G1205" s="24" t="str">
        <f>IF(生产方式演算表!AP1251="","",IF(LEN(生产方式演算表!AP1251)=1,生产方式演算表!AP1251,ROUND(生产方式演算表!AP1251,-1)))</f>
        <v/>
      </c>
      <c r="H1205" s="24" t="str">
        <f>IF(生产方式演算表!J1243="","",生产方式演算表!J1243)</f>
        <v/>
      </c>
      <c r="I1205" s="24" t="str">
        <f>IF(生产方式演算表!AQ1251="","",IF(LEN(生产方式演算表!AQ1251)=1,生产方式演算表!AQ1251,ROUND(生产方式演算表!AQ1251,-1)))</f>
        <v/>
      </c>
      <c r="J1205" s="26" t="str">
        <f>IF(生产方式演算表!AR1243=0,"","运力")</f>
        <v/>
      </c>
      <c r="K1205" s="26" t="str">
        <f>IF(J1205="","",IF(LEN(生产方式演算表!AR1251)=1,生产方式演算表!AR1251,ROUND(生产方式演算表!AR1251,-1)))</f>
        <v/>
      </c>
      <c r="L1205" s="3" t="str">
        <f>IF(生产方式演算表!O1243="","",生产方式演算表!O1243)</f>
        <v/>
      </c>
      <c r="M1205" s="3" t="str">
        <f>IF(生产方式演算表!AT1243="","",ROUND(生产方式演算表!AT1243,-1))</f>
        <v/>
      </c>
      <c r="N1205" s="3" t="str">
        <f>IF(生产方式演算表!Q1243="","",生产方式演算表!Q1243)</f>
        <v/>
      </c>
      <c r="O1205" s="3" t="str">
        <f>IF(生产方式演算表!AU1243="","",ROUND(生产方式演算表!AU1243,-1))</f>
        <v/>
      </c>
      <c r="P1205" s="3" t="str">
        <f>IF(生产方式演算表!S1243="","",生产方式演算表!S1243)</f>
        <v/>
      </c>
      <c r="Q1205" s="3" t="str">
        <f>IF(生产方式演算表!AV1243="","",ROUND(生产方式演算表!AV1243,-1))</f>
        <v/>
      </c>
      <c r="R1205" s="3" t="str">
        <f>IF(生产方式演算表!V1243="","",生产方式演算表!V1243)</f>
        <v/>
      </c>
      <c r="S1205" s="3" t="str">
        <f>IF(生产方式演算表!AW1251="","",IF(LEN(生产方式演算表!AW1251)=1,生产方式演算表!AW1251,ROUND(生产方式演算表!AW1251,-1)))</f>
        <v/>
      </c>
      <c r="T1205" s="3" t="str">
        <f>IF(生产方式演算表!X1243="","",生产方式演算表!X1243)</f>
        <v/>
      </c>
      <c r="U1205" s="3" t="str">
        <f>IF(生产方式演算表!AX1251="","",IF(LEN(生产方式演算表!AX1251)=1,生产方式演算表!AX1251,ROUND(生产方式演算表!AX1251,-1)))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3" t="str">
        <f>生产方式演算表!A1244</f>
        <v>pmg_捕鲸站_所有制</v>
      </c>
      <c r="B1206" s="20" t="str">
        <f>IF(生产方式演算表!B1244="","",生产方式演算表!B1244)</f>
        <v>pm_重_私人运营</v>
      </c>
      <c r="C1206" s="25">
        <v>7</v>
      </c>
      <c r="D1206" s="24" t="str">
        <f>IF(生产方式演算表!F1244="","",生产方式演算表!F1244)</f>
        <v/>
      </c>
      <c r="E1206" s="24" t="str">
        <f>IF(生产方式演算表!AO1252="","",IF(LEN(生产方式演算表!AO1252)=1,生产方式演算表!AO1252,ROUND(生产方式演算表!AO1252,-1)))</f>
        <v/>
      </c>
      <c r="F1206" s="24" t="str">
        <f>IF(生产方式演算表!H1252="","",生产方式演算表!H1252)</f>
        <v/>
      </c>
      <c r="G1206" s="24" t="str">
        <f>IF(生产方式演算表!AP1252="","",IF(LEN(生产方式演算表!AP1252)=1,生产方式演算表!AP1252,ROUND(生产方式演算表!AP1252,-1)))</f>
        <v/>
      </c>
      <c r="H1206" s="24" t="str">
        <f>IF(生产方式演算表!J1244="","",生产方式演算表!J1244)</f>
        <v/>
      </c>
      <c r="I1206" s="24" t="str">
        <f>IF(生产方式演算表!AQ1252="","",IF(LEN(生产方式演算表!AQ1252)=1,生产方式演算表!AQ1252,ROUND(生产方式演算表!AQ1252,-1)))</f>
        <v/>
      </c>
      <c r="J1206" s="26" t="str">
        <f>IF(生产方式演算表!AR1244=0,"","运力")</f>
        <v/>
      </c>
      <c r="K1206" s="26" t="str">
        <f>IF(J1206="","",IF(LEN(生产方式演算表!AR1252)=1,生产方式演算表!AR1252,ROUND(生产方式演算表!AR1252,-1)))</f>
        <v/>
      </c>
      <c r="L1206" s="3" t="str">
        <f>IF(生产方式演算表!O1244="","",生产方式演算表!O1244)</f>
        <v/>
      </c>
      <c r="M1206" s="3" t="str">
        <f>IF(生产方式演算表!AT1244="","",ROUND(生产方式演算表!AT1244,-1))</f>
        <v/>
      </c>
      <c r="N1206" s="3" t="str">
        <f>IF(生产方式演算表!Q1244="","",生产方式演算表!Q1244)</f>
        <v/>
      </c>
      <c r="O1206" s="3" t="str">
        <f>IF(生产方式演算表!AU1244="","",ROUND(生产方式演算表!AU1244,-1))</f>
        <v/>
      </c>
      <c r="P1206" s="3" t="str">
        <f>IF(生产方式演算表!S1244="","",生产方式演算表!S1244)</f>
        <v/>
      </c>
      <c r="Q1206" s="3" t="str">
        <f>IF(生产方式演算表!AV1244="","",ROUND(生产方式演算表!AV1244,-1))</f>
        <v/>
      </c>
      <c r="R1206" s="3" t="str">
        <f>IF(生产方式演算表!V1244="","",生产方式演算表!V1244)</f>
        <v/>
      </c>
      <c r="S1206" s="3" t="str">
        <f>IF(生产方式演算表!AW1252="","",IF(LEN(生产方式演算表!AW1252)=1,生产方式演算表!AW1252,ROUND(生产方式演算表!AW1252,-1)))</f>
        <v/>
      </c>
      <c r="T1206" s="3" t="str">
        <f>IF(生产方式演算表!X1244="","",生产方式演算表!X1244)</f>
        <v/>
      </c>
      <c r="U1206" s="3" t="str">
        <f>IF(生产方式演算表!AX1252="","",IF(LEN(生产方式演算表!AX1252)=1,生产方式演算表!AX1252,ROUND(生产方式演算表!AX1252,-1)))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3" t="str">
        <f>生产方式演算表!A1245</f>
        <v>pmg_捕鲸站_所有制</v>
      </c>
      <c r="B1207" s="20" t="str">
        <f>IF(生产方式演算表!B1245="","",生产方式演算表!B1245)</f>
        <v>pm_重_公开交易</v>
      </c>
      <c r="C1207" s="25">
        <v>8</v>
      </c>
      <c r="D1207" s="24" t="str">
        <f>IF(生产方式演算表!F1245="","",生产方式演算表!F1245)</f>
        <v/>
      </c>
      <c r="E1207" s="24" t="str">
        <f>IF(生产方式演算表!AO1253="","",IF(LEN(生产方式演算表!AO1253)=1,生产方式演算表!AO1253,ROUND(生产方式演算表!AO1253,-1)))</f>
        <v/>
      </c>
      <c r="F1207" s="24" t="str">
        <f>IF(生产方式演算表!H1253="","",生产方式演算表!H1253)</f>
        <v/>
      </c>
      <c r="G1207" s="24" t="str">
        <f>IF(生产方式演算表!AP1253="","",IF(LEN(生产方式演算表!AP1253)=1,生产方式演算表!AP1253,ROUND(生产方式演算表!AP1253,-1)))</f>
        <v/>
      </c>
      <c r="H1207" s="24" t="str">
        <f>IF(生产方式演算表!J1245="","",生产方式演算表!J1245)</f>
        <v/>
      </c>
      <c r="I1207" s="24" t="str">
        <f>IF(生产方式演算表!AQ1253="","",IF(LEN(生产方式演算表!AQ1253)=1,生产方式演算表!AQ1253,ROUND(生产方式演算表!AQ1253,-1)))</f>
        <v/>
      </c>
      <c r="J1207" s="26" t="str">
        <f>IF(生产方式演算表!AR1245=0,"","运力")</f>
        <v/>
      </c>
      <c r="K1207" s="26" t="str">
        <f>IF(J1207="","",IF(LEN(生产方式演算表!AR1253)=1,生产方式演算表!AR1253,ROUND(生产方式演算表!AR1253,-1)))</f>
        <v/>
      </c>
      <c r="L1207" s="3" t="str">
        <f>IF(生产方式演算表!O1245="","",生产方式演算表!O1245)</f>
        <v/>
      </c>
      <c r="M1207" s="3" t="str">
        <f>IF(生产方式演算表!AT1245="","",ROUND(生产方式演算表!AT1245,-1))</f>
        <v/>
      </c>
      <c r="N1207" s="3" t="str">
        <f>IF(生产方式演算表!Q1245="","",生产方式演算表!Q1245)</f>
        <v/>
      </c>
      <c r="O1207" s="3" t="str">
        <f>IF(生产方式演算表!AU1245="","",ROUND(生产方式演算表!AU1245,-1))</f>
        <v/>
      </c>
      <c r="P1207" s="3" t="str">
        <f>IF(生产方式演算表!S1245="","",生产方式演算表!S1245)</f>
        <v/>
      </c>
      <c r="Q1207" s="3" t="str">
        <f>IF(生产方式演算表!AV1245="","",ROUND(生产方式演算表!AV1245,-1))</f>
        <v/>
      </c>
      <c r="R1207" s="3" t="str">
        <f>IF(生产方式演算表!V1245="","",生产方式演算表!V1245)</f>
        <v/>
      </c>
      <c r="S1207" s="3" t="str">
        <f>IF(生产方式演算表!AW1253="","",IF(LEN(生产方式演算表!AW1253)=1,生产方式演算表!AW1253,ROUND(生产方式演算表!AW1253,-1)))</f>
        <v/>
      </c>
      <c r="T1207" s="3" t="str">
        <f>IF(生产方式演算表!X1245="","",生产方式演算表!X1245)</f>
        <v/>
      </c>
      <c r="U1207" s="3" t="str">
        <f>IF(生产方式演算表!AX1253="","",IF(LEN(生产方式演算表!AX1253)=1,生产方式演算表!AX1253,ROUND(生产方式演算表!AX1253,-1)))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filterColumn colId="0">
      <customFilters>
        <customFilter operator="equal" val="*pm*"/>
        <customFilter operator="equal" val="*生产方式*"/>
      </customFilters>
    </filterColumn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531"/>
  <sheetViews>
    <sheetView showGridLines="0" tabSelected="1" workbookViewId="0">
      <pane ySplit="2" topLeftCell="A353" activePane="bottomLeft" state="frozen"/>
      <selection/>
      <selection pane="bottomLeft" activeCell="B369" sqref="B369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823</v>
      </c>
      <c r="B2" s="7" t="s">
        <v>824</v>
      </c>
      <c r="C2" s="7" t="s">
        <v>825</v>
      </c>
      <c r="D2" s="7"/>
      <c r="E2" s="7" t="s">
        <v>826</v>
      </c>
    </row>
    <row r="3" s="1" customFormat="1" ht="37.1" customHeight="1" spans="1:5">
      <c r="A3" s="7" t="s">
        <v>827</v>
      </c>
      <c r="B3" s="7" t="s">
        <v>828</v>
      </c>
      <c r="C3" s="7"/>
      <c r="D3" s="7"/>
      <c r="E3" s="7" t="s">
        <v>829</v>
      </c>
    </row>
    <row r="4" customHeight="1" spans="1:4">
      <c r="A4" s="4" t="s">
        <v>519</v>
      </c>
      <c r="B4" s="5" t="s">
        <v>830</v>
      </c>
      <c r="C4" s="4" t="s">
        <v>168</v>
      </c>
      <c r="D4" s="4"/>
    </row>
    <row r="5" customHeight="1" spans="1:4">
      <c r="A5" s="4" t="s">
        <v>520</v>
      </c>
      <c r="B5" s="5" t="s">
        <v>831</v>
      </c>
      <c r="C5" s="4" t="s">
        <v>168</v>
      </c>
      <c r="D5" s="4"/>
    </row>
    <row r="6" customHeight="1" spans="1:4">
      <c r="A6" s="4" t="s">
        <v>521</v>
      </c>
      <c r="B6" s="5" t="s">
        <v>832</v>
      </c>
      <c r="C6" s="4" t="s">
        <v>168</v>
      </c>
      <c r="D6" s="4"/>
    </row>
    <row r="7" customHeight="1" spans="1:4">
      <c r="A7" s="4" t="s">
        <v>522</v>
      </c>
      <c r="B7" s="5" t="s">
        <v>833</v>
      </c>
      <c r="C7" s="4" t="s">
        <v>168</v>
      </c>
      <c r="D7" s="4"/>
    </row>
    <row r="8" customHeight="1" spans="1:4">
      <c r="A8" s="4" t="s">
        <v>523</v>
      </c>
      <c r="B8" s="5" t="s">
        <v>834</v>
      </c>
      <c r="C8" s="4" t="s">
        <v>168</v>
      </c>
      <c r="D8" s="4"/>
    </row>
    <row r="9" customHeight="1" spans="1:4">
      <c r="A9" s="4" t="s">
        <v>524</v>
      </c>
      <c r="B9" s="5" t="s">
        <v>835</v>
      </c>
      <c r="C9" s="4" t="s">
        <v>168</v>
      </c>
      <c r="D9" s="4"/>
    </row>
    <row r="10" customHeight="1" spans="1:4">
      <c r="A10" s="4" t="s">
        <v>525</v>
      </c>
      <c r="B10" s="5" t="s">
        <v>836</v>
      </c>
      <c r="C10" s="4" t="s">
        <v>168</v>
      </c>
      <c r="D10" s="4"/>
    </row>
    <row r="11" customHeight="1" spans="1:4">
      <c r="A11" s="4" t="s">
        <v>526</v>
      </c>
      <c r="B11" s="5" t="s">
        <v>837</v>
      </c>
      <c r="C11" s="4" t="s">
        <v>168</v>
      </c>
      <c r="D11" s="4"/>
    </row>
    <row r="12" customHeight="1" spans="1:4">
      <c r="A12" s="4" t="s">
        <v>838</v>
      </c>
      <c r="B12" s="5" t="s">
        <v>839</v>
      </c>
      <c r="C12" s="4" t="s">
        <v>168</v>
      </c>
      <c r="D12" s="4"/>
    </row>
    <row r="13" customHeight="1" spans="1:4">
      <c r="A13" s="8" t="s">
        <v>703</v>
      </c>
      <c r="B13" s="9" t="s">
        <v>840</v>
      </c>
      <c r="C13" s="4" t="s">
        <v>168</v>
      </c>
      <c r="D13" s="8"/>
    </row>
    <row r="14" customHeight="1" spans="1:4">
      <c r="A14" s="10" t="s">
        <v>841</v>
      </c>
      <c r="B14" s="11" t="s">
        <v>842</v>
      </c>
      <c r="C14" s="10" t="s">
        <v>168</v>
      </c>
      <c r="D14" s="10"/>
    </row>
    <row r="15" customHeight="1" spans="1:4">
      <c r="A15" s="4" t="s">
        <v>704</v>
      </c>
      <c r="B15" s="5" t="s">
        <v>843</v>
      </c>
      <c r="C15" s="4" t="s">
        <v>168</v>
      </c>
      <c r="D15" s="4"/>
    </row>
    <row r="16" customHeight="1" spans="1:4">
      <c r="A16" s="4" t="s">
        <v>705</v>
      </c>
      <c r="B16" s="5" t="s">
        <v>844</v>
      </c>
      <c r="C16" s="4" t="s">
        <v>168</v>
      </c>
      <c r="D16" s="4"/>
    </row>
    <row r="17" customHeight="1" spans="1:4">
      <c r="A17" s="4" t="s">
        <v>706</v>
      </c>
      <c r="B17" s="5" t="s">
        <v>845</v>
      </c>
      <c r="C17" s="4" t="s">
        <v>168</v>
      </c>
      <c r="D17" s="4"/>
    </row>
    <row r="18" customHeight="1" spans="1:4">
      <c r="A18" s="4" t="s">
        <v>707</v>
      </c>
      <c r="B18" s="5" t="s">
        <v>846</v>
      </c>
      <c r="C18" s="4" t="s">
        <v>168</v>
      </c>
      <c r="D18" s="4"/>
    </row>
    <row r="19" customHeight="1" spans="1:4">
      <c r="A19" s="4" t="s">
        <v>847</v>
      </c>
      <c r="B19" s="5" t="s">
        <v>848</v>
      </c>
      <c r="C19" s="4" t="s">
        <v>168</v>
      </c>
      <c r="D19" s="4"/>
    </row>
    <row r="20" customHeight="1" spans="1:4">
      <c r="A20" s="4" t="s">
        <v>849</v>
      </c>
      <c r="B20" s="5" t="s">
        <v>850</v>
      </c>
      <c r="C20" s="4" t="s">
        <v>168</v>
      </c>
      <c r="D20" s="4"/>
    </row>
    <row r="21" customHeight="1" spans="1:4">
      <c r="A21" s="4" t="s">
        <v>851</v>
      </c>
      <c r="B21" s="5" t="s">
        <v>852</v>
      </c>
      <c r="C21" s="4" t="s">
        <v>168</v>
      </c>
      <c r="D21" s="4"/>
    </row>
    <row r="22" customHeight="1" spans="1:4">
      <c r="A22" s="4" t="s">
        <v>853</v>
      </c>
      <c r="B22" s="5" t="s">
        <v>854</v>
      </c>
      <c r="C22" s="4" t="s">
        <v>168</v>
      </c>
      <c r="D22" s="4"/>
    </row>
    <row r="23" customHeight="1" spans="1:4">
      <c r="A23" s="4" t="s">
        <v>855</v>
      </c>
      <c r="B23" s="5" t="s">
        <v>856</v>
      </c>
      <c r="C23" s="4" t="s">
        <v>168</v>
      </c>
      <c r="D23" s="4"/>
    </row>
    <row r="24" customHeight="1" spans="1:4">
      <c r="A24" s="4" t="s">
        <v>709</v>
      </c>
      <c r="B24" s="12" t="s">
        <v>857</v>
      </c>
      <c r="C24" s="4" t="s">
        <v>168</v>
      </c>
      <c r="D24" s="4"/>
    </row>
    <row r="25" customHeight="1" spans="1:4">
      <c r="A25" s="4" t="s">
        <v>710</v>
      </c>
      <c r="B25" s="5" t="s">
        <v>858</v>
      </c>
      <c r="C25" s="4" t="s">
        <v>168</v>
      </c>
      <c r="D25" s="4"/>
    </row>
    <row r="26" customHeight="1" spans="1:4">
      <c r="A26" s="4" t="s">
        <v>859</v>
      </c>
      <c r="B26" s="5" t="s">
        <v>860</v>
      </c>
      <c r="C26" s="4" t="s">
        <v>168</v>
      </c>
      <c r="D26" s="4"/>
    </row>
    <row r="27" customHeight="1" spans="1:4">
      <c r="A27" s="10" t="s">
        <v>713</v>
      </c>
      <c r="B27" s="5" t="s">
        <v>861</v>
      </c>
      <c r="C27" s="4" t="s">
        <v>168</v>
      </c>
      <c r="D27" s="4"/>
    </row>
    <row r="28" customHeight="1" spans="1:4">
      <c r="A28" s="4" t="s">
        <v>862</v>
      </c>
      <c r="B28" s="5" t="s">
        <v>863</v>
      </c>
      <c r="C28" s="4" t="s">
        <v>168</v>
      </c>
      <c r="D28" s="4"/>
    </row>
    <row r="29" customHeight="1" spans="1:4">
      <c r="A29" s="4" t="s">
        <v>714</v>
      </c>
      <c r="B29" s="5" t="s">
        <v>864</v>
      </c>
      <c r="C29" s="4" t="s">
        <v>168</v>
      </c>
      <c r="D29" s="4"/>
    </row>
    <row r="30" customHeight="1" spans="1:4">
      <c r="A30" s="4" t="s">
        <v>715</v>
      </c>
      <c r="B30" s="5" t="s">
        <v>865</v>
      </c>
      <c r="C30" s="4" t="s">
        <v>168</v>
      </c>
      <c r="D30" s="4"/>
    </row>
    <row r="31" customHeight="1" spans="1:4">
      <c r="A31" s="4" t="s">
        <v>716</v>
      </c>
      <c r="B31" s="5" t="s">
        <v>866</v>
      </c>
      <c r="C31" s="4" t="s">
        <v>168</v>
      </c>
      <c r="D31" s="4"/>
    </row>
    <row r="32" customHeight="1" spans="1:4">
      <c r="A32" s="4" t="s">
        <v>867</v>
      </c>
      <c r="B32" s="5" t="s">
        <v>868</v>
      </c>
      <c r="C32" s="4" t="s">
        <v>168</v>
      </c>
      <c r="D32" s="4"/>
    </row>
    <row r="33" customHeight="1" spans="1:4">
      <c r="A33" s="4" t="s">
        <v>717</v>
      </c>
      <c r="B33" s="5" t="s">
        <v>869</v>
      </c>
      <c r="C33" s="4" t="s">
        <v>168</v>
      </c>
      <c r="D33" s="4"/>
    </row>
    <row r="34" customHeight="1" spans="1:4">
      <c r="A34" s="4" t="s">
        <v>870</v>
      </c>
      <c r="B34" s="5" t="s">
        <v>871</v>
      </c>
      <c r="C34" s="4" t="s">
        <v>168</v>
      </c>
      <c r="D34" s="4"/>
    </row>
    <row r="35" customHeight="1" spans="1:4">
      <c r="A35" s="4" t="s">
        <v>872</v>
      </c>
      <c r="B35" s="5" t="s">
        <v>873</v>
      </c>
      <c r="C35" s="4" t="s">
        <v>168</v>
      </c>
      <c r="D35" s="4"/>
    </row>
    <row r="36" customHeight="1" spans="1:4">
      <c r="A36" s="4" t="s">
        <v>874</v>
      </c>
      <c r="B36" s="5" t="s">
        <v>875</v>
      </c>
      <c r="C36" s="4" t="s">
        <v>168</v>
      </c>
      <c r="D36" s="4"/>
    </row>
    <row r="37" customHeight="1" spans="1:4">
      <c r="A37" s="4" t="s">
        <v>876</v>
      </c>
      <c r="B37" s="5" t="s">
        <v>877</v>
      </c>
      <c r="C37" s="4" t="s">
        <v>168</v>
      </c>
      <c r="D37" s="4"/>
    </row>
    <row r="38" customHeight="1" spans="1:4">
      <c r="A38" s="4" t="s">
        <v>739</v>
      </c>
      <c r="B38" s="5" t="s">
        <v>878</v>
      </c>
      <c r="C38" s="4" t="s">
        <v>168</v>
      </c>
      <c r="D38" s="4"/>
    </row>
    <row r="39" customHeight="1" spans="1:4">
      <c r="A39" s="4" t="s">
        <v>879</v>
      </c>
      <c r="B39" s="5" t="s">
        <v>880</v>
      </c>
      <c r="C39" s="4" t="s">
        <v>168</v>
      </c>
      <c r="D39" s="4"/>
    </row>
    <row r="40" customHeight="1" spans="1:4">
      <c r="A40" s="4" t="s">
        <v>741</v>
      </c>
      <c r="B40" s="5" t="s">
        <v>881</v>
      </c>
      <c r="C40" s="4" t="s">
        <v>168</v>
      </c>
      <c r="D40" s="4"/>
    </row>
    <row r="41" customHeight="1" spans="1:4">
      <c r="A41" s="4" t="s">
        <v>746</v>
      </c>
      <c r="B41" s="5" t="s">
        <v>882</v>
      </c>
      <c r="C41" s="4" t="s">
        <v>168</v>
      </c>
      <c r="D41" s="4"/>
    </row>
    <row r="42" customHeight="1" spans="1:4">
      <c r="A42" s="4" t="s">
        <v>883</v>
      </c>
      <c r="B42" s="5" t="s">
        <v>884</v>
      </c>
      <c r="C42" s="4" t="s">
        <v>168</v>
      </c>
      <c r="D42" s="4"/>
    </row>
    <row r="43" customHeight="1" spans="1:4">
      <c r="A43" s="4" t="s">
        <v>728</v>
      </c>
      <c r="B43" s="5" t="s">
        <v>885</v>
      </c>
      <c r="C43" s="4" t="s">
        <v>168</v>
      </c>
      <c r="D43" s="4"/>
    </row>
    <row r="44" customHeight="1" spans="1:4">
      <c r="A44" s="4" t="s">
        <v>729</v>
      </c>
      <c r="B44" s="5" t="s">
        <v>886</v>
      </c>
      <c r="C44" s="4" t="s">
        <v>168</v>
      </c>
      <c r="D44" s="4"/>
    </row>
    <row r="45" customHeight="1" spans="1:4">
      <c r="A45" s="4" t="s">
        <v>887</v>
      </c>
      <c r="B45" s="5" t="s">
        <v>888</v>
      </c>
      <c r="C45" s="4" t="s">
        <v>168</v>
      </c>
      <c r="D45" s="4"/>
    </row>
    <row r="46" customHeight="1" spans="1:4">
      <c r="A46" s="4" t="s">
        <v>731</v>
      </c>
      <c r="B46" s="5" t="s">
        <v>889</v>
      </c>
      <c r="C46" s="4" t="s">
        <v>168</v>
      </c>
      <c r="D46" s="4"/>
    </row>
    <row r="47" customHeight="1" spans="1:4">
      <c r="A47" s="4" t="s">
        <v>890</v>
      </c>
      <c r="B47" s="5" t="s">
        <v>891</v>
      </c>
      <c r="C47" s="4" t="s">
        <v>168</v>
      </c>
      <c r="D47" s="4"/>
    </row>
    <row r="48" customHeight="1" spans="1:4">
      <c r="A48" s="4" t="s">
        <v>892</v>
      </c>
      <c r="B48" s="5" t="s">
        <v>893</v>
      </c>
      <c r="C48" s="4" t="s">
        <v>168</v>
      </c>
      <c r="D48" s="4"/>
    </row>
    <row r="49" customHeight="1" spans="1:4">
      <c r="A49" s="4" t="s">
        <v>894</v>
      </c>
      <c r="B49" s="5" t="s">
        <v>895</v>
      </c>
      <c r="C49" s="4" t="s">
        <v>168</v>
      </c>
      <c r="D49" s="4"/>
    </row>
    <row r="50" customHeight="1" spans="1:4">
      <c r="A50" s="4" t="s">
        <v>896</v>
      </c>
      <c r="B50" s="5" t="s">
        <v>897</v>
      </c>
      <c r="C50" s="4" t="s">
        <v>168</v>
      </c>
      <c r="D50" s="4"/>
    </row>
    <row r="51" customHeight="1" spans="1:4">
      <c r="A51" s="4" t="s">
        <v>898</v>
      </c>
      <c r="B51" s="5" t="s">
        <v>899</v>
      </c>
      <c r="C51" s="4" t="s">
        <v>168</v>
      </c>
      <c r="D51" s="4"/>
    </row>
    <row r="52" customHeight="1" spans="1:4">
      <c r="A52" s="4" t="s">
        <v>900</v>
      </c>
      <c r="B52" s="5" t="s">
        <v>901</v>
      </c>
      <c r="C52" s="4" t="s">
        <v>168</v>
      </c>
      <c r="D52" s="4"/>
    </row>
    <row r="53" customHeight="1" spans="1:4">
      <c r="A53" s="4" t="s">
        <v>902</v>
      </c>
      <c r="B53" s="5" t="s">
        <v>903</v>
      </c>
      <c r="C53" s="4" t="s">
        <v>168</v>
      </c>
      <c r="D53" s="4"/>
    </row>
    <row r="54" customHeight="1" spans="1:4">
      <c r="A54" s="4" t="s">
        <v>904</v>
      </c>
      <c r="B54" s="5" t="s">
        <v>905</v>
      </c>
      <c r="C54" s="4" t="s">
        <v>168</v>
      </c>
      <c r="D54" s="4"/>
    </row>
    <row r="55" customHeight="1" spans="1:4">
      <c r="A55" s="4" t="s">
        <v>906</v>
      </c>
      <c r="B55" s="5" t="s">
        <v>907</v>
      </c>
      <c r="C55" s="4" t="s">
        <v>168</v>
      </c>
      <c r="D55" s="4"/>
    </row>
    <row r="56" customHeight="1" spans="1:4">
      <c r="A56" s="4" t="s">
        <v>908</v>
      </c>
      <c r="B56" s="5" t="s">
        <v>909</v>
      </c>
      <c r="C56" s="4" t="s">
        <v>168</v>
      </c>
      <c r="D56" s="4"/>
    </row>
    <row r="57" customHeight="1" spans="1:4">
      <c r="A57" s="4" t="s">
        <v>680</v>
      </c>
      <c r="B57" s="5" t="s">
        <v>910</v>
      </c>
      <c r="C57" s="4" t="s">
        <v>168</v>
      </c>
      <c r="D57" s="4"/>
    </row>
    <row r="58" customHeight="1" spans="1:4">
      <c r="A58" s="4" t="s">
        <v>911</v>
      </c>
      <c r="B58" s="5" t="s">
        <v>912</v>
      </c>
      <c r="C58" s="4" t="s">
        <v>168</v>
      </c>
      <c r="D58" s="4"/>
    </row>
    <row r="59" customHeight="1" spans="1:4">
      <c r="A59" s="4" t="s">
        <v>913</v>
      </c>
      <c r="B59" s="5" t="s">
        <v>914</v>
      </c>
      <c r="C59" s="4" t="s">
        <v>168</v>
      </c>
      <c r="D59" s="4"/>
    </row>
    <row r="60" customHeight="1" spans="1:4">
      <c r="A60" s="4" t="s">
        <v>915</v>
      </c>
      <c r="B60" s="5" t="s">
        <v>916</v>
      </c>
      <c r="C60" s="4" t="s">
        <v>168</v>
      </c>
      <c r="D60" s="4"/>
    </row>
    <row r="61" customHeight="1" spans="1:4">
      <c r="A61" s="4" t="s">
        <v>917</v>
      </c>
      <c r="B61" s="5" t="s">
        <v>918</v>
      </c>
      <c r="C61" s="4" t="s">
        <v>168</v>
      </c>
      <c r="D61" s="4"/>
    </row>
    <row r="62" customHeight="1" spans="1:4">
      <c r="A62" s="4" t="s">
        <v>919</v>
      </c>
      <c r="B62" s="5" t="s">
        <v>920</v>
      </c>
      <c r="C62" s="4" t="s">
        <v>168</v>
      </c>
      <c r="D62" s="4"/>
    </row>
    <row r="63" customHeight="1" spans="1:4">
      <c r="A63" s="4" t="s">
        <v>921</v>
      </c>
      <c r="B63" s="5" t="s">
        <v>922</v>
      </c>
      <c r="C63" s="4" t="s">
        <v>168</v>
      </c>
      <c r="D63" s="4"/>
    </row>
    <row r="64" customHeight="1" spans="1:4">
      <c r="A64" s="4" t="s">
        <v>753</v>
      </c>
      <c r="B64" s="5" t="s">
        <v>923</v>
      </c>
      <c r="C64" s="4" t="s">
        <v>168</v>
      </c>
      <c r="D64" s="4"/>
    </row>
    <row r="65" customHeight="1" spans="1:4">
      <c r="A65" s="4" t="s">
        <v>754</v>
      </c>
      <c r="B65" s="5" t="s">
        <v>924</v>
      </c>
      <c r="C65" s="4" t="s">
        <v>168</v>
      </c>
      <c r="D65" s="4"/>
    </row>
    <row r="66" customHeight="1" spans="1:4">
      <c r="A66" s="4" t="s">
        <v>925</v>
      </c>
      <c r="B66" s="5" t="s">
        <v>926</v>
      </c>
      <c r="C66" s="4" t="s">
        <v>168</v>
      </c>
      <c r="D66" s="4"/>
    </row>
    <row r="67" customHeight="1" spans="1:4">
      <c r="A67" s="4" t="s">
        <v>756</v>
      </c>
      <c r="B67" s="5" t="s">
        <v>927</v>
      </c>
      <c r="C67" s="4" t="s">
        <v>168</v>
      </c>
      <c r="D67" s="4"/>
    </row>
    <row r="68" customHeight="1" spans="1:4">
      <c r="A68" s="4" t="s">
        <v>928</v>
      </c>
      <c r="B68" s="5" t="s">
        <v>929</v>
      </c>
      <c r="C68" s="4" t="s">
        <v>168</v>
      </c>
      <c r="D68" s="4"/>
    </row>
    <row r="69" customHeight="1" spans="1:4">
      <c r="A69" s="4" t="s">
        <v>930</v>
      </c>
      <c r="B69" s="5" t="s">
        <v>931</v>
      </c>
      <c r="C69" s="4" t="s">
        <v>168</v>
      </c>
      <c r="D69" s="4"/>
    </row>
    <row r="70" customHeight="1" spans="1:4">
      <c r="A70" s="4" t="s">
        <v>932</v>
      </c>
      <c r="B70" s="5" t="s">
        <v>933</v>
      </c>
      <c r="C70" s="4" t="s">
        <v>168</v>
      </c>
      <c r="D70" s="4"/>
    </row>
    <row r="71" customHeight="1" spans="1:4">
      <c r="A71" s="4" t="s">
        <v>934</v>
      </c>
      <c r="B71" s="5" t="s">
        <v>935</v>
      </c>
      <c r="C71" s="4" t="s">
        <v>168</v>
      </c>
      <c r="D71" s="4"/>
    </row>
    <row r="72" customHeight="1" spans="1:4">
      <c r="A72" s="4" t="s">
        <v>936</v>
      </c>
      <c r="B72" s="5" t="s">
        <v>937</v>
      </c>
      <c r="C72" s="4" t="s">
        <v>168</v>
      </c>
      <c r="D72" s="4"/>
    </row>
    <row r="73" customHeight="1" spans="1:4">
      <c r="A73" s="4" t="s">
        <v>938</v>
      </c>
      <c r="B73" s="5" t="s">
        <v>939</v>
      </c>
      <c r="C73" s="4" t="s">
        <v>168</v>
      </c>
      <c r="D73" s="4"/>
    </row>
    <row r="74" customHeight="1" spans="1:4">
      <c r="A74" s="4" t="s">
        <v>940</v>
      </c>
      <c r="B74" s="5" t="s">
        <v>941</v>
      </c>
      <c r="C74" s="4" t="s">
        <v>168</v>
      </c>
      <c r="D74" s="4"/>
    </row>
    <row r="75" customHeight="1" spans="1:4">
      <c r="A75" s="4" t="s">
        <v>787</v>
      </c>
      <c r="B75" s="5" t="s">
        <v>942</v>
      </c>
      <c r="C75" s="4" t="s">
        <v>168</v>
      </c>
      <c r="D75" s="4"/>
    </row>
    <row r="76" customHeight="1" spans="1:4">
      <c r="A76" s="4" t="s">
        <v>943</v>
      </c>
      <c r="B76" s="5" t="s">
        <v>944</v>
      </c>
      <c r="C76" s="4" t="s">
        <v>168</v>
      </c>
      <c r="D76" s="4"/>
    </row>
    <row r="77" customHeight="1" spans="1:4">
      <c r="A77" s="4" t="s">
        <v>789</v>
      </c>
      <c r="B77" s="5" t="s">
        <v>945</v>
      </c>
      <c r="C77" s="4" t="s">
        <v>168</v>
      </c>
      <c r="D77" s="4"/>
    </row>
    <row r="78" customHeight="1" spans="1:4">
      <c r="A78" s="4" t="s">
        <v>794</v>
      </c>
      <c r="B78" s="5" t="s">
        <v>946</v>
      </c>
      <c r="C78" s="4" t="s">
        <v>168</v>
      </c>
      <c r="D78" s="4"/>
    </row>
    <row r="79" customHeight="1" spans="1:4">
      <c r="A79" s="4" t="s">
        <v>947</v>
      </c>
      <c r="B79" s="5" t="s">
        <v>948</v>
      </c>
      <c r="C79" s="4" t="s">
        <v>168</v>
      </c>
      <c r="D79" s="4"/>
    </row>
    <row r="80" customHeight="1" spans="1:4">
      <c r="A80" s="4" t="s">
        <v>949</v>
      </c>
      <c r="B80" s="5" t="s">
        <v>950</v>
      </c>
      <c r="C80" s="4" t="s">
        <v>168</v>
      </c>
      <c r="D80" s="4"/>
    </row>
    <row r="81" customHeight="1" spans="1:4">
      <c r="A81" s="4" t="s">
        <v>951</v>
      </c>
      <c r="B81" s="5" t="s">
        <v>952</v>
      </c>
      <c r="C81" s="4" t="s">
        <v>168</v>
      </c>
      <c r="D81" s="4"/>
    </row>
    <row r="82" customHeight="1" spans="1:4">
      <c r="A82" s="4" t="s">
        <v>953</v>
      </c>
      <c r="B82" s="5" t="s">
        <v>954</v>
      </c>
      <c r="C82" s="4" t="s">
        <v>168</v>
      </c>
      <c r="D82" s="4"/>
    </row>
    <row r="83" customHeight="1" spans="1:4">
      <c r="A83" s="4" t="s">
        <v>955</v>
      </c>
      <c r="B83" s="5" t="s">
        <v>956</v>
      </c>
      <c r="C83" s="4" t="s">
        <v>168</v>
      </c>
      <c r="D83" s="4"/>
    </row>
    <row r="84" customHeight="1" spans="1:4">
      <c r="A84" s="4" t="s">
        <v>957</v>
      </c>
      <c r="B84" s="5" t="s">
        <v>958</v>
      </c>
      <c r="C84" s="4" t="s">
        <v>168</v>
      </c>
      <c r="D84" s="4"/>
    </row>
    <row r="85" customHeight="1" spans="1:4">
      <c r="A85" s="4" t="s">
        <v>959</v>
      </c>
      <c r="B85" s="5" t="s">
        <v>960</v>
      </c>
      <c r="C85" s="4" t="s">
        <v>168</v>
      </c>
      <c r="D85" s="4"/>
    </row>
    <row r="86" customHeight="1" spans="1:4">
      <c r="A86" s="4" t="s">
        <v>779</v>
      </c>
      <c r="B86" s="5" t="s">
        <v>961</v>
      </c>
      <c r="C86" s="4" t="s">
        <v>168</v>
      </c>
      <c r="D86" s="4"/>
    </row>
    <row r="87" customHeight="1" spans="1:4">
      <c r="A87" s="4" t="s">
        <v>780</v>
      </c>
      <c r="B87" s="5" t="s">
        <v>962</v>
      </c>
      <c r="C87" s="4" t="s">
        <v>168</v>
      </c>
      <c r="D87" s="4"/>
    </row>
    <row r="88" customHeight="1" spans="1:4">
      <c r="A88" s="4" t="s">
        <v>963</v>
      </c>
      <c r="B88" s="5" t="s">
        <v>964</v>
      </c>
      <c r="C88" s="4" t="s">
        <v>168</v>
      </c>
      <c r="D88" s="4"/>
    </row>
    <row r="89" customHeight="1" spans="1:4">
      <c r="A89" s="4" t="s">
        <v>782</v>
      </c>
      <c r="B89" s="5" t="s">
        <v>965</v>
      </c>
      <c r="C89" s="4" t="s">
        <v>168</v>
      </c>
      <c r="D89" s="4"/>
    </row>
    <row r="90" customHeight="1" spans="1:4">
      <c r="A90" s="4" t="s">
        <v>660</v>
      </c>
      <c r="B90" s="5" t="s">
        <v>966</v>
      </c>
      <c r="C90" s="4" t="s">
        <v>168</v>
      </c>
      <c r="D90" s="4"/>
    </row>
    <row r="91" customHeight="1" spans="1:4">
      <c r="A91" s="4" t="s">
        <v>810</v>
      </c>
      <c r="B91" s="5" t="s">
        <v>967</v>
      </c>
      <c r="C91" s="4" t="s">
        <v>168</v>
      </c>
      <c r="D91" s="4"/>
    </row>
    <row r="92" customHeight="1" spans="1:4">
      <c r="A92" s="4" t="s">
        <v>811</v>
      </c>
      <c r="B92" s="5" t="s">
        <v>968</v>
      </c>
      <c r="C92" s="4" t="s">
        <v>168</v>
      </c>
      <c r="D92" s="4"/>
    </row>
    <row r="93" customHeight="1" spans="1:4">
      <c r="A93" s="4" t="s">
        <v>812</v>
      </c>
      <c r="B93" s="5" t="s">
        <v>969</v>
      </c>
      <c r="C93" s="4" t="s">
        <v>168</v>
      </c>
      <c r="D93" s="4"/>
    </row>
    <row r="94" customHeight="1" spans="1:4">
      <c r="A94" s="4" t="s">
        <v>813</v>
      </c>
      <c r="B94" s="5" t="s">
        <v>970</v>
      </c>
      <c r="C94" s="4" t="s">
        <v>168</v>
      </c>
      <c r="D94" s="4"/>
    </row>
    <row r="95" customHeight="1" spans="1:4">
      <c r="A95" s="4" t="s">
        <v>814</v>
      </c>
      <c r="B95" s="5" t="s">
        <v>971</v>
      </c>
      <c r="C95" s="4" t="s">
        <v>168</v>
      </c>
      <c r="D95" s="4"/>
    </row>
    <row r="96" customHeight="1" spans="1:4">
      <c r="A96" s="4" t="s">
        <v>815</v>
      </c>
      <c r="B96" s="5" t="s">
        <v>972</v>
      </c>
      <c r="C96" s="4" t="s">
        <v>168</v>
      </c>
      <c r="D96" s="4"/>
    </row>
    <row r="97" customHeight="1" spans="1:4">
      <c r="A97" s="4" t="s">
        <v>816</v>
      </c>
      <c r="B97" s="5" t="s">
        <v>973</v>
      </c>
      <c r="C97" s="4" t="s">
        <v>168</v>
      </c>
      <c r="D97" s="4"/>
    </row>
    <row r="98" customHeight="1" spans="1:4">
      <c r="A98" s="4" t="s">
        <v>817</v>
      </c>
      <c r="B98" s="5" t="s">
        <v>974</v>
      </c>
      <c r="C98" s="4" t="s">
        <v>168</v>
      </c>
      <c r="D98" s="4"/>
    </row>
    <row r="99" customHeight="1" spans="1:4">
      <c r="A99" s="4" t="s">
        <v>497</v>
      </c>
      <c r="B99" s="5" t="s">
        <v>975</v>
      </c>
      <c r="C99" s="4" t="s">
        <v>168</v>
      </c>
      <c r="D99" s="4"/>
    </row>
    <row r="100" customHeight="1" spans="1:4">
      <c r="A100" s="4" t="s">
        <v>498</v>
      </c>
      <c r="B100" s="5" t="s">
        <v>976</v>
      </c>
      <c r="C100" s="4" t="s">
        <v>168</v>
      </c>
      <c r="D100" s="4"/>
    </row>
    <row r="101" customHeight="1" spans="1:4">
      <c r="A101" s="4" t="s">
        <v>499</v>
      </c>
      <c r="B101" s="5" t="s">
        <v>977</v>
      </c>
      <c r="C101" s="4" t="s">
        <v>168</v>
      </c>
      <c r="D101" s="4"/>
    </row>
    <row r="102" customHeight="1" spans="1:4">
      <c r="A102" s="4" t="s">
        <v>500</v>
      </c>
      <c r="B102" s="5" t="s">
        <v>978</v>
      </c>
      <c r="C102" s="4" t="s">
        <v>168</v>
      </c>
      <c r="D102" s="4"/>
    </row>
    <row r="103" customHeight="1" spans="1:4">
      <c r="A103" s="4" t="s">
        <v>501</v>
      </c>
      <c r="B103" s="5" t="s">
        <v>979</v>
      </c>
      <c r="C103" s="4" t="s">
        <v>168</v>
      </c>
      <c r="D103" s="4"/>
    </row>
    <row r="104" customHeight="1" spans="1:4">
      <c r="A104" s="4" t="s">
        <v>502</v>
      </c>
      <c r="B104" s="5" t="s">
        <v>980</v>
      </c>
      <c r="C104" s="4" t="s">
        <v>168</v>
      </c>
      <c r="D104" s="4"/>
    </row>
    <row r="105" customHeight="1" spans="1:4">
      <c r="A105" s="4" t="s">
        <v>503</v>
      </c>
      <c r="B105" s="5" t="s">
        <v>981</v>
      </c>
      <c r="C105" s="4" t="s">
        <v>168</v>
      </c>
      <c r="D105" s="4"/>
    </row>
    <row r="106" customHeight="1" spans="1:4">
      <c r="A106" s="4" t="s">
        <v>504</v>
      </c>
      <c r="B106" s="5" t="s">
        <v>982</v>
      </c>
      <c r="C106" s="4" t="s">
        <v>168</v>
      </c>
      <c r="D106" s="4"/>
    </row>
    <row r="107" customHeight="1" spans="1:4">
      <c r="A107" s="4" t="s">
        <v>479</v>
      </c>
      <c r="B107" s="5" t="s">
        <v>983</v>
      </c>
      <c r="C107" s="4" t="s">
        <v>168</v>
      </c>
      <c r="D107" s="4"/>
    </row>
    <row r="108" customHeight="1" spans="1:4">
      <c r="A108" s="4" t="s">
        <v>480</v>
      </c>
      <c r="B108" s="5" t="s">
        <v>984</v>
      </c>
      <c r="C108" s="4" t="s">
        <v>168</v>
      </c>
      <c r="D108" s="4"/>
    </row>
    <row r="109" customHeight="1" spans="1:4">
      <c r="A109" s="4" t="s">
        <v>481</v>
      </c>
      <c r="B109" s="5" t="s">
        <v>985</v>
      </c>
      <c r="C109" s="4" t="s">
        <v>168</v>
      </c>
      <c r="D109" s="4"/>
    </row>
    <row r="110" customHeight="1" spans="1:4">
      <c r="A110" s="4" t="s">
        <v>483</v>
      </c>
      <c r="B110" s="5" t="s">
        <v>986</v>
      </c>
      <c r="C110" s="4" t="s">
        <v>168</v>
      </c>
      <c r="D110" s="4"/>
    </row>
    <row r="111" customHeight="1" spans="1:4">
      <c r="A111" s="4" t="s">
        <v>485</v>
      </c>
      <c r="B111" s="5" t="s">
        <v>987</v>
      </c>
      <c r="C111" s="4" t="s">
        <v>168</v>
      </c>
      <c r="D111" s="4"/>
    </row>
    <row r="112" customHeight="1" spans="1:4">
      <c r="A112" s="4" t="s">
        <v>486</v>
      </c>
      <c r="B112" s="5" t="s">
        <v>988</v>
      </c>
      <c r="C112" s="4" t="s">
        <v>168</v>
      </c>
      <c r="D112" s="4"/>
    </row>
    <row r="113" customHeight="1" spans="1:4">
      <c r="A113" s="4" t="s">
        <v>488</v>
      </c>
      <c r="B113" s="5" t="s">
        <v>989</v>
      </c>
      <c r="C113" s="4" t="s">
        <v>168</v>
      </c>
      <c r="D113" s="4"/>
    </row>
    <row r="114" customHeight="1" spans="1:4">
      <c r="A114" s="4" t="s">
        <v>489</v>
      </c>
      <c r="B114" s="5" t="s">
        <v>990</v>
      </c>
      <c r="C114" s="4" t="s">
        <v>168</v>
      </c>
      <c r="D114" s="4"/>
    </row>
    <row r="115" customHeight="1" spans="1:4">
      <c r="A115" s="4" t="s">
        <v>490</v>
      </c>
      <c r="B115" s="5" t="s">
        <v>991</v>
      </c>
      <c r="C115" s="4" t="s">
        <v>168</v>
      </c>
      <c r="D115" s="4"/>
    </row>
    <row r="116" customHeight="1" spans="1:4">
      <c r="A116" s="4" t="s">
        <v>491</v>
      </c>
      <c r="B116" s="5" t="s">
        <v>992</v>
      </c>
      <c r="C116" s="4" t="s">
        <v>168</v>
      </c>
      <c r="D116" s="4"/>
    </row>
    <row r="117" customHeight="1" spans="1:4">
      <c r="A117" s="4" t="s">
        <v>492</v>
      </c>
      <c r="B117" s="5" t="s">
        <v>993</v>
      </c>
      <c r="C117" s="4" t="s">
        <v>168</v>
      </c>
      <c r="D117" s="4"/>
    </row>
    <row r="118" customHeight="1" spans="1:4">
      <c r="A118" s="4" t="s">
        <v>493</v>
      </c>
      <c r="B118" s="5" t="s">
        <v>994</v>
      </c>
      <c r="C118" s="4" t="s">
        <v>168</v>
      </c>
      <c r="D118" s="4"/>
    </row>
    <row r="119" customHeight="1" spans="1:4">
      <c r="A119" s="4" t="s">
        <v>494</v>
      </c>
      <c r="B119" s="5" t="s">
        <v>995</v>
      </c>
      <c r="C119" s="4" t="s">
        <v>168</v>
      </c>
      <c r="D119" s="4"/>
    </row>
    <row r="120" customHeight="1" spans="1:4">
      <c r="A120" s="4" t="s">
        <v>495</v>
      </c>
      <c r="B120" s="5" t="s">
        <v>996</v>
      </c>
      <c r="C120" s="4" t="s">
        <v>168</v>
      </c>
      <c r="D120" s="4"/>
    </row>
    <row r="121" customHeight="1" spans="1:4">
      <c r="A121" s="4" t="s">
        <v>496</v>
      </c>
      <c r="B121" s="5" t="s">
        <v>997</v>
      </c>
      <c r="C121" s="4" t="s">
        <v>168</v>
      </c>
      <c r="D121" s="4"/>
    </row>
    <row r="122" customHeight="1" spans="1:4">
      <c r="A122" s="4" t="s">
        <v>505</v>
      </c>
      <c r="B122" s="5" t="s">
        <v>998</v>
      </c>
      <c r="C122" s="4" t="s">
        <v>168</v>
      </c>
      <c r="D122" s="4"/>
    </row>
    <row r="123" customHeight="1" spans="1:4">
      <c r="A123" s="4" t="s">
        <v>506</v>
      </c>
      <c r="B123" s="5" t="s">
        <v>999</v>
      </c>
      <c r="C123" s="4" t="s">
        <v>168</v>
      </c>
      <c r="D123" s="4"/>
    </row>
    <row r="124" customHeight="1" spans="1:4">
      <c r="A124" s="4" t="s">
        <v>507</v>
      </c>
      <c r="B124" s="5" t="s">
        <v>1000</v>
      </c>
      <c r="C124" s="4" t="s">
        <v>168</v>
      </c>
      <c r="D124" s="4"/>
    </row>
    <row r="125" customHeight="1" spans="1:4">
      <c r="A125" s="4" t="s">
        <v>508</v>
      </c>
      <c r="B125" s="5" t="s">
        <v>1001</v>
      </c>
      <c r="C125" s="4" t="s">
        <v>168</v>
      </c>
      <c r="D125" s="4"/>
    </row>
    <row r="126" customHeight="1" spans="1:4">
      <c r="A126" s="4" t="s">
        <v>510</v>
      </c>
      <c r="B126" s="5" t="s">
        <v>1002</v>
      </c>
      <c r="C126" s="4" t="s">
        <v>168</v>
      </c>
      <c r="D126" s="4"/>
    </row>
    <row r="127" customHeight="1" spans="1:4">
      <c r="A127" s="4" t="s">
        <v>511</v>
      </c>
      <c r="B127" s="5" t="s">
        <v>1003</v>
      </c>
      <c r="C127" s="4" t="s">
        <v>168</v>
      </c>
      <c r="D127" s="4"/>
    </row>
    <row r="128" customHeight="1" spans="1:4">
      <c r="A128" s="4" t="s">
        <v>512</v>
      </c>
      <c r="B128" s="5" t="s">
        <v>1004</v>
      </c>
      <c r="C128" s="4" t="s">
        <v>168</v>
      </c>
      <c r="D128" s="4"/>
    </row>
    <row r="129" customHeight="1" spans="1:4">
      <c r="A129" s="4" t="s">
        <v>513</v>
      </c>
      <c r="B129" s="5" t="s">
        <v>1005</v>
      </c>
      <c r="C129" s="4" t="s">
        <v>168</v>
      </c>
      <c r="D129" s="4"/>
    </row>
    <row r="130" customHeight="1" spans="1:4">
      <c r="A130" s="4" t="s">
        <v>514</v>
      </c>
      <c r="B130" s="5" t="s">
        <v>1006</v>
      </c>
      <c r="C130" s="4" t="s">
        <v>168</v>
      </c>
      <c r="D130" s="4"/>
    </row>
    <row r="131" customHeight="1" spans="1:4">
      <c r="A131" s="4" t="s">
        <v>515</v>
      </c>
      <c r="B131" s="5" t="s">
        <v>1007</v>
      </c>
      <c r="C131" s="4" t="s">
        <v>168</v>
      </c>
      <c r="D131" s="4"/>
    </row>
    <row r="132" customHeight="1" spans="1:4">
      <c r="A132" s="4" t="s">
        <v>516</v>
      </c>
      <c r="B132" s="5" t="s">
        <v>1008</v>
      </c>
      <c r="C132" s="4" t="s">
        <v>168</v>
      </c>
      <c r="D132" s="4"/>
    </row>
    <row r="133" customHeight="1" spans="1:4">
      <c r="A133" s="4" t="s">
        <v>517</v>
      </c>
      <c r="B133" s="13" t="s">
        <v>1009</v>
      </c>
      <c r="C133" s="4" t="s">
        <v>168</v>
      </c>
      <c r="D133" s="4"/>
    </row>
    <row r="134" customHeight="1" spans="1:4">
      <c r="A134" s="4" t="s">
        <v>518</v>
      </c>
      <c r="B134" s="13" t="s">
        <v>1010</v>
      </c>
      <c r="C134" s="4" t="s">
        <v>168</v>
      </c>
      <c r="D134" s="4"/>
    </row>
    <row r="135" customHeight="1" spans="1:4">
      <c r="A135" s="4" t="s">
        <v>541</v>
      </c>
      <c r="B135" s="5" t="s">
        <v>1011</v>
      </c>
      <c r="C135" s="4" t="s">
        <v>168</v>
      </c>
      <c r="D135" s="4"/>
    </row>
    <row r="136" customHeight="1" spans="1:4">
      <c r="A136" s="4" t="s">
        <v>542</v>
      </c>
      <c r="B136" s="5" t="s">
        <v>1012</v>
      </c>
      <c r="C136" s="4" t="s">
        <v>168</v>
      </c>
      <c r="D136" s="4"/>
    </row>
    <row r="137" customHeight="1" spans="1:4">
      <c r="A137" s="4" t="s">
        <v>546</v>
      </c>
      <c r="B137" s="5" t="s">
        <v>1013</v>
      </c>
      <c r="C137" s="4" t="s">
        <v>168</v>
      </c>
      <c r="D137" s="4"/>
    </row>
    <row r="138" customHeight="1" spans="1:4">
      <c r="A138" s="4" t="s">
        <v>547</v>
      </c>
      <c r="B138" s="5" t="s">
        <v>1014</v>
      </c>
      <c r="C138" s="4" t="s">
        <v>168</v>
      </c>
      <c r="D138" s="4"/>
    </row>
    <row r="139" customHeight="1" spans="1:4">
      <c r="A139" s="4" t="s">
        <v>548</v>
      </c>
      <c r="B139" s="5" t="s">
        <v>1015</v>
      </c>
      <c r="C139" s="4" t="s">
        <v>168</v>
      </c>
      <c r="D139" s="4"/>
    </row>
    <row r="140" customHeight="1" spans="1:4">
      <c r="A140" s="4" t="s">
        <v>1016</v>
      </c>
      <c r="B140" s="5" t="s">
        <v>1017</v>
      </c>
      <c r="C140" s="4" t="s">
        <v>168</v>
      </c>
      <c r="D140" s="4"/>
    </row>
    <row r="141" customHeight="1" spans="1:4">
      <c r="A141" s="4" t="s">
        <v>543</v>
      </c>
      <c r="B141" s="5" t="s">
        <v>1018</v>
      </c>
      <c r="C141" s="4" t="s">
        <v>168</v>
      </c>
      <c r="D141" s="4"/>
    </row>
    <row r="142" customHeight="1" spans="1:4">
      <c r="A142" s="4" t="s">
        <v>552</v>
      </c>
      <c r="B142" s="5" t="s">
        <v>1019</v>
      </c>
      <c r="C142" s="4" t="s">
        <v>168</v>
      </c>
      <c r="D142" s="4"/>
    </row>
    <row r="143" customHeight="1" spans="1:4">
      <c r="A143" s="4" t="s">
        <v>1020</v>
      </c>
      <c r="B143" s="5" t="s">
        <v>1021</v>
      </c>
      <c r="C143" s="4" t="s">
        <v>168</v>
      </c>
      <c r="D143" s="4"/>
    </row>
    <row r="144" customHeight="1" spans="1:4">
      <c r="A144" s="4" t="s">
        <v>556</v>
      </c>
      <c r="B144" s="5" t="s">
        <v>1022</v>
      </c>
      <c r="C144" s="4" t="s">
        <v>168</v>
      </c>
      <c r="D144" s="4"/>
    </row>
    <row r="145" customHeight="1" spans="1:4">
      <c r="A145" s="4" t="s">
        <v>557</v>
      </c>
      <c r="B145" s="5" t="s">
        <v>1023</v>
      </c>
      <c r="C145" s="4" t="s">
        <v>168</v>
      </c>
      <c r="D145" s="4"/>
    </row>
    <row r="146" customHeight="1" spans="1:4">
      <c r="A146" s="4" t="s">
        <v>1024</v>
      </c>
      <c r="B146" s="5" t="s">
        <v>1025</v>
      </c>
      <c r="C146" s="4" t="s">
        <v>168</v>
      </c>
      <c r="D146" s="4"/>
    </row>
    <row r="147" customHeight="1" spans="1:4">
      <c r="A147" s="4" t="s">
        <v>559</v>
      </c>
      <c r="B147" s="5" t="s">
        <v>1026</v>
      </c>
      <c r="C147" s="4" t="s">
        <v>168</v>
      </c>
      <c r="D147" s="4"/>
    </row>
    <row r="148" customHeight="1" spans="1:4">
      <c r="A148" s="10" t="s">
        <v>1027</v>
      </c>
      <c r="B148" s="5" t="s">
        <v>1028</v>
      </c>
      <c r="C148" s="4" t="s">
        <v>168</v>
      </c>
      <c r="D148" s="10"/>
    </row>
    <row r="149" customHeight="1" spans="1:4">
      <c r="A149" s="10" t="s">
        <v>1029</v>
      </c>
      <c r="B149" s="5" t="s">
        <v>1030</v>
      </c>
      <c r="C149" s="4" t="s">
        <v>168</v>
      </c>
      <c r="D149" s="10"/>
    </row>
    <row r="150" customHeight="1" spans="1:4">
      <c r="A150" s="10" t="s">
        <v>1031</v>
      </c>
      <c r="B150" s="5" t="s">
        <v>1032</v>
      </c>
      <c r="C150" s="4" t="s">
        <v>168</v>
      </c>
      <c r="D150" s="10"/>
    </row>
    <row r="151" customHeight="1" spans="1:4">
      <c r="A151" s="10" t="s">
        <v>1033</v>
      </c>
      <c r="B151" s="5" t="s">
        <v>1034</v>
      </c>
      <c r="C151" s="4" t="s">
        <v>168</v>
      </c>
      <c r="D151" s="10"/>
    </row>
    <row r="152" customHeight="1" spans="1:4">
      <c r="A152" s="10" t="s">
        <v>532</v>
      </c>
      <c r="B152" s="5" t="s">
        <v>1035</v>
      </c>
      <c r="C152" s="4" t="s">
        <v>168</v>
      </c>
      <c r="D152" s="10"/>
    </row>
    <row r="153" customHeight="1" spans="1:4">
      <c r="A153" s="10" t="s">
        <v>533</v>
      </c>
      <c r="B153" s="5" t="s">
        <v>1036</v>
      </c>
      <c r="C153" s="4" t="s">
        <v>168</v>
      </c>
      <c r="D153" s="10"/>
    </row>
    <row r="154" customHeight="1" spans="1:4">
      <c r="A154" s="10" t="s">
        <v>534</v>
      </c>
      <c r="B154" s="5" t="s">
        <v>1037</v>
      </c>
      <c r="C154" s="4" t="s">
        <v>168</v>
      </c>
      <c r="D154" s="10"/>
    </row>
    <row r="155" customHeight="1" spans="1:4">
      <c r="A155" s="10" t="s">
        <v>535</v>
      </c>
      <c r="B155" s="5" t="s">
        <v>1038</v>
      </c>
      <c r="C155" s="4" t="s">
        <v>168</v>
      </c>
      <c r="D155" s="10"/>
    </row>
    <row r="156" customHeight="1" spans="1:4">
      <c r="A156" s="10" t="s">
        <v>536</v>
      </c>
      <c r="B156" s="5" t="s">
        <v>1039</v>
      </c>
      <c r="C156" s="4" t="s">
        <v>168</v>
      </c>
      <c r="D156" s="10"/>
    </row>
    <row r="157" customHeight="1" spans="1:4">
      <c r="A157" s="4" t="s">
        <v>537</v>
      </c>
      <c r="B157" s="5" t="s">
        <v>1040</v>
      </c>
      <c r="C157" s="4" t="s">
        <v>168</v>
      </c>
      <c r="D157" s="10"/>
    </row>
    <row r="158" customHeight="1" spans="1:4">
      <c r="A158" s="4" t="s">
        <v>538</v>
      </c>
      <c r="B158" s="5" t="s">
        <v>1041</v>
      </c>
      <c r="C158" s="4" t="s">
        <v>168</v>
      </c>
      <c r="D158" s="10"/>
    </row>
    <row r="159" customHeight="1" spans="1:4">
      <c r="A159" s="4" t="s">
        <v>539</v>
      </c>
      <c r="B159" s="5" t="s">
        <v>1042</v>
      </c>
      <c r="C159" s="4" t="s">
        <v>168</v>
      </c>
      <c r="D159" s="10"/>
    </row>
    <row r="160" customHeight="1" spans="1:4">
      <c r="A160" s="10" t="s">
        <v>540</v>
      </c>
      <c r="B160" s="5" t="s">
        <v>1043</v>
      </c>
      <c r="C160" s="4" t="s">
        <v>168</v>
      </c>
      <c r="D160" s="10"/>
    </row>
    <row r="161" customHeight="1" spans="1:4">
      <c r="A161" s="10" t="s">
        <v>560</v>
      </c>
      <c r="B161" s="5" t="s">
        <v>1044</v>
      </c>
      <c r="C161" s="4" t="s">
        <v>168</v>
      </c>
      <c r="D161" s="10"/>
    </row>
    <row r="162" customHeight="1" spans="1:4">
      <c r="A162" s="10" t="s">
        <v>561</v>
      </c>
      <c r="B162" s="5" t="s">
        <v>1045</v>
      </c>
      <c r="C162" s="4" t="s">
        <v>168</v>
      </c>
      <c r="D162" s="10"/>
    </row>
    <row r="163" customHeight="1" spans="1:4">
      <c r="A163" s="10" t="s">
        <v>562</v>
      </c>
      <c r="B163" s="5" t="s">
        <v>1046</v>
      </c>
      <c r="C163" s="4" t="s">
        <v>168</v>
      </c>
      <c r="D163" s="10"/>
    </row>
    <row r="164" customHeight="1" spans="1:4">
      <c r="A164" s="10" t="s">
        <v>563</v>
      </c>
      <c r="B164" s="5" t="s">
        <v>1047</v>
      </c>
      <c r="C164" s="4" t="s">
        <v>168</v>
      </c>
      <c r="D164" s="10"/>
    </row>
    <row r="165" customHeight="1" spans="1:4">
      <c r="A165" s="10" t="s">
        <v>564</v>
      </c>
      <c r="B165" s="5" t="s">
        <v>1048</v>
      </c>
      <c r="C165" s="4" t="s">
        <v>168</v>
      </c>
      <c r="D165" s="10"/>
    </row>
    <row r="166" customHeight="1" spans="1:4">
      <c r="A166" s="10" t="s">
        <v>565</v>
      </c>
      <c r="B166" s="5" t="s">
        <v>1049</v>
      </c>
      <c r="C166" s="4" t="s">
        <v>168</v>
      </c>
      <c r="D166" s="10"/>
    </row>
    <row r="167" customHeight="1" spans="1:4">
      <c r="A167" s="10" t="s">
        <v>567</v>
      </c>
      <c r="B167" s="12" t="s">
        <v>1050</v>
      </c>
      <c r="C167" s="4" t="s">
        <v>168</v>
      </c>
      <c r="D167" s="10"/>
    </row>
    <row r="168" customHeight="1" spans="1:4">
      <c r="A168" s="10" t="s">
        <v>568</v>
      </c>
      <c r="B168" s="5" t="s">
        <v>1051</v>
      </c>
      <c r="C168" s="4" t="s">
        <v>168</v>
      </c>
      <c r="D168" s="10"/>
    </row>
    <row r="169" customHeight="1" spans="1:4">
      <c r="A169" s="10" t="s">
        <v>569</v>
      </c>
      <c r="B169" s="5" t="s">
        <v>1052</v>
      </c>
      <c r="C169" s="4" t="s">
        <v>168</v>
      </c>
      <c r="D169" s="10"/>
    </row>
    <row r="170" customHeight="1" spans="1:4">
      <c r="A170" s="10" t="s">
        <v>570</v>
      </c>
      <c r="B170" s="5" t="s">
        <v>1053</v>
      </c>
      <c r="C170" s="4" t="s">
        <v>168</v>
      </c>
      <c r="D170" s="10"/>
    </row>
    <row r="171" customHeight="1" spans="1:4">
      <c r="A171" s="10" t="s">
        <v>1054</v>
      </c>
      <c r="B171" s="5" t="s">
        <v>1055</v>
      </c>
      <c r="C171" s="4" t="s">
        <v>168</v>
      </c>
      <c r="D171" s="10"/>
    </row>
    <row r="172" customHeight="1" spans="1:4">
      <c r="A172" s="4" t="s">
        <v>572</v>
      </c>
      <c r="B172" s="5" t="s">
        <v>1056</v>
      </c>
      <c r="C172" s="4" t="s">
        <v>168</v>
      </c>
      <c r="D172" s="10"/>
    </row>
    <row r="173" customHeight="1" spans="1:4">
      <c r="A173" s="4" t="s">
        <v>573</v>
      </c>
      <c r="B173" s="5" t="s">
        <v>1057</v>
      </c>
      <c r="C173" s="4" t="s">
        <v>168</v>
      </c>
      <c r="D173" s="10"/>
    </row>
    <row r="174" ht="20" customHeight="1" spans="1:4">
      <c r="A174" s="4" t="s">
        <v>574</v>
      </c>
      <c r="B174" s="5" t="s">
        <v>1058</v>
      </c>
      <c r="C174" s="4" t="s">
        <v>168</v>
      </c>
      <c r="D174" s="10"/>
    </row>
    <row r="175" customHeight="1" spans="1:4">
      <c r="A175" s="10" t="s">
        <v>571</v>
      </c>
      <c r="B175" s="5" t="s">
        <v>1059</v>
      </c>
      <c r="C175" s="4" t="s">
        <v>168</v>
      </c>
      <c r="D175" s="10"/>
    </row>
    <row r="176" customHeight="1" spans="1:4">
      <c r="A176" s="10" t="s">
        <v>575</v>
      </c>
      <c r="B176" s="5" t="s">
        <v>1060</v>
      </c>
      <c r="C176" s="4" t="s">
        <v>168</v>
      </c>
      <c r="D176" s="10"/>
    </row>
    <row r="177" customHeight="1" spans="1:4">
      <c r="A177" s="10" t="s">
        <v>576</v>
      </c>
      <c r="B177" s="5" t="s">
        <v>1061</v>
      </c>
      <c r="C177" s="4" t="s">
        <v>168</v>
      </c>
      <c r="D177" s="10"/>
    </row>
    <row r="178" customHeight="1" spans="1:4">
      <c r="A178" s="10" t="s">
        <v>577</v>
      </c>
      <c r="B178" s="5" t="s">
        <v>1062</v>
      </c>
      <c r="C178" s="4" t="s">
        <v>168</v>
      </c>
      <c r="D178" s="10"/>
    </row>
    <row r="179" customHeight="1" spans="1:4">
      <c r="A179" s="10" t="s">
        <v>578</v>
      </c>
      <c r="B179" s="5" t="s">
        <v>1063</v>
      </c>
      <c r="C179" s="4" t="s">
        <v>168</v>
      </c>
      <c r="D179" s="10"/>
    </row>
    <row r="180" customHeight="1" spans="1:4">
      <c r="A180" s="10" t="s">
        <v>579</v>
      </c>
      <c r="B180" s="5" t="s">
        <v>1064</v>
      </c>
      <c r="C180" s="4" t="s">
        <v>168</v>
      </c>
      <c r="D180" s="10"/>
    </row>
    <row r="181" customHeight="1" spans="1:4">
      <c r="A181" s="10" t="s">
        <v>580</v>
      </c>
      <c r="B181" s="5" t="s">
        <v>1065</v>
      </c>
      <c r="C181" s="4" t="s">
        <v>168</v>
      </c>
      <c r="D181" s="10"/>
    </row>
    <row r="182" customHeight="1" spans="1:4">
      <c r="A182" s="10" t="s">
        <v>582</v>
      </c>
      <c r="B182" s="5" t="s">
        <v>1066</v>
      </c>
      <c r="C182" s="4" t="s">
        <v>168</v>
      </c>
      <c r="D182" s="10"/>
    </row>
    <row r="183" customHeight="1" spans="1:4">
      <c r="A183" s="10" t="s">
        <v>583</v>
      </c>
      <c r="B183" s="5" t="s">
        <v>1067</v>
      </c>
      <c r="C183" s="4" t="s">
        <v>168</v>
      </c>
      <c r="D183" s="10"/>
    </row>
    <row r="184" customHeight="1" spans="1:4">
      <c r="A184" s="10" t="s">
        <v>584</v>
      </c>
      <c r="B184" s="5" t="s">
        <v>1068</v>
      </c>
      <c r="C184" s="4" t="s">
        <v>168</v>
      </c>
      <c r="D184" s="10"/>
    </row>
    <row r="185" customHeight="1" spans="1:4">
      <c r="A185" s="10" t="s">
        <v>585</v>
      </c>
      <c r="B185" s="5" t="s">
        <v>1069</v>
      </c>
      <c r="C185" s="4" t="s">
        <v>168</v>
      </c>
      <c r="D185" s="10"/>
    </row>
    <row r="186" customHeight="1" spans="1:4">
      <c r="A186" s="10" t="s">
        <v>586</v>
      </c>
      <c r="B186" s="5" t="s">
        <v>1070</v>
      </c>
      <c r="C186" s="4" t="s">
        <v>168</v>
      </c>
      <c r="D186" s="10"/>
    </row>
    <row r="187" customHeight="1" spans="1:4">
      <c r="A187" s="4" t="s">
        <v>587</v>
      </c>
      <c r="B187" s="5" t="s">
        <v>1071</v>
      </c>
      <c r="C187" s="4" t="s">
        <v>168</v>
      </c>
      <c r="D187" s="10"/>
    </row>
    <row r="188" customHeight="1" spans="1:4">
      <c r="A188" s="4" t="s">
        <v>588</v>
      </c>
      <c r="B188" s="5" t="s">
        <v>1072</v>
      </c>
      <c r="C188" s="4" t="s">
        <v>168</v>
      </c>
      <c r="D188" s="10"/>
    </row>
    <row r="189" customHeight="1" spans="1:4">
      <c r="A189" s="4" t="s">
        <v>589</v>
      </c>
      <c r="B189" s="5" t="s">
        <v>1073</v>
      </c>
      <c r="C189" s="4" t="s">
        <v>168</v>
      </c>
      <c r="D189" s="10"/>
    </row>
    <row r="190" customHeight="1" spans="1:4">
      <c r="A190" s="10" t="s">
        <v>590</v>
      </c>
      <c r="B190" s="5" t="s">
        <v>1074</v>
      </c>
      <c r="C190" s="4" t="s">
        <v>168</v>
      </c>
      <c r="D190" s="10"/>
    </row>
    <row r="191" customHeight="1" spans="1:4">
      <c r="A191" s="10" t="s">
        <v>591</v>
      </c>
      <c r="B191" s="13" t="s">
        <v>1075</v>
      </c>
      <c r="C191" s="4" t="s">
        <v>168</v>
      </c>
      <c r="D191" s="10"/>
    </row>
    <row r="192" customHeight="1" spans="1:4">
      <c r="A192" s="10" t="s">
        <v>592</v>
      </c>
      <c r="B192" s="13" t="s">
        <v>1076</v>
      </c>
      <c r="C192" s="4" t="s">
        <v>168</v>
      </c>
      <c r="D192" s="10"/>
    </row>
    <row r="193" customHeight="1" spans="1:4">
      <c r="A193" s="10" t="s">
        <v>593</v>
      </c>
      <c r="B193" s="5" t="s">
        <v>1077</v>
      </c>
      <c r="C193" s="4" t="s">
        <v>168</v>
      </c>
      <c r="D193" s="10"/>
    </row>
    <row r="194" customHeight="1" spans="1:4">
      <c r="A194" s="10" t="s">
        <v>594</v>
      </c>
      <c r="B194" s="13" t="s">
        <v>1078</v>
      </c>
      <c r="C194" s="4" t="s">
        <v>168</v>
      </c>
      <c r="D194" s="10"/>
    </row>
    <row r="195" customHeight="1" spans="1:4">
      <c r="A195" s="10" t="s">
        <v>596</v>
      </c>
      <c r="B195" s="13" t="s">
        <v>1079</v>
      </c>
      <c r="C195" s="4" t="s">
        <v>168</v>
      </c>
      <c r="D195" s="10"/>
    </row>
    <row r="196" customHeight="1" spans="1:4">
      <c r="A196" s="10" t="s">
        <v>597</v>
      </c>
      <c r="B196" s="13" t="s">
        <v>1080</v>
      </c>
      <c r="C196" s="4" t="s">
        <v>168</v>
      </c>
      <c r="D196" s="10"/>
    </row>
    <row r="197" customHeight="1" spans="1:4">
      <c r="A197" s="10" t="s">
        <v>598</v>
      </c>
      <c r="B197" s="13" t="s">
        <v>1081</v>
      </c>
      <c r="C197" s="4" t="s">
        <v>168</v>
      </c>
      <c r="D197" s="10"/>
    </row>
    <row r="198" customHeight="1" spans="1:4">
      <c r="A198" s="10" t="s">
        <v>599</v>
      </c>
      <c r="B198" s="13" t="s">
        <v>1082</v>
      </c>
      <c r="C198" s="4" t="s">
        <v>168</v>
      </c>
      <c r="D198" s="10"/>
    </row>
    <row r="199" customHeight="1" spans="1:4">
      <c r="A199" s="10" t="s">
        <v>600</v>
      </c>
      <c r="B199" s="13" t="s">
        <v>1083</v>
      </c>
      <c r="C199" s="4" t="s">
        <v>168</v>
      </c>
      <c r="D199" s="10"/>
    </row>
    <row r="200" customHeight="1" spans="1:4">
      <c r="A200" s="10" t="s">
        <v>601</v>
      </c>
      <c r="B200" s="13" t="s">
        <v>1084</v>
      </c>
      <c r="C200" s="4" t="s">
        <v>168</v>
      </c>
      <c r="D200" s="10"/>
    </row>
    <row r="201" customHeight="1" spans="1:4">
      <c r="A201" s="10" t="s">
        <v>603</v>
      </c>
      <c r="B201" s="13" t="s">
        <v>1085</v>
      </c>
      <c r="C201" s="4" t="s">
        <v>168</v>
      </c>
      <c r="D201" s="10"/>
    </row>
    <row r="202" customHeight="1" spans="1:4">
      <c r="A202" s="10" t="s">
        <v>604</v>
      </c>
      <c r="B202" s="13" t="s">
        <v>1086</v>
      </c>
      <c r="C202" s="4" t="s">
        <v>168</v>
      </c>
      <c r="D202" s="10"/>
    </row>
    <row r="203" customHeight="1" spans="1:4">
      <c r="A203" s="10" t="s">
        <v>605</v>
      </c>
      <c r="B203" s="13" t="s">
        <v>1087</v>
      </c>
      <c r="C203" s="4" t="s">
        <v>168</v>
      </c>
      <c r="D203" s="10"/>
    </row>
    <row r="204" customHeight="1" spans="1:4">
      <c r="A204" s="10" t="s">
        <v>606</v>
      </c>
      <c r="B204" s="13" t="s">
        <v>1088</v>
      </c>
      <c r="C204" s="4" t="s">
        <v>168</v>
      </c>
      <c r="D204" s="10"/>
    </row>
    <row r="205" customHeight="1" spans="1:4">
      <c r="A205" s="10" t="s">
        <v>607</v>
      </c>
      <c r="B205" s="13" t="s">
        <v>1089</v>
      </c>
      <c r="C205" s="4" t="s">
        <v>168</v>
      </c>
      <c r="D205" s="10"/>
    </row>
    <row r="206" customHeight="1" spans="1:4">
      <c r="A206" s="10" t="s">
        <v>608</v>
      </c>
      <c r="B206" s="13" t="s">
        <v>1090</v>
      </c>
      <c r="C206" s="4" t="s">
        <v>168</v>
      </c>
      <c r="D206" s="10"/>
    </row>
    <row r="207" customHeight="1" spans="1:4">
      <c r="A207" s="10" t="s">
        <v>609</v>
      </c>
      <c r="B207" s="13" t="s">
        <v>1091</v>
      </c>
      <c r="C207" s="4" t="s">
        <v>168</v>
      </c>
      <c r="D207" s="10"/>
    </row>
    <row r="208" customHeight="1" spans="1:4">
      <c r="A208" s="10" t="s">
        <v>610</v>
      </c>
      <c r="B208" s="13" t="s">
        <v>1092</v>
      </c>
      <c r="C208" s="4" t="s">
        <v>168</v>
      </c>
      <c r="D208" s="10"/>
    </row>
    <row r="209" customHeight="1" spans="1:4">
      <c r="A209" s="10" t="s">
        <v>611</v>
      </c>
      <c r="B209" s="13" t="s">
        <v>1093</v>
      </c>
      <c r="C209" s="4" t="s">
        <v>168</v>
      </c>
      <c r="D209" s="10"/>
    </row>
    <row r="210" customHeight="1" spans="1:4">
      <c r="A210" s="10" t="s">
        <v>544</v>
      </c>
      <c r="B210" s="13" t="s">
        <v>1094</v>
      </c>
      <c r="C210" s="4" t="s">
        <v>168</v>
      </c>
      <c r="D210" s="10"/>
    </row>
    <row r="211" customHeight="1" spans="1:4">
      <c r="A211" s="10" t="s">
        <v>545</v>
      </c>
      <c r="B211" s="13" t="s">
        <v>1095</v>
      </c>
      <c r="C211" s="4" t="s">
        <v>168</v>
      </c>
      <c r="D211" s="10"/>
    </row>
    <row r="212" customHeight="1" spans="1:4">
      <c r="A212" s="10" t="s">
        <v>549</v>
      </c>
      <c r="B212" s="13" t="s">
        <v>1096</v>
      </c>
      <c r="C212" s="4" t="s">
        <v>168</v>
      </c>
      <c r="D212" s="10"/>
    </row>
    <row r="213" customHeight="1" spans="1:4">
      <c r="A213" s="10" t="s">
        <v>550</v>
      </c>
      <c r="B213" s="13" t="s">
        <v>1097</v>
      </c>
      <c r="C213" s="4" t="s">
        <v>168</v>
      </c>
      <c r="D213" s="10"/>
    </row>
    <row r="214" customHeight="1" spans="1:4">
      <c r="A214" s="10" t="s">
        <v>1098</v>
      </c>
      <c r="B214" s="13" t="s">
        <v>1099</v>
      </c>
      <c r="C214" s="4" t="s">
        <v>168</v>
      </c>
      <c r="D214" s="10"/>
    </row>
    <row r="215" customHeight="1" spans="1:4">
      <c r="A215" s="10" t="s">
        <v>554</v>
      </c>
      <c r="B215" s="13" t="s">
        <v>1100</v>
      </c>
      <c r="C215" s="4" t="s">
        <v>168</v>
      </c>
      <c r="D215" s="10"/>
    </row>
    <row r="216" customHeight="1" spans="1:4">
      <c r="A216" s="10" t="s">
        <v>555</v>
      </c>
      <c r="B216" s="13" t="s">
        <v>1101</v>
      </c>
      <c r="C216" s="4" t="s">
        <v>168</v>
      </c>
      <c r="D216" s="10"/>
    </row>
    <row r="217" customHeight="1" spans="1:4">
      <c r="A217" s="10" t="s">
        <v>558</v>
      </c>
      <c r="B217" s="13" t="s">
        <v>1102</v>
      </c>
      <c r="C217" s="4" t="s">
        <v>168</v>
      </c>
      <c r="D217" s="10"/>
    </row>
    <row r="218" customHeight="1" spans="1:4">
      <c r="A218" s="10" t="s">
        <v>612</v>
      </c>
      <c r="B218" s="5" t="s">
        <v>1103</v>
      </c>
      <c r="C218" s="4" t="s">
        <v>168</v>
      </c>
      <c r="D218" s="10"/>
    </row>
    <row r="219" customHeight="1" spans="1:4">
      <c r="A219" s="10" t="s">
        <v>613</v>
      </c>
      <c r="B219" s="5" t="s">
        <v>1104</v>
      </c>
      <c r="C219" s="4" t="s">
        <v>168</v>
      </c>
      <c r="D219" s="10"/>
    </row>
    <row r="220" customHeight="1" spans="1:4">
      <c r="A220" s="10" t="s">
        <v>614</v>
      </c>
      <c r="B220" s="5" t="s">
        <v>1105</v>
      </c>
      <c r="C220" s="4" t="s">
        <v>168</v>
      </c>
      <c r="D220" s="10"/>
    </row>
    <row r="221" customHeight="1" spans="1:4">
      <c r="A221" s="10" t="s">
        <v>615</v>
      </c>
      <c r="B221" s="5" t="s">
        <v>1106</v>
      </c>
      <c r="C221" s="4" t="s">
        <v>168</v>
      </c>
      <c r="D221" s="10"/>
    </row>
    <row r="222" customHeight="1" spans="1:4">
      <c r="A222" s="10" t="s">
        <v>616</v>
      </c>
      <c r="B222" s="5" t="s">
        <v>1107</v>
      </c>
      <c r="C222" s="4" t="s">
        <v>168</v>
      </c>
      <c r="D222" s="10"/>
    </row>
    <row r="223" customHeight="1" spans="1:4">
      <c r="A223" s="10" t="s">
        <v>618</v>
      </c>
      <c r="B223" s="5" t="s">
        <v>1108</v>
      </c>
      <c r="C223" s="4" t="s">
        <v>168</v>
      </c>
      <c r="D223" s="10"/>
    </row>
    <row r="224" customHeight="1" spans="1:4">
      <c r="A224" s="10" t="s">
        <v>619</v>
      </c>
      <c r="B224" s="5" t="s">
        <v>1109</v>
      </c>
      <c r="C224" s="4" t="s">
        <v>168</v>
      </c>
      <c r="D224" s="10"/>
    </row>
    <row r="225" customHeight="1" spans="1:4">
      <c r="A225" s="10" t="s">
        <v>620</v>
      </c>
      <c r="B225" s="5" t="s">
        <v>1110</v>
      </c>
      <c r="C225" s="4" t="s">
        <v>168</v>
      </c>
      <c r="D225" s="10"/>
    </row>
    <row r="226" customHeight="1" spans="1:4">
      <c r="A226" s="10" t="s">
        <v>621</v>
      </c>
      <c r="B226" s="13" t="s">
        <v>1111</v>
      </c>
      <c r="C226" s="4" t="s">
        <v>168</v>
      </c>
      <c r="D226" s="10"/>
    </row>
    <row r="227" customHeight="1" spans="1:4">
      <c r="A227" s="10" t="s">
        <v>622</v>
      </c>
      <c r="B227" s="13" t="s">
        <v>1112</v>
      </c>
      <c r="C227" s="4" t="s">
        <v>168</v>
      </c>
      <c r="D227" s="10"/>
    </row>
    <row r="228" customHeight="1" spans="1:4">
      <c r="A228" s="4" t="s">
        <v>623</v>
      </c>
      <c r="B228" s="5" t="s">
        <v>1113</v>
      </c>
      <c r="C228" s="4" t="s">
        <v>168</v>
      </c>
      <c r="D228" s="10"/>
    </row>
    <row r="229" customHeight="1" spans="1:4">
      <c r="A229" s="4" t="s">
        <v>624</v>
      </c>
      <c r="B229" s="5" t="s">
        <v>1114</v>
      </c>
      <c r="C229" s="4" t="s">
        <v>168</v>
      </c>
      <c r="D229" s="10"/>
    </row>
    <row r="230" customHeight="1" spans="1:4">
      <c r="A230" s="4" t="s">
        <v>625</v>
      </c>
      <c r="B230" s="5" t="s">
        <v>1115</v>
      </c>
      <c r="C230" s="4" t="s">
        <v>168</v>
      </c>
      <c r="D230" s="10"/>
    </row>
    <row r="231" customHeight="1" spans="1:4">
      <c r="A231" s="10" t="s">
        <v>626</v>
      </c>
      <c r="B231" s="5" t="s">
        <v>1116</v>
      </c>
      <c r="C231" s="4" t="s">
        <v>168</v>
      </c>
      <c r="D231" s="10"/>
    </row>
    <row r="232" customHeight="1" spans="1:4">
      <c r="A232" s="10" t="s">
        <v>627</v>
      </c>
      <c r="B232" s="13" t="s">
        <v>1117</v>
      </c>
      <c r="C232" s="4" t="s">
        <v>168</v>
      </c>
      <c r="D232" s="10"/>
    </row>
    <row r="233" customHeight="1" spans="1:4">
      <c r="A233" s="10" t="s">
        <v>628</v>
      </c>
      <c r="B233" s="13" t="s">
        <v>1118</v>
      </c>
      <c r="C233" s="4" t="s">
        <v>168</v>
      </c>
      <c r="D233" s="10"/>
    </row>
    <row r="234" customHeight="1" spans="1:4">
      <c r="A234" s="10" t="s">
        <v>629</v>
      </c>
      <c r="B234" s="13" t="s">
        <v>1119</v>
      </c>
      <c r="C234" s="4" t="s">
        <v>168</v>
      </c>
      <c r="D234" s="10"/>
    </row>
    <row r="235" customHeight="1" spans="1:4">
      <c r="A235" s="10" t="s">
        <v>630</v>
      </c>
      <c r="B235" s="13" t="s">
        <v>1120</v>
      </c>
      <c r="C235" s="4" t="s">
        <v>168</v>
      </c>
      <c r="D235" s="10"/>
    </row>
    <row r="236" customHeight="1" spans="1:4">
      <c r="A236" s="10" t="s">
        <v>631</v>
      </c>
      <c r="B236" s="13" t="s">
        <v>1121</v>
      </c>
      <c r="C236" s="4" t="s">
        <v>168</v>
      </c>
      <c r="D236" s="10"/>
    </row>
    <row r="237" customHeight="1" spans="1:4">
      <c r="A237" s="10" t="s">
        <v>633</v>
      </c>
      <c r="B237" s="13" t="s">
        <v>1122</v>
      </c>
      <c r="C237" s="4" t="s">
        <v>168</v>
      </c>
      <c r="D237" s="10"/>
    </row>
    <row r="238" customHeight="1" spans="1:4">
      <c r="A238" s="10" t="s">
        <v>634</v>
      </c>
      <c r="B238" s="5" t="s">
        <v>1123</v>
      </c>
      <c r="C238" s="4" t="s">
        <v>168</v>
      </c>
      <c r="D238" s="10"/>
    </row>
    <row r="239" customHeight="1" spans="1:4">
      <c r="A239" s="10" t="s">
        <v>635</v>
      </c>
      <c r="B239" s="5" t="s">
        <v>1124</v>
      </c>
      <c r="C239" s="4" t="s">
        <v>168</v>
      </c>
      <c r="D239" s="10"/>
    </row>
    <row r="240" customHeight="1" spans="1:4">
      <c r="A240" s="10" t="s">
        <v>636</v>
      </c>
      <c r="B240" s="5" t="s">
        <v>1125</v>
      </c>
      <c r="C240" s="4" t="s">
        <v>168</v>
      </c>
      <c r="D240" s="10"/>
    </row>
    <row r="241" customHeight="1" spans="1:4">
      <c r="A241" s="10" t="s">
        <v>637</v>
      </c>
      <c r="B241" s="5" t="s">
        <v>1126</v>
      </c>
      <c r="C241" s="4" t="s">
        <v>168</v>
      </c>
      <c r="D241" s="10"/>
    </row>
    <row r="242" customHeight="1" spans="1:4">
      <c r="A242" s="10" t="s">
        <v>638</v>
      </c>
      <c r="B242" s="5" t="s">
        <v>1127</v>
      </c>
      <c r="C242" s="4" t="s">
        <v>168</v>
      </c>
      <c r="D242" s="10"/>
    </row>
    <row r="243" customHeight="1" spans="1:4">
      <c r="A243" s="10" t="s">
        <v>639</v>
      </c>
      <c r="B243" s="5" t="s">
        <v>1128</v>
      </c>
      <c r="C243" s="4" t="s">
        <v>168</v>
      </c>
      <c r="D243" s="10"/>
    </row>
    <row r="244" customHeight="1" spans="1:4">
      <c r="A244" s="10" t="s">
        <v>640</v>
      </c>
      <c r="B244" s="5" t="s">
        <v>1129</v>
      </c>
      <c r="C244" s="4" t="s">
        <v>168</v>
      </c>
      <c r="D244" s="10"/>
    </row>
    <row r="245" customHeight="1" spans="1:4">
      <c r="A245" s="10" t="s">
        <v>641</v>
      </c>
      <c r="B245" s="5" t="s">
        <v>1130</v>
      </c>
      <c r="C245" s="4" t="s">
        <v>168</v>
      </c>
      <c r="D245" s="10"/>
    </row>
    <row r="246" customHeight="1" spans="1:4">
      <c r="A246" s="14" t="s">
        <v>642</v>
      </c>
      <c r="B246" s="13" t="s">
        <v>1131</v>
      </c>
      <c r="C246" s="4" t="s">
        <v>168</v>
      </c>
      <c r="D246" s="10"/>
    </row>
    <row r="247" customHeight="1" spans="1:4">
      <c r="A247" s="14" t="s">
        <v>643</v>
      </c>
      <c r="B247" s="13" t="s">
        <v>1132</v>
      </c>
      <c r="C247" s="4" t="s">
        <v>168</v>
      </c>
      <c r="D247" s="10"/>
    </row>
    <row r="248" customHeight="1" spans="1:4">
      <c r="A248" s="10" t="s">
        <v>644</v>
      </c>
      <c r="B248" s="13" t="s">
        <v>1133</v>
      </c>
      <c r="C248" s="4" t="s">
        <v>168</v>
      </c>
      <c r="D248" s="10"/>
    </row>
    <row r="249" customHeight="1" spans="1:4">
      <c r="A249" s="10" t="s">
        <v>645</v>
      </c>
      <c r="B249" s="13" t="s">
        <v>1134</v>
      </c>
      <c r="C249" s="4" t="s">
        <v>168</v>
      </c>
      <c r="D249" s="10"/>
    </row>
    <row r="250" customHeight="1" spans="1:4">
      <c r="A250" s="10" t="s">
        <v>646</v>
      </c>
      <c r="B250" s="13" t="s">
        <v>1135</v>
      </c>
      <c r="C250" s="4" t="s">
        <v>168</v>
      </c>
      <c r="D250" s="10"/>
    </row>
    <row r="251" customHeight="1" spans="1:4">
      <c r="A251" s="10" t="s">
        <v>647</v>
      </c>
      <c r="B251" s="13" t="s">
        <v>1136</v>
      </c>
      <c r="C251" s="4" t="s">
        <v>168</v>
      </c>
      <c r="D251" s="10"/>
    </row>
    <row r="252" customHeight="1" spans="1:4">
      <c r="A252" s="10" t="s">
        <v>648</v>
      </c>
      <c r="B252" s="13" t="s">
        <v>1137</v>
      </c>
      <c r="C252" s="4" t="s">
        <v>168</v>
      </c>
      <c r="D252" s="10"/>
    </row>
    <row r="253" customHeight="1" spans="1:4">
      <c r="A253" s="10" t="s">
        <v>649</v>
      </c>
      <c r="B253" s="13" t="s">
        <v>1138</v>
      </c>
      <c r="C253" s="4" t="s">
        <v>168</v>
      </c>
      <c r="D253" s="10"/>
    </row>
    <row r="254" customHeight="1" spans="1:4">
      <c r="A254" s="10" t="s">
        <v>1139</v>
      </c>
      <c r="B254" s="13" t="s">
        <v>1140</v>
      </c>
      <c r="C254" s="4" t="s">
        <v>168</v>
      </c>
      <c r="D254" s="10"/>
    </row>
    <row r="255" customHeight="1" spans="1:4">
      <c r="A255" s="10" t="s">
        <v>650</v>
      </c>
      <c r="B255" s="13" t="s">
        <v>1141</v>
      </c>
      <c r="C255" s="4" t="s">
        <v>168</v>
      </c>
      <c r="D255" s="10"/>
    </row>
    <row r="256" customHeight="1" spans="1:4">
      <c r="A256" s="10" t="s">
        <v>652</v>
      </c>
      <c r="B256" s="13" t="s">
        <v>1142</v>
      </c>
      <c r="C256" s="4" t="s">
        <v>168</v>
      </c>
      <c r="D256" s="10"/>
    </row>
    <row r="257" customHeight="1" spans="1:4">
      <c r="A257" s="10" t="s">
        <v>653</v>
      </c>
      <c r="B257" s="5" t="s">
        <v>1143</v>
      </c>
      <c r="C257" s="4" t="s">
        <v>168</v>
      </c>
      <c r="D257" s="10"/>
    </row>
    <row r="258" customHeight="1" spans="1:4">
      <c r="A258" s="10" t="s">
        <v>654</v>
      </c>
      <c r="B258" s="13" t="s">
        <v>1144</v>
      </c>
      <c r="C258" s="4" t="s">
        <v>168</v>
      </c>
      <c r="D258" s="10"/>
    </row>
    <row r="259" customHeight="1" spans="1:4">
      <c r="A259" s="10" t="s">
        <v>655</v>
      </c>
      <c r="B259" s="13" t="s">
        <v>1145</v>
      </c>
      <c r="C259" s="4" t="s">
        <v>168</v>
      </c>
      <c r="D259" s="10"/>
    </row>
    <row r="260" customHeight="1" spans="1:4">
      <c r="A260" s="10" t="s">
        <v>656</v>
      </c>
      <c r="B260" s="13" t="s">
        <v>1146</v>
      </c>
      <c r="C260" s="4" t="s">
        <v>168</v>
      </c>
      <c r="D260" s="10"/>
    </row>
    <row r="261" customHeight="1" spans="1:4">
      <c r="A261" s="14" t="s">
        <v>1147</v>
      </c>
      <c r="B261" s="5" t="s">
        <v>1148</v>
      </c>
      <c r="C261" s="4" t="s">
        <v>168</v>
      </c>
      <c r="D261" s="10"/>
    </row>
    <row r="262" customHeight="1" spans="1:4">
      <c r="A262" s="14" t="s">
        <v>1149</v>
      </c>
      <c r="B262" s="5" t="s">
        <v>1150</v>
      </c>
      <c r="C262" s="4" t="s">
        <v>168</v>
      </c>
      <c r="D262" s="10"/>
    </row>
    <row r="263" customHeight="1" spans="1:4">
      <c r="A263" s="14" t="s">
        <v>1151</v>
      </c>
      <c r="B263" s="5" t="s">
        <v>1152</v>
      </c>
      <c r="C263" s="4" t="s">
        <v>168</v>
      </c>
      <c r="D263" s="10"/>
    </row>
    <row r="264" customHeight="1" spans="1:4">
      <c r="A264" s="14" t="s">
        <v>660</v>
      </c>
      <c r="B264" s="5" t="s">
        <v>1153</v>
      </c>
      <c r="C264" s="4" t="s">
        <v>168</v>
      </c>
      <c r="D264" s="10"/>
    </row>
    <row r="265" customHeight="1" spans="1:4">
      <c r="A265" s="14" t="s">
        <v>718</v>
      </c>
      <c r="B265" s="13" t="s">
        <v>1154</v>
      </c>
      <c r="C265" s="4" t="s">
        <v>168</v>
      </c>
      <c r="D265" s="10"/>
    </row>
    <row r="266" customHeight="1" spans="1:4">
      <c r="A266" s="14" t="s">
        <v>719</v>
      </c>
      <c r="B266" s="13" t="s">
        <v>1155</v>
      </c>
      <c r="C266" s="4" t="s">
        <v>168</v>
      </c>
      <c r="D266" s="10"/>
    </row>
    <row r="267" customHeight="1" spans="1:4">
      <c r="A267" s="4" t="s">
        <v>1156</v>
      </c>
      <c r="B267" s="5" t="s">
        <v>1157</v>
      </c>
      <c r="C267" s="4" t="s">
        <v>168</v>
      </c>
      <c r="D267" s="10"/>
    </row>
    <row r="268" customHeight="1" spans="1:4">
      <c r="A268" s="4" t="s">
        <v>1158</v>
      </c>
      <c r="B268" s="5" t="s">
        <v>1159</v>
      </c>
      <c r="C268" s="4" t="s">
        <v>168</v>
      </c>
      <c r="D268" s="10"/>
    </row>
    <row r="269" customHeight="1" spans="1:4">
      <c r="A269" s="14" t="s">
        <v>724</v>
      </c>
      <c r="B269" s="5" t="s">
        <v>1160</v>
      </c>
      <c r="C269" s="4" t="s">
        <v>168</v>
      </c>
      <c r="D269" s="10"/>
    </row>
    <row r="270" customHeight="1" spans="1:4">
      <c r="A270" s="14" t="s">
        <v>725</v>
      </c>
      <c r="B270" s="13" t="s">
        <v>1161</v>
      </c>
      <c r="C270" s="4" t="s">
        <v>168</v>
      </c>
      <c r="D270" s="10"/>
    </row>
    <row r="271" customHeight="1" spans="1:4">
      <c r="A271" s="14" t="s">
        <v>726</v>
      </c>
      <c r="B271" s="13" t="s">
        <v>1162</v>
      </c>
      <c r="C271" s="4" t="s">
        <v>168</v>
      </c>
      <c r="D271" s="10"/>
    </row>
    <row r="272" customHeight="1" spans="1:4">
      <c r="A272" s="14" t="s">
        <v>727</v>
      </c>
      <c r="B272" s="13" t="s">
        <v>1163</v>
      </c>
      <c r="C272" s="4" t="s">
        <v>168</v>
      </c>
      <c r="D272" s="10"/>
    </row>
    <row r="273" customHeight="1" spans="1:4">
      <c r="A273" s="14" t="s">
        <v>723</v>
      </c>
      <c r="B273" s="13" t="s">
        <v>1164</v>
      </c>
      <c r="C273" s="4" t="s">
        <v>168</v>
      </c>
      <c r="D273" s="10"/>
    </row>
    <row r="274" customHeight="1" spans="1:4">
      <c r="A274" s="14" t="s">
        <v>728</v>
      </c>
      <c r="B274" s="5" t="s">
        <v>1165</v>
      </c>
      <c r="C274" s="4" t="s">
        <v>168</v>
      </c>
      <c r="D274" s="10"/>
    </row>
    <row r="275" customHeight="1" spans="1:4">
      <c r="A275" s="14" t="s">
        <v>729</v>
      </c>
      <c r="B275" s="5" t="s">
        <v>1166</v>
      </c>
      <c r="C275" s="4" t="s">
        <v>168</v>
      </c>
      <c r="D275" s="10"/>
    </row>
    <row r="276" customHeight="1" spans="1:4">
      <c r="A276" s="14" t="s">
        <v>730</v>
      </c>
      <c r="B276" s="5" t="s">
        <v>1167</v>
      </c>
      <c r="C276" s="4" t="s">
        <v>168</v>
      </c>
      <c r="D276" s="10"/>
    </row>
    <row r="277" customHeight="1" spans="1:4">
      <c r="A277" s="14" t="s">
        <v>731</v>
      </c>
      <c r="B277" s="5" t="s">
        <v>1168</v>
      </c>
      <c r="C277" s="4" t="s">
        <v>168</v>
      </c>
      <c r="D277" s="10"/>
    </row>
    <row r="278" customHeight="1" spans="1:4">
      <c r="A278" s="14" t="s">
        <v>681</v>
      </c>
      <c r="B278" s="5" t="s">
        <v>1169</v>
      </c>
      <c r="C278" s="4" t="s">
        <v>168</v>
      </c>
      <c r="D278" s="10"/>
    </row>
    <row r="279" customHeight="1" spans="1:4">
      <c r="A279" s="14" t="s">
        <v>683</v>
      </c>
      <c r="B279" s="13" t="s">
        <v>1170</v>
      </c>
      <c r="C279" s="4" t="s">
        <v>168</v>
      </c>
      <c r="D279" s="10"/>
    </row>
    <row r="280" customHeight="1" spans="1:4">
      <c r="A280" s="14" t="s">
        <v>684</v>
      </c>
      <c r="B280" s="5" t="s">
        <v>1171</v>
      </c>
      <c r="C280" s="4" t="s">
        <v>168</v>
      </c>
      <c r="D280" s="10"/>
    </row>
    <row r="281" customHeight="1" spans="1:4">
      <c r="A281" s="14" t="s">
        <v>685</v>
      </c>
      <c r="B281" s="13" t="s">
        <v>1172</v>
      </c>
      <c r="C281" s="4" t="s">
        <v>168</v>
      </c>
      <c r="D281" s="10"/>
    </row>
    <row r="282" customHeight="1" spans="1:4">
      <c r="A282" s="14" t="s">
        <v>686</v>
      </c>
      <c r="B282" s="13" t="s">
        <v>1173</v>
      </c>
      <c r="C282" s="4" t="s">
        <v>168</v>
      </c>
      <c r="D282" s="10"/>
    </row>
    <row r="283" customHeight="1" spans="1:4">
      <c r="A283" s="14" t="s">
        <v>687</v>
      </c>
      <c r="B283" s="13" t="s">
        <v>1174</v>
      </c>
      <c r="C283" s="4" t="s">
        <v>168</v>
      </c>
      <c r="D283" s="10"/>
    </row>
    <row r="284" customHeight="1" spans="1:4">
      <c r="A284" s="14" t="s">
        <v>688</v>
      </c>
      <c r="B284" s="5" t="s">
        <v>1175</v>
      </c>
      <c r="C284" s="4" t="s">
        <v>168</v>
      </c>
      <c r="D284" s="10"/>
    </row>
    <row r="285" customHeight="1" spans="1:4">
      <c r="A285" s="14" t="s">
        <v>689</v>
      </c>
      <c r="B285" s="5" t="s">
        <v>1176</v>
      </c>
      <c r="C285" s="4" t="s">
        <v>168</v>
      </c>
      <c r="D285" s="10"/>
    </row>
    <row r="286" customHeight="1" spans="1:4">
      <c r="A286" s="14" t="s">
        <v>690</v>
      </c>
      <c r="B286" s="5" t="s">
        <v>1177</v>
      </c>
      <c r="C286" s="4" t="s">
        <v>168</v>
      </c>
      <c r="D286" s="10"/>
    </row>
    <row r="287" customHeight="1" spans="1:4">
      <c r="A287" s="14" t="s">
        <v>691</v>
      </c>
      <c r="B287" s="5" t="s">
        <v>1178</v>
      </c>
      <c r="C287" s="4" t="s">
        <v>168</v>
      </c>
      <c r="D287" s="10"/>
    </row>
    <row r="288" customHeight="1" spans="1:4">
      <c r="A288" s="14" t="s">
        <v>692</v>
      </c>
      <c r="B288" s="5" t="s">
        <v>1179</v>
      </c>
      <c r="C288" s="4" t="s">
        <v>168</v>
      </c>
      <c r="D288" s="10"/>
    </row>
    <row r="289" customHeight="1" spans="1:4">
      <c r="A289" s="14" t="s">
        <v>694</v>
      </c>
      <c r="B289" s="13" t="s">
        <v>1180</v>
      </c>
      <c r="C289" s="4" t="s">
        <v>168</v>
      </c>
      <c r="D289" s="10"/>
    </row>
    <row r="290" customHeight="1" spans="1:4">
      <c r="A290" s="14" t="s">
        <v>695</v>
      </c>
      <c r="B290" s="5" t="s">
        <v>1181</v>
      </c>
      <c r="C290" s="4" t="s">
        <v>168</v>
      </c>
      <c r="D290" s="10"/>
    </row>
    <row r="291" customHeight="1" spans="1:4">
      <c r="A291" s="14" t="s">
        <v>696</v>
      </c>
      <c r="B291" s="13" t="s">
        <v>1182</v>
      </c>
      <c r="C291" s="4" t="s">
        <v>168</v>
      </c>
      <c r="D291" s="10"/>
    </row>
    <row r="292" customHeight="1" spans="1:4">
      <c r="A292" s="14" t="s">
        <v>697</v>
      </c>
      <c r="B292" s="13" t="s">
        <v>1183</v>
      </c>
      <c r="C292" s="4" t="s">
        <v>168</v>
      </c>
      <c r="D292" s="10"/>
    </row>
    <row r="293" customHeight="1" spans="1:4">
      <c r="A293" s="14" t="s">
        <v>698</v>
      </c>
      <c r="B293" s="13" t="s">
        <v>1184</v>
      </c>
      <c r="C293" s="4" t="s">
        <v>168</v>
      </c>
      <c r="D293" s="10"/>
    </row>
    <row r="294" customHeight="1" spans="1:4">
      <c r="A294" s="14" t="s">
        <v>699</v>
      </c>
      <c r="B294" s="5" t="s">
        <v>1185</v>
      </c>
      <c r="C294" s="4" t="s">
        <v>168</v>
      </c>
      <c r="D294" s="10"/>
    </row>
    <row r="295" customHeight="1" spans="1:4">
      <c r="A295" s="14" t="s">
        <v>700</v>
      </c>
      <c r="B295" s="5" t="s">
        <v>1186</v>
      </c>
      <c r="C295" s="4" t="s">
        <v>168</v>
      </c>
      <c r="D295" s="10"/>
    </row>
    <row r="296" customHeight="1" spans="1:4">
      <c r="A296" s="14" t="s">
        <v>701</v>
      </c>
      <c r="B296" s="5" t="s">
        <v>1187</v>
      </c>
      <c r="C296" s="4" t="s">
        <v>168</v>
      </c>
      <c r="D296" s="10"/>
    </row>
    <row r="297" customHeight="1" spans="1:4">
      <c r="A297" s="14" t="s">
        <v>702</v>
      </c>
      <c r="B297" s="5" t="s">
        <v>1188</v>
      </c>
      <c r="C297" s="4" t="s">
        <v>168</v>
      </c>
      <c r="D297" s="10"/>
    </row>
    <row r="298" customHeight="1" spans="1:4">
      <c r="A298" s="14" t="s">
        <v>733</v>
      </c>
      <c r="B298" s="5" t="s">
        <v>1189</v>
      </c>
      <c r="C298" s="4" t="s">
        <v>168</v>
      </c>
      <c r="D298" s="10"/>
    </row>
    <row r="299" customHeight="1" spans="1:4">
      <c r="A299" s="14" t="s">
        <v>734</v>
      </c>
      <c r="B299" s="5" t="s">
        <v>1190</v>
      </c>
      <c r="C299" s="4" t="s">
        <v>168</v>
      </c>
      <c r="D299" s="10"/>
    </row>
    <row r="300" customHeight="1" spans="1:4">
      <c r="A300" s="14" t="s">
        <v>735</v>
      </c>
      <c r="B300" s="5" t="s">
        <v>1191</v>
      </c>
      <c r="C300" s="4" t="s">
        <v>168</v>
      </c>
      <c r="D300" s="10"/>
    </row>
    <row r="301" customHeight="1" spans="1:4">
      <c r="A301" s="14" t="s">
        <v>736</v>
      </c>
      <c r="B301" s="5" t="s">
        <v>1192</v>
      </c>
      <c r="C301" s="4" t="s">
        <v>168</v>
      </c>
      <c r="D301" s="10"/>
    </row>
    <row r="302" customHeight="1" spans="1:4">
      <c r="A302" s="14" t="s">
        <v>738</v>
      </c>
      <c r="B302" s="13" t="s">
        <v>1193</v>
      </c>
      <c r="C302" s="4" t="s">
        <v>168</v>
      </c>
      <c r="D302" s="10"/>
    </row>
    <row r="303" customHeight="1" spans="1:4">
      <c r="A303" s="14" t="s">
        <v>739</v>
      </c>
      <c r="B303" s="5" t="s">
        <v>1194</v>
      </c>
      <c r="C303" s="4" t="s">
        <v>168</v>
      </c>
      <c r="D303" s="10"/>
    </row>
    <row r="304" customHeight="1" spans="1:4">
      <c r="A304" s="14" t="s">
        <v>740</v>
      </c>
      <c r="B304" s="13" t="s">
        <v>1195</v>
      </c>
      <c r="C304" s="4" t="s">
        <v>168</v>
      </c>
      <c r="D304" s="10"/>
    </row>
    <row r="305" customHeight="1" spans="1:4">
      <c r="A305" s="14" t="s">
        <v>741</v>
      </c>
      <c r="B305" s="13" t="s">
        <v>1196</v>
      </c>
      <c r="C305" s="4" t="s">
        <v>168</v>
      </c>
      <c r="D305" s="10"/>
    </row>
    <row r="306" customHeight="1" spans="1:4">
      <c r="A306" s="14" t="s">
        <v>742</v>
      </c>
      <c r="B306" s="13" t="s">
        <v>1197</v>
      </c>
      <c r="C306" s="4" t="s">
        <v>168</v>
      </c>
      <c r="D306" s="10"/>
    </row>
    <row r="307" customHeight="1" spans="1:4">
      <c r="A307" s="14" t="s">
        <v>743</v>
      </c>
      <c r="B307" s="5" t="s">
        <v>1198</v>
      </c>
      <c r="C307" s="4" t="s">
        <v>168</v>
      </c>
      <c r="D307" s="10"/>
    </row>
    <row r="308" customHeight="1" spans="1:4">
      <c r="A308" s="14" t="s">
        <v>744</v>
      </c>
      <c r="B308" s="5" t="s">
        <v>1199</v>
      </c>
      <c r="C308" s="4" t="s">
        <v>168</v>
      </c>
      <c r="D308" s="10"/>
    </row>
    <row r="309" customHeight="1" spans="1:4">
      <c r="A309" s="14" t="s">
        <v>745</v>
      </c>
      <c r="B309" s="5" t="s">
        <v>1200</v>
      </c>
      <c r="C309" s="4" t="s">
        <v>168</v>
      </c>
      <c r="D309" s="10"/>
    </row>
    <row r="310" customHeight="1" spans="1:4">
      <c r="A310" s="14" t="s">
        <v>746</v>
      </c>
      <c r="B310" s="5" t="s">
        <v>1201</v>
      </c>
      <c r="C310" s="4" t="s">
        <v>168</v>
      </c>
      <c r="D310" s="10"/>
    </row>
    <row r="311" customHeight="1" spans="1:4">
      <c r="A311" s="14" t="s">
        <v>747</v>
      </c>
      <c r="B311" s="5" t="s">
        <v>1202</v>
      </c>
      <c r="C311" s="4" t="s">
        <v>168</v>
      </c>
      <c r="D311" s="10"/>
    </row>
    <row r="312" customHeight="1" spans="1:4">
      <c r="A312" s="14" t="s">
        <v>748</v>
      </c>
      <c r="B312" s="13" t="s">
        <v>1203</v>
      </c>
      <c r="C312" s="4" t="s">
        <v>168</v>
      </c>
      <c r="D312" s="10"/>
    </row>
    <row r="313" customHeight="1" spans="1:4">
      <c r="A313" s="14" t="s">
        <v>749</v>
      </c>
      <c r="B313" s="5" t="s">
        <v>1204</v>
      </c>
      <c r="C313" s="4" t="s">
        <v>168</v>
      </c>
      <c r="D313" s="10"/>
    </row>
    <row r="314" customHeight="1" spans="1:4">
      <c r="A314" s="14" t="s">
        <v>750</v>
      </c>
      <c r="B314" s="13" t="s">
        <v>1205</v>
      </c>
      <c r="C314" s="4" t="s">
        <v>168</v>
      </c>
      <c r="D314" s="10"/>
    </row>
    <row r="315" customHeight="1" spans="1:4">
      <c r="A315" s="14" t="s">
        <v>751</v>
      </c>
      <c r="B315" s="13" t="s">
        <v>1206</v>
      </c>
      <c r="C315" s="4" t="s">
        <v>168</v>
      </c>
      <c r="D315" s="10"/>
    </row>
    <row r="316" customHeight="1" spans="1:4">
      <c r="A316" s="14" t="s">
        <v>752</v>
      </c>
      <c r="B316" s="13" t="s">
        <v>1207</v>
      </c>
      <c r="C316" s="4" t="s">
        <v>168</v>
      </c>
      <c r="D316" s="10"/>
    </row>
    <row r="317" customHeight="1" spans="1:4">
      <c r="A317" s="14" t="s">
        <v>753</v>
      </c>
      <c r="B317" s="5" t="s">
        <v>1208</v>
      </c>
      <c r="C317" s="4" t="s">
        <v>168</v>
      </c>
      <c r="D317" s="10"/>
    </row>
    <row r="318" customHeight="1" spans="1:4">
      <c r="A318" s="14" t="s">
        <v>754</v>
      </c>
      <c r="B318" s="5" t="s">
        <v>1209</v>
      </c>
      <c r="C318" s="4" t="s">
        <v>168</v>
      </c>
      <c r="D318" s="10"/>
    </row>
    <row r="319" customHeight="1" spans="1:4">
      <c r="A319" s="14" t="s">
        <v>755</v>
      </c>
      <c r="B319" s="5" t="s">
        <v>1210</v>
      </c>
      <c r="C319" s="4" t="s">
        <v>168</v>
      </c>
      <c r="D319" s="10"/>
    </row>
    <row r="320" customHeight="1" spans="1:4">
      <c r="A320" s="14" t="s">
        <v>756</v>
      </c>
      <c r="B320" s="5" t="s">
        <v>1211</v>
      </c>
      <c r="C320" s="4" t="s">
        <v>168</v>
      </c>
      <c r="D320" s="10"/>
    </row>
    <row r="321" customHeight="1" spans="1:4">
      <c r="A321" s="14" t="s">
        <v>757</v>
      </c>
      <c r="B321" s="5" t="s">
        <v>1212</v>
      </c>
      <c r="C321" s="4" t="s">
        <v>168</v>
      </c>
      <c r="D321" s="10"/>
    </row>
    <row r="322" customHeight="1" spans="1:4">
      <c r="A322" s="14" t="s">
        <v>758</v>
      </c>
      <c r="B322" s="5" t="s">
        <v>1213</v>
      </c>
      <c r="C322" s="4" t="s">
        <v>168</v>
      </c>
      <c r="D322" s="10"/>
    </row>
    <row r="323" customHeight="1" spans="1:4">
      <c r="A323" s="14" t="s">
        <v>760</v>
      </c>
      <c r="B323" s="13" t="s">
        <v>1214</v>
      </c>
      <c r="C323" s="4" t="s">
        <v>168</v>
      </c>
      <c r="D323" s="10"/>
    </row>
    <row r="324" customHeight="1" spans="1:4">
      <c r="A324" s="14" t="s">
        <v>761</v>
      </c>
      <c r="B324" s="5" t="s">
        <v>1215</v>
      </c>
      <c r="C324" s="4" t="s">
        <v>168</v>
      </c>
      <c r="D324" s="10"/>
    </row>
    <row r="325" customHeight="1" spans="1:4">
      <c r="A325" s="14" t="s">
        <v>762</v>
      </c>
      <c r="B325" s="13" t="s">
        <v>1216</v>
      </c>
      <c r="C325" s="4" t="s">
        <v>168</v>
      </c>
      <c r="D325" s="10"/>
    </row>
    <row r="326" customHeight="1" spans="1:4">
      <c r="A326" s="14" t="s">
        <v>763</v>
      </c>
      <c r="B326" s="13" t="s">
        <v>1217</v>
      </c>
      <c r="C326" s="4" t="s">
        <v>168</v>
      </c>
      <c r="D326" s="10"/>
    </row>
    <row r="327" customHeight="1" spans="1:4">
      <c r="A327" s="14" t="s">
        <v>764</v>
      </c>
      <c r="B327" s="13" t="s">
        <v>1218</v>
      </c>
      <c r="C327" s="4" t="s">
        <v>168</v>
      </c>
      <c r="D327" s="10"/>
    </row>
    <row r="328" customHeight="1" spans="1:4">
      <c r="A328" s="14" t="s">
        <v>765</v>
      </c>
      <c r="B328" s="5" t="s">
        <v>1219</v>
      </c>
      <c r="C328" s="4" t="s">
        <v>168</v>
      </c>
      <c r="D328" s="10"/>
    </row>
    <row r="329" customHeight="1" spans="1:4">
      <c r="A329" s="14" t="s">
        <v>766</v>
      </c>
      <c r="B329" s="5" t="s">
        <v>1220</v>
      </c>
      <c r="C329" s="4" t="s">
        <v>168</v>
      </c>
      <c r="D329" s="10"/>
    </row>
    <row r="330" customHeight="1" spans="1:4">
      <c r="A330" s="14" t="s">
        <v>767</v>
      </c>
      <c r="B330" s="5" t="s">
        <v>1221</v>
      </c>
      <c r="C330" s="4" t="s">
        <v>168</v>
      </c>
      <c r="D330" s="10"/>
    </row>
    <row r="331" customHeight="1" spans="1:4">
      <c r="A331" s="14" t="s">
        <v>768</v>
      </c>
      <c r="B331" s="5" t="s">
        <v>1222</v>
      </c>
      <c r="C331" s="4" t="s">
        <v>168</v>
      </c>
      <c r="D331" s="10"/>
    </row>
    <row r="332" customHeight="1" spans="1:4">
      <c r="A332" s="14" t="s">
        <v>769</v>
      </c>
      <c r="B332" s="5" t="s">
        <v>1223</v>
      </c>
      <c r="C332" s="4" t="s">
        <v>168</v>
      </c>
      <c r="D332" s="10"/>
    </row>
    <row r="333" customHeight="1" spans="1:4">
      <c r="A333" s="14" t="s">
        <v>770</v>
      </c>
      <c r="B333" s="5" t="s">
        <v>1224</v>
      </c>
      <c r="C333" s="4" t="s">
        <v>168</v>
      </c>
      <c r="D333" s="10"/>
    </row>
    <row r="334" customHeight="1" spans="1:4">
      <c r="A334" s="14" t="s">
        <v>771</v>
      </c>
      <c r="B334" s="5" t="s">
        <v>1225</v>
      </c>
      <c r="C334" s="4" t="s">
        <v>168</v>
      </c>
      <c r="D334" s="10"/>
    </row>
    <row r="335" customHeight="1" spans="1:4">
      <c r="A335" s="14" t="s">
        <v>772</v>
      </c>
      <c r="B335" s="5" t="s">
        <v>1226</v>
      </c>
      <c r="C335" s="4" t="s">
        <v>168</v>
      </c>
      <c r="D335" s="10"/>
    </row>
    <row r="336" customHeight="1" spans="1:4">
      <c r="A336" s="14" t="s">
        <v>774</v>
      </c>
      <c r="B336" s="5" t="s">
        <v>1227</v>
      </c>
      <c r="C336" s="4" t="s">
        <v>168</v>
      </c>
      <c r="D336" s="10"/>
    </row>
    <row r="337" customHeight="1" spans="1:4">
      <c r="A337" s="14" t="s">
        <v>775</v>
      </c>
      <c r="B337" s="5" t="s">
        <v>1228</v>
      </c>
      <c r="C337" s="4" t="s">
        <v>168</v>
      </c>
      <c r="D337" s="10"/>
    </row>
    <row r="338" customHeight="1" spans="1:4">
      <c r="A338" s="14" t="s">
        <v>776</v>
      </c>
      <c r="B338" s="5" t="s">
        <v>1229</v>
      </c>
      <c r="C338" s="4" t="s">
        <v>168</v>
      </c>
      <c r="D338" s="10"/>
    </row>
    <row r="339" customHeight="1" spans="1:4">
      <c r="A339" s="14" t="s">
        <v>777</v>
      </c>
      <c r="B339" s="5" t="s">
        <v>1230</v>
      </c>
      <c r="C339" s="4" t="s">
        <v>168</v>
      </c>
      <c r="D339" s="10"/>
    </row>
    <row r="340" customHeight="1" spans="1:4">
      <c r="A340" s="14" t="s">
        <v>778</v>
      </c>
      <c r="B340" s="5" t="s">
        <v>1231</v>
      </c>
      <c r="C340" s="4" t="s">
        <v>168</v>
      </c>
      <c r="D340" s="10"/>
    </row>
    <row r="341" customHeight="1" spans="1:4">
      <c r="A341" s="14" t="s">
        <v>779</v>
      </c>
      <c r="B341" s="5" t="s">
        <v>1232</v>
      </c>
      <c r="C341" s="4" t="s">
        <v>168</v>
      </c>
      <c r="D341" s="10"/>
    </row>
    <row r="342" customHeight="1" spans="1:4">
      <c r="A342" s="14" t="s">
        <v>780</v>
      </c>
      <c r="B342" s="5" t="s">
        <v>1233</v>
      </c>
      <c r="C342" s="4" t="s">
        <v>168</v>
      </c>
      <c r="D342" s="10"/>
    </row>
    <row r="343" customHeight="1" spans="1:4">
      <c r="A343" s="14" t="s">
        <v>781</v>
      </c>
      <c r="B343" s="5" t="s">
        <v>1234</v>
      </c>
      <c r="C343" s="4" t="s">
        <v>168</v>
      </c>
      <c r="D343" s="10"/>
    </row>
    <row r="344" customHeight="1" spans="1:4">
      <c r="A344" s="14" t="s">
        <v>782</v>
      </c>
      <c r="B344" s="5" t="s">
        <v>1235</v>
      </c>
      <c r="C344" s="4" t="s">
        <v>168</v>
      </c>
      <c r="D344" s="10"/>
    </row>
    <row r="345" customHeight="1" spans="1:4">
      <c r="A345" s="14" t="s">
        <v>783</v>
      </c>
      <c r="B345" s="5" t="s">
        <v>1236</v>
      </c>
      <c r="C345" s="4" t="s">
        <v>168</v>
      </c>
      <c r="D345" s="10"/>
    </row>
    <row r="346" customHeight="1" spans="1:4">
      <c r="A346" s="14" t="s">
        <v>784</v>
      </c>
      <c r="B346" s="5" t="s">
        <v>1237</v>
      </c>
      <c r="C346" s="4" t="s">
        <v>168</v>
      </c>
      <c r="D346" s="10"/>
    </row>
    <row r="347" customHeight="1" spans="1:4">
      <c r="A347" s="14" t="s">
        <v>786</v>
      </c>
      <c r="B347" s="5" t="s">
        <v>1238</v>
      </c>
      <c r="C347" s="4" t="s">
        <v>168</v>
      </c>
      <c r="D347" s="10"/>
    </row>
    <row r="348" customHeight="1" spans="1:4">
      <c r="A348" s="14" t="s">
        <v>787</v>
      </c>
      <c r="B348" s="5" t="s">
        <v>1239</v>
      </c>
      <c r="C348" s="4" t="s">
        <v>168</v>
      </c>
      <c r="D348" s="10"/>
    </row>
    <row r="349" customHeight="1" spans="1:4">
      <c r="A349" s="14" t="s">
        <v>788</v>
      </c>
      <c r="B349" s="5" t="s">
        <v>944</v>
      </c>
      <c r="C349" s="4" t="s">
        <v>168</v>
      </c>
      <c r="D349" s="10"/>
    </row>
    <row r="350" customHeight="1" spans="1:4">
      <c r="A350" s="14" t="s">
        <v>789</v>
      </c>
      <c r="B350" s="5" t="s">
        <v>945</v>
      </c>
      <c r="C350" s="4" t="s">
        <v>168</v>
      </c>
      <c r="D350" s="10"/>
    </row>
    <row r="351" customHeight="1" spans="1:4">
      <c r="A351" s="14" t="s">
        <v>790</v>
      </c>
      <c r="B351" s="5" t="s">
        <v>1240</v>
      </c>
      <c r="C351" s="4" t="s">
        <v>168</v>
      </c>
      <c r="D351" s="10"/>
    </row>
    <row r="352" customHeight="1" spans="1:4">
      <c r="A352" s="14" t="s">
        <v>791</v>
      </c>
      <c r="B352" s="5" t="s">
        <v>1241</v>
      </c>
      <c r="C352" s="4" t="s">
        <v>168</v>
      </c>
      <c r="D352" s="10"/>
    </row>
    <row r="353" customHeight="1" spans="1:4">
      <c r="A353" s="14" t="s">
        <v>792</v>
      </c>
      <c r="B353" s="5" t="s">
        <v>1242</v>
      </c>
      <c r="C353" s="4" t="s">
        <v>168</v>
      </c>
      <c r="D353" s="10"/>
    </row>
    <row r="354" customHeight="1" spans="1:4">
      <c r="A354" s="14" t="s">
        <v>793</v>
      </c>
      <c r="B354" s="5" t="s">
        <v>1243</v>
      </c>
      <c r="C354" s="4" t="s">
        <v>168</v>
      </c>
      <c r="D354" s="10"/>
    </row>
    <row r="355" customHeight="1" spans="1:4">
      <c r="A355" s="14" t="s">
        <v>794</v>
      </c>
      <c r="B355" s="5" t="s">
        <v>1244</v>
      </c>
      <c r="C355" s="4" t="s">
        <v>168</v>
      </c>
      <c r="D355" s="10"/>
    </row>
    <row r="356" customHeight="1" spans="1:4">
      <c r="A356" s="14" t="s">
        <v>795</v>
      </c>
      <c r="B356" s="5" t="s">
        <v>1245</v>
      </c>
      <c r="C356" s="4" t="s">
        <v>168</v>
      </c>
      <c r="D356" s="10"/>
    </row>
    <row r="357" customHeight="1" spans="1:4">
      <c r="A357" s="14" t="s">
        <v>796</v>
      </c>
      <c r="B357" s="5" t="s">
        <v>1246</v>
      </c>
      <c r="C357" s="4" t="s">
        <v>168</v>
      </c>
      <c r="D357" s="10"/>
    </row>
    <row r="358" customHeight="1" spans="1:4">
      <c r="A358" s="14" t="s">
        <v>797</v>
      </c>
      <c r="B358" s="5" t="s">
        <v>1247</v>
      </c>
      <c r="C358" s="4" t="s">
        <v>168</v>
      </c>
      <c r="D358" s="10"/>
    </row>
    <row r="359" customHeight="1" spans="1:4">
      <c r="A359" s="14" t="s">
        <v>798</v>
      </c>
      <c r="B359" s="5" t="s">
        <v>1248</v>
      </c>
      <c r="C359" s="4" t="s">
        <v>168</v>
      </c>
      <c r="D359" s="10"/>
    </row>
    <row r="360" customHeight="1" spans="1:4">
      <c r="A360" s="14" t="s">
        <v>799</v>
      </c>
      <c r="B360" s="5" t="s">
        <v>1249</v>
      </c>
      <c r="C360" s="4" t="s">
        <v>168</v>
      </c>
      <c r="D360" s="10"/>
    </row>
    <row r="361" customHeight="1" spans="1:4">
      <c r="A361" s="14" t="s">
        <v>800</v>
      </c>
      <c r="B361" s="5" t="s">
        <v>1250</v>
      </c>
      <c r="C361" s="4" t="s">
        <v>168</v>
      </c>
      <c r="D361" s="10"/>
    </row>
    <row r="362" customHeight="1" spans="1:4">
      <c r="A362" s="14" t="s">
        <v>801</v>
      </c>
      <c r="B362" s="5" t="s">
        <v>1251</v>
      </c>
      <c r="C362" s="4" t="s">
        <v>168</v>
      </c>
      <c r="D362" s="10"/>
    </row>
    <row r="363" customHeight="1" spans="1:4">
      <c r="A363" s="14" t="s">
        <v>802</v>
      </c>
      <c r="B363" s="5" t="s">
        <v>1252</v>
      </c>
      <c r="C363" s="4" t="s">
        <v>168</v>
      </c>
      <c r="D363" s="10"/>
    </row>
    <row r="364" customHeight="1" spans="1:4">
      <c r="A364" s="14" t="s">
        <v>803</v>
      </c>
      <c r="B364" s="5" t="s">
        <v>1253</v>
      </c>
      <c r="C364" s="4" t="s">
        <v>168</v>
      </c>
      <c r="D364" s="10"/>
    </row>
    <row r="365" customHeight="1" spans="1:4">
      <c r="A365" s="14" t="s">
        <v>804</v>
      </c>
      <c r="B365" s="5" t="s">
        <v>1254</v>
      </c>
      <c r="C365" s="4" t="s">
        <v>168</v>
      </c>
      <c r="D365" s="10"/>
    </row>
    <row r="366" customHeight="1" spans="1:4">
      <c r="A366" s="14" t="s">
        <v>805</v>
      </c>
      <c r="B366" s="5" t="s">
        <v>1255</v>
      </c>
      <c r="C366" s="4" t="s">
        <v>168</v>
      </c>
      <c r="D366" s="10"/>
    </row>
    <row r="367" customHeight="1" spans="1:4">
      <c r="A367" s="14" t="s">
        <v>806</v>
      </c>
      <c r="B367" s="5" t="s">
        <v>1256</v>
      </c>
      <c r="C367" s="4" t="s">
        <v>168</v>
      </c>
      <c r="D367" s="10"/>
    </row>
    <row r="368" customHeight="1" spans="1:4">
      <c r="A368" s="14" t="s">
        <v>807</v>
      </c>
      <c r="B368" s="5" t="s">
        <v>1257</v>
      </c>
      <c r="C368" s="4" t="s">
        <v>168</v>
      </c>
      <c r="D368" s="10"/>
    </row>
    <row r="369" customHeight="1" spans="1:4">
      <c r="A369" s="14" t="s">
        <v>808</v>
      </c>
      <c r="B369" s="5" t="s">
        <v>1258</v>
      </c>
      <c r="C369" s="4" t="s">
        <v>168</v>
      </c>
      <c r="D369" s="10"/>
    </row>
    <row r="370" customHeight="1" spans="1:4">
      <c r="A370" s="15" t="s">
        <v>1259</v>
      </c>
      <c r="B370" s="5" t="s">
        <v>1260</v>
      </c>
      <c r="C370" s="15" t="s">
        <v>167</v>
      </c>
      <c r="D370" s="15"/>
    </row>
    <row r="371" customHeight="1" spans="1:4">
      <c r="A371" s="15" t="s">
        <v>1261</v>
      </c>
      <c r="B371" s="5" t="s">
        <v>1262</v>
      </c>
      <c r="C371" s="15" t="s">
        <v>167</v>
      </c>
      <c r="D371" s="15"/>
    </row>
    <row r="372" customHeight="1" spans="1:4">
      <c r="A372" s="6" t="s">
        <v>1263</v>
      </c>
      <c r="B372" s="5" t="s">
        <v>1264</v>
      </c>
      <c r="C372" s="6" t="s">
        <v>167</v>
      </c>
      <c r="D372" s="6"/>
    </row>
    <row r="373" customHeight="1" spans="1:4">
      <c r="A373" s="15" t="s">
        <v>1265</v>
      </c>
      <c r="B373" s="5" t="s">
        <v>1266</v>
      </c>
      <c r="C373" s="15" t="s">
        <v>167</v>
      </c>
      <c r="D373" s="15"/>
    </row>
    <row r="374" customHeight="1" spans="1:4">
      <c r="A374" s="6" t="s">
        <v>1267</v>
      </c>
      <c r="B374" s="5" t="s">
        <v>1268</v>
      </c>
      <c r="C374" s="6" t="s">
        <v>167</v>
      </c>
      <c r="D374" s="6"/>
    </row>
    <row r="375" customHeight="1" spans="1:4">
      <c r="A375" s="6" t="s">
        <v>1269</v>
      </c>
      <c r="B375" s="5" t="s">
        <v>1270</v>
      </c>
      <c r="C375" s="6" t="s">
        <v>167</v>
      </c>
      <c r="D375" s="6"/>
    </row>
    <row r="376" customHeight="1" spans="1:4">
      <c r="A376" s="6" t="s">
        <v>1271</v>
      </c>
      <c r="B376" s="5" t="s">
        <v>1272</v>
      </c>
      <c r="C376" s="6" t="s">
        <v>167</v>
      </c>
      <c r="D376" s="6"/>
    </row>
    <row r="377" customHeight="1" spans="1:4">
      <c r="A377" s="6" t="s">
        <v>1273</v>
      </c>
      <c r="B377" s="5" t="s">
        <v>1274</v>
      </c>
      <c r="C377" s="6" t="s">
        <v>167</v>
      </c>
      <c r="D377" s="6"/>
    </row>
    <row r="378" customHeight="1" spans="1:4">
      <c r="A378" s="6" t="s">
        <v>1275</v>
      </c>
      <c r="B378" s="5" t="s">
        <v>1276</v>
      </c>
      <c r="C378" s="6" t="s">
        <v>167</v>
      </c>
      <c r="D378" s="6"/>
    </row>
    <row r="379" customHeight="1" spans="1:4">
      <c r="A379" s="6" t="s">
        <v>1277</v>
      </c>
      <c r="B379" s="5" t="s">
        <v>1278</v>
      </c>
      <c r="C379" s="6" t="s">
        <v>167</v>
      </c>
      <c r="D379" s="6"/>
    </row>
    <row r="380" customHeight="1" spans="1:4">
      <c r="A380" s="6" t="s">
        <v>1279</v>
      </c>
      <c r="B380" s="5" t="s">
        <v>1280</v>
      </c>
      <c r="C380" s="6" t="s">
        <v>167</v>
      </c>
      <c r="D380" s="6"/>
    </row>
    <row r="381" customHeight="1" spans="1:4">
      <c r="A381" s="6" t="s">
        <v>1281</v>
      </c>
      <c r="B381" s="5" t="s">
        <v>1282</v>
      </c>
      <c r="C381" s="6" t="s">
        <v>167</v>
      </c>
      <c r="D381" s="6"/>
    </row>
    <row r="382" customHeight="1" spans="1:4">
      <c r="A382" s="6" t="s">
        <v>1283</v>
      </c>
      <c r="B382" s="5" t="s">
        <v>1284</v>
      </c>
      <c r="C382" s="6" t="s">
        <v>167</v>
      </c>
      <c r="D382" s="6"/>
    </row>
    <row r="383" customHeight="1" spans="1:4">
      <c r="A383" s="6" t="s">
        <v>1285</v>
      </c>
      <c r="B383" s="5" t="s">
        <v>1286</v>
      </c>
      <c r="C383" s="6" t="s">
        <v>167</v>
      </c>
      <c r="D383" s="6"/>
    </row>
    <row r="384" customHeight="1" spans="1:4">
      <c r="A384" s="6" t="s">
        <v>1287</v>
      </c>
      <c r="B384" s="5" t="s">
        <v>1288</v>
      </c>
      <c r="C384" s="6" t="s">
        <v>167</v>
      </c>
      <c r="D384" s="6"/>
    </row>
    <row r="385" customHeight="1" spans="1:4">
      <c r="A385" s="6" t="s">
        <v>1289</v>
      </c>
      <c r="B385" s="5" t="s">
        <v>1290</v>
      </c>
      <c r="C385" s="6" t="s">
        <v>167</v>
      </c>
      <c r="D385" s="6"/>
    </row>
    <row r="386" customHeight="1" spans="1:4">
      <c r="A386" s="6" t="s">
        <v>1291</v>
      </c>
      <c r="B386" s="5" t="s">
        <v>1292</v>
      </c>
      <c r="C386" s="6" t="s">
        <v>167</v>
      </c>
      <c r="D386" s="6"/>
    </row>
    <row r="387" customHeight="1" spans="1:4">
      <c r="A387" s="6" t="s">
        <v>1293</v>
      </c>
      <c r="B387" s="5" t="s">
        <v>1294</v>
      </c>
      <c r="C387" s="6" t="s">
        <v>167</v>
      </c>
      <c r="D387" s="6"/>
    </row>
    <row r="388" customHeight="1" spans="1:4">
      <c r="A388" s="6" t="s">
        <v>1295</v>
      </c>
      <c r="B388" s="5" t="s">
        <v>1296</v>
      </c>
      <c r="C388" s="6" t="s">
        <v>167</v>
      </c>
      <c r="D388" s="6"/>
    </row>
    <row r="389" customHeight="1" spans="1:4">
      <c r="A389" s="6" t="s">
        <v>1297</v>
      </c>
      <c r="B389" s="5" t="s">
        <v>1298</v>
      </c>
      <c r="C389" s="6" t="s">
        <v>167</v>
      </c>
      <c r="D389" s="6"/>
    </row>
    <row r="390" customHeight="1" spans="1:4">
      <c r="A390" s="6" t="s">
        <v>1299</v>
      </c>
      <c r="B390" s="5" t="s">
        <v>1300</v>
      </c>
      <c r="C390" s="6" t="s">
        <v>167</v>
      </c>
      <c r="D390" s="6"/>
    </row>
    <row r="391" customHeight="1" spans="1:4">
      <c r="A391" s="6" t="s">
        <v>1301</v>
      </c>
      <c r="B391" s="5" t="s">
        <v>1302</v>
      </c>
      <c r="C391" s="6" t="s">
        <v>167</v>
      </c>
      <c r="D391" s="6"/>
    </row>
    <row r="392" customHeight="1" spans="1:4">
      <c r="A392" s="6" t="s">
        <v>1303</v>
      </c>
      <c r="B392" s="5" t="s">
        <v>1304</v>
      </c>
      <c r="C392" s="6" t="s">
        <v>167</v>
      </c>
      <c r="D392" s="6"/>
    </row>
    <row r="393" customHeight="1" spans="1:4">
      <c r="A393" s="6" t="s">
        <v>1305</v>
      </c>
      <c r="B393" s="5" t="s">
        <v>1306</v>
      </c>
      <c r="C393" s="6" t="s">
        <v>167</v>
      </c>
      <c r="D393" s="6"/>
    </row>
    <row r="394" customHeight="1" spans="1:4">
      <c r="A394" s="6" t="s">
        <v>1307</v>
      </c>
      <c r="B394" s="5" t="s">
        <v>1308</v>
      </c>
      <c r="C394" s="6" t="s">
        <v>167</v>
      </c>
      <c r="D394" s="6"/>
    </row>
    <row r="395" customHeight="1" spans="1:4">
      <c r="A395" s="6" t="s">
        <v>1309</v>
      </c>
      <c r="B395" s="5" t="s">
        <v>1310</v>
      </c>
      <c r="C395" s="6" t="s">
        <v>167</v>
      </c>
      <c r="D395" s="6"/>
    </row>
    <row r="396" customHeight="1" spans="1:4">
      <c r="A396" s="6" t="s">
        <v>1311</v>
      </c>
      <c r="B396" s="5" t="s">
        <v>1312</v>
      </c>
      <c r="C396" s="6" t="s">
        <v>167</v>
      </c>
      <c r="D396" s="6"/>
    </row>
    <row r="397" customHeight="1" spans="1:4">
      <c r="A397" s="6" t="s">
        <v>1313</v>
      </c>
      <c r="B397" s="5" t="s">
        <v>1314</v>
      </c>
      <c r="C397" s="6" t="s">
        <v>167</v>
      </c>
      <c r="D397" s="6"/>
    </row>
    <row r="398" customHeight="1" spans="1:4">
      <c r="A398" s="6" t="s">
        <v>1315</v>
      </c>
      <c r="B398" s="5" t="s">
        <v>1316</v>
      </c>
      <c r="C398" s="6" t="s">
        <v>167</v>
      </c>
      <c r="D398" s="6"/>
    </row>
    <row r="399" customHeight="1" spans="1:4">
      <c r="A399" s="6" t="s">
        <v>1317</v>
      </c>
      <c r="B399" s="5" t="s">
        <v>1318</v>
      </c>
      <c r="C399" s="6" t="s">
        <v>167</v>
      </c>
      <c r="D399" s="6"/>
    </row>
    <row r="400" customHeight="1" spans="1:4">
      <c r="A400" s="6" t="s">
        <v>482</v>
      </c>
      <c r="B400" s="5" t="s">
        <v>1319</v>
      </c>
      <c r="C400" s="6" t="s">
        <v>167</v>
      </c>
      <c r="D400" s="6"/>
    </row>
    <row r="401" customHeight="1" spans="1:4">
      <c r="A401" s="6" t="s">
        <v>1320</v>
      </c>
      <c r="B401" s="5" t="s">
        <v>1321</v>
      </c>
      <c r="C401" s="6" t="s">
        <v>167</v>
      </c>
      <c r="D401" s="6"/>
    </row>
    <row r="402" customHeight="1" spans="1:4">
      <c r="A402" s="6" t="s">
        <v>1322</v>
      </c>
      <c r="B402" s="5" t="s">
        <v>1323</v>
      </c>
      <c r="C402" s="6" t="s">
        <v>167</v>
      </c>
      <c r="D402" s="6"/>
    </row>
    <row r="403" customHeight="1" spans="1:4">
      <c r="A403" s="6" t="s">
        <v>1324</v>
      </c>
      <c r="B403" s="5" t="s">
        <v>1325</v>
      </c>
      <c r="C403" s="6" t="s">
        <v>167</v>
      </c>
      <c r="D403" s="6"/>
    </row>
    <row r="404" customHeight="1" spans="1:4">
      <c r="A404" s="6" t="s">
        <v>1326</v>
      </c>
      <c r="B404" s="5" t="s">
        <v>1327</v>
      </c>
      <c r="C404" s="6" t="s">
        <v>167</v>
      </c>
      <c r="D404" s="6"/>
    </row>
    <row r="405" customHeight="1" spans="1:4">
      <c r="A405" s="6" t="s">
        <v>1328</v>
      </c>
      <c r="B405" s="5" t="s">
        <v>1329</v>
      </c>
      <c r="C405" s="6" t="s">
        <v>167</v>
      </c>
      <c r="D405" s="6"/>
    </row>
    <row r="406" customHeight="1" spans="1:4">
      <c r="A406" s="6" t="s">
        <v>1330</v>
      </c>
      <c r="B406" s="5" t="s">
        <v>1331</v>
      </c>
      <c r="C406" s="6" t="s">
        <v>167</v>
      </c>
      <c r="D406" s="6"/>
    </row>
    <row r="407" customHeight="1" spans="1:4">
      <c r="A407" s="6" t="s">
        <v>1332</v>
      </c>
      <c r="B407" s="5" t="s">
        <v>1333</v>
      </c>
      <c r="C407" s="6" t="s">
        <v>167</v>
      </c>
      <c r="D407" s="6"/>
    </row>
    <row r="408" customHeight="1" spans="1:4">
      <c r="A408" s="6" t="s">
        <v>1334</v>
      </c>
      <c r="B408" s="5" t="s">
        <v>1335</v>
      </c>
      <c r="C408" s="6" t="s">
        <v>167</v>
      </c>
      <c r="D408" s="6"/>
    </row>
    <row r="409" customHeight="1" spans="1:4">
      <c r="A409" s="6" t="s">
        <v>1336</v>
      </c>
      <c r="B409" s="5" t="s">
        <v>1337</v>
      </c>
      <c r="C409" s="6" t="s">
        <v>167</v>
      </c>
      <c r="D409" s="6"/>
    </row>
    <row r="410" customHeight="1" spans="1:4">
      <c r="A410" s="6" t="s">
        <v>245</v>
      </c>
      <c r="B410" s="13" t="s">
        <v>1338</v>
      </c>
      <c r="C410" s="6" t="s">
        <v>167</v>
      </c>
      <c r="D410" s="6"/>
    </row>
    <row r="411" customHeight="1" spans="1:4">
      <c r="A411" s="6" t="s">
        <v>246</v>
      </c>
      <c r="B411" s="13" t="s">
        <v>1339</v>
      </c>
      <c r="C411" s="6" t="s">
        <v>167</v>
      </c>
      <c r="D411" s="6"/>
    </row>
    <row r="412" customHeight="1" spans="1:4">
      <c r="A412" s="6" t="s">
        <v>247</v>
      </c>
      <c r="B412" s="13" t="s">
        <v>1340</v>
      </c>
      <c r="C412" s="6" t="s">
        <v>167</v>
      </c>
      <c r="D412" s="6"/>
    </row>
    <row r="413" customHeight="1" spans="1:4">
      <c r="A413" s="6" t="s">
        <v>248</v>
      </c>
      <c r="B413" s="13" t="s">
        <v>1341</v>
      </c>
      <c r="C413" s="6" t="s">
        <v>167</v>
      </c>
      <c r="D413" s="6"/>
    </row>
    <row r="414" customHeight="1" spans="1:4">
      <c r="A414" s="6" t="s">
        <v>240</v>
      </c>
      <c r="B414" s="13" t="s">
        <v>1342</v>
      </c>
      <c r="C414" s="6" t="s">
        <v>167</v>
      </c>
      <c r="D414" s="6"/>
    </row>
    <row r="415" customHeight="1" spans="1:4">
      <c r="A415" s="6" t="s">
        <v>241</v>
      </c>
      <c r="B415" s="13" t="s">
        <v>1343</v>
      </c>
      <c r="C415" s="6" t="s">
        <v>167</v>
      </c>
      <c r="D415" s="6"/>
    </row>
    <row r="416" customHeight="1" spans="1:4">
      <c r="A416" s="6" t="s">
        <v>242</v>
      </c>
      <c r="B416" s="13" t="s">
        <v>1344</v>
      </c>
      <c r="C416" s="6" t="s">
        <v>167</v>
      </c>
      <c r="D416" s="6"/>
    </row>
    <row r="417" customHeight="1" spans="1:4">
      <c r="A417" s="6" t="s">
        <v>243</v>
      </c>
      <c r="B417" s="13" t="s">
        <v>1345</v>
      </c>
      <c r="C417" s="6" t="s">
        <v>167</v>
      </c>
      <c r="D417" s="6"/>
    </row>
    <row r="418" customHeight="1" spans="1:4">
      <c r="A418" s="4" t="s">
        <v>221</v>
      </c>
      <c r="B418" s="5" t="s">
        <v>1346</v>
      </c>
      <c r="C418" s="4" t="s">
        <v>1347</v>
      </c>
      <c r="D418" s="4"/>
    </row>
    <row r="419" customHeight="1" spans="1:4">
      <c r="A419" s="4" t="s">
        <v>239</v>
      </c>
      <c r="B419" s="13" t="s">
        <v>1348</v>
      </c>
      <c r="C419" s="4" t="s">
        <v>1347</v>
      </c>
      <c r="D419" s="4"/>
    </row>
    <row r="420" customHeight="1" spans="1:4">
      <c r="A420" s="4" t="s">
        <v>244</v>
      </c>
      <c r="B420" s="5" t="s">
        <v>1349</v>
      </c>
      <c r="C420" s="4" t="s">
        <v>1347</v>
      </c>
      <c r="D420" s="4"/>
    </row>
    <row r="421" customHeight="1" spans="1:4">
      <c r="A421" s="4" t="s">
        <v>249</v>
      </c>
      <c r="B421" s="13" t="s">
        <v>1350</v>
      </c>
      <c r="C421" s="4" t="s">
        <v>1347</v>
      </c>
      <c r="D421" s="4"/>
    </row>
    <row r="422" customHeight="1" spans="1:4">
      <c r="A422" s="4" t="s">
        <v>254</v>
      </c>
      <c r="B422" s="13" t="s">
        <v>1351</v>
      </c>
      <c r="C422" s="4" t="s">
        <v>1347</v>
      </c>
      <c r="D422" s="4"/>
    </row>
    <row r="423" customHeight="1" spans="1:4">
      <c r="A423" s="4" t="s">
        <v>1352</v>
      </c>
      <c r="B423" s="5" t="s">
        <v>1353</v>
      </c>
      <c r="C423" s="4" t="s">
        <v>1347</v>
      </c>
      <c r="D423" s="4"/>
    </row>
    <row r="424" customHeight="1" spans="1:4">
      <c r="A424" s="4" t="s">
        <v>1354</v>
      </c>
      <c r="B424" s="5" t="s">
        <v>1355</v>
      </c>
      <c r="C424" s="4" t="s">
        <v>1347</v>
      </c>
      <c r="D424" s="4"/>
    </row>
    <row r="425" customHeight="1" spans="1:4">
      <c r="A425" s="4" t="s">
        <v>1356</v>
      </c>
      <c r="B425" s="5" t="s">
        <v>1357</v>
      </c>
      <c r="C425" s="4" t="s">
        <v>1347</v>
      </c>
      <c r="D425" s="4"/>
    </row>
    <row r="426" customHeight="1" spans="1:4">
      <c r="A426" s="4" t="s">
        <v>285</v>
      </c>
      <c r="B426" s="5" t="s">
        <v>1358</v>
      </c>
      <c r="C426" s="4" t="s">
        <v>1347</v>
      </c>
      <c r="D426" s="4"/>
    </row>
    <row r="427" customHeight="1" spans="1:4">
      <c r="A427" s="4" t="s">
        <v>279</v>
      </c>
      <c r="B427" s="5" t="s">
        <v>1359</v>
      </c>
      <c r="C427" s="4" t="s">
        <v>1347</v>
      </c>
      <c r="D427" s="4"/>
    </row>
    <row r="428" customHeight="1" spans="1:4">
      <c r="A428" s="4" t="s">
        <v>227</v>
      </c>
      <c r="B428" s="5" t="s">
        <v>1360</v>
      </c>
      <c r="C428" s="4" t="s">
        <v>1347</v>
      </c>
      <c r="D428" s="4"/>
    </row>
    <row r="429" customHeight="1" spans="1:4">
      <c r="A429" s="4" t="s">
        <v>233</v>
      </c>
      <c r="B429" s="13" t="s">
        <v>1361</v>
      </c>
      <c r="C429" s="16" t="s">
        <v>1347</v>
      </c>
      <c r="D429" s="4"/>
    </row>
    <row r="430" customHeight="1" spans="1:4">
      <c r="A430" s="4" t="s">
        <v>170</v>
      </c>
      <c r="B430" s="5" t="s">
        <v>1362</v>
      </c>
      <c r="C430" s="4" t="s">
        <v>1347</v>
      </c>
      <c r="D430" s="4"/>
    </row>
    <row r="431" customHeight="1" spans="1:4">
      <c r="A431" s="4" t="s">
        <v>181</v>
      </c>
      <c r="B431" s="5" t="s">
        <v>1363</v>
      </c>
      <c r="C431" s="4" t="s">
        <v>1347</v>
      </c>
      <c r="D431" s="4"/>
    </row>
    <row r="432" customHeight="1" spans="1:4">
      <c r="A432" s="4" t="s">
        <v>191</v>
      </c>
      <c r="B432" s="5" t="s">
        <v>1364</v>
      </c>
      <c r="C432" s="4" t="s">
        <v>1347</v>
      </c>
      <c r="D432" s="4"/>
    </row>
    <row r="433" customHeight="1" spans="1:4">
      <c r="A433" s="4" t="s">
        <v>198</v>
      </c>
      <c r="B433" s="5" t="s">
        <v>1365</v>
      </c>
      <c r="C433" s="4" t="s">
        <v>1347</v>
      </c>
      <c r="D433" s="4"/>
    </row>
    <row r="434" customHeight="1" spans="1:4">
      <c r="A434" s="4" t="s">
        <v>186</v>
      </c>
      <c r="B434" s="13" t="s">
        <v>1366</v>
      </c>
      <c r="C434" s="16" t="s">
        <v>1347</v>
      </c>
      <c r="D434" s="4"/>
    </row>
    <row r="435" customHeight="1" spans="1:4">
      <c r="A435" s="4" t="s">
        <v>204</v>
      </c>
      <c r="B435" s="5" t="s">
        <v>1367</v>
      </c>
      <c r="C435" s="16" t="s">
        <v>1347</v>
      </c>
      <c r="D435" s="4"/>
    </row>
    <row r="436" customHeight="1" spans="1:4">
      <c r="A436" s="4" t="s">
        <v>210</v>
      </c>
      <c r="B436" s="5" t="s">
        <v>1368</v>
      </c>
      <c r="C436" s="16" t="s">
        <v>1347</v>
      </c>
      <c r="D436" s="4"/>
    </row>
    <row r="437" customHeight="1" spans="1:4">
      <c r="A437" s="4" t="s">
        <v>216</v>
      </c>
      <c r="B437" s="5" t="s">
        <v>1369</v>
      </c>
      <c r="C437" s="16" t="s">
        <v>1347</v>
      </c>
      <c r="D437" s="4"/>
    </row>
    <row r="438" customHeight="1" spans="1:4">
      <c r="A438" s="4" t="s">
        <v>291</v>
      </c>
      <c r="B438" s="13" t="s">
        <v>1370</v>
      </c>
      <c r="C438" s="16" t="s">
        <v>1347</v>
      </c>
      <c r="D438" s="4"/>
    </row>
    <row r="439" customHeight="1" spans="1:4">
      <c r="A439" s="4" t="s">
        <v>296</v>
      </c>
      <c r="B439" s="13" t="s">
        <v>1371</v>
      </c>
      <c r="C439" s="16" t="s">
        <v>1347</v>
      </c>
      <c r="D439" s="4"/>
    </row>
    <row r="440" customHeight="1" spans="1:4">
      <c r="A440" s="4" t="s">
        <v>299</v>
      </c>
      <c r="B440" s="13" t="s">
        <v>1372</v>
      </c>
      <c r="C440" s="16" t="s">
        <v>1347</v>
      </c>
      <c r="D440" s="4"/>
    </row>
    <row r="441" customHeight="1" spans="1:4">
      <c r="A441" s="4" t="s">
        <v>302</v>
      </c>
      <c r="B441" s="13" t="s">
        <v>1373</v>
      </c>
      <c r="C441" s="16" t="s">
        <v>1347</v>
      </c>
      <c r="D441" s="4"/>
    </row>
    <row r="442" customHeight="1" spans="1:4">
      <c r="A442" s="4" t="s">
        <v>305</v>
      </c>
      <c r="B442" s="13" t="s">
        <v>1374</v>
      </c>
      <c r="C442" s="16" t="s">
        <v>1347</v>
      </c>
      <c r="D442" s="4"/>
    </row>
    <row r="443" customHeight="1" spans="1:4">
      <c r="A443" s="4" t="s">
        <v>310</v>
      </c>
      <c r="B443" s="13" t="s">
        <v>1375</v>
      </c>
      <c r="C443" s="16" t="s">
        <v>1347</v>
      </c>
      <c r="D443" s="4"/>
    </row>
    <row r="444" customHeight="1" spans="1:4">
      <c r="A444" s="4" t="s">
        <v>312</v>
      </c>
      <c r="B444" s="13" t="s">
        <v>1376</v>
      </c>
      <c r="C444" s="16" t="s">
        <v>1347</v>
      </c>
      <c r="D444" s="4"/>
    </row>
    <row r="445" customHeight="1" spans="1:4">
      <c r="A445" s="4" t="s">
        <v>315</v>
      </c>
      <c r="B445" s="13" t="s">
        <v>1377</v>
      </c>
      <c r="C445" s="16" t="s">
        <v>1347</v>
      </c>
      <c r="D445" s="4"/>
    </row>
    <row r="446" customHeight="1" spans="1:4">
      <c r="A446" s="4" t="s">
        <v>318</v>
      </c>
      <c r="B446" s="13" t="s">
        <v>1378</v>
      </c>
      <c r="C446" s="16" t="s">
        <v>1347</v>
      </c>
      <c r="D446" s="4"/>
    </row>
    <row r="447" customHeight="1" spans="1:4">
      <c r="A447" s="4" t="s">
        <v>259</v>
      </c>
      <c r="B447" s="13" t="s">
        <v>1379</v>
      </c>
      <c r="C447" s="16" t="s">
        <v>1347</v>
      </c>
      <c r="D447" s="4"/>
    </row>
    <row r="448" customHeight="1" spans="1:4">
      <c r="A448" s="4" t="s">
        <v>264</v>
      </c>
      <c r="B448" s="13" t="s">
        <v>1380</v>
      </c>
      <c r="C448" s="16" t="s">
        <v>1347</v>
      </c>
      <c r="D448" s="4"/>
    </row>
    <row r="449" customHeight="1" spans="1:4">
      <c r="A449" s="4" t="s">
        <v>274</v>
      </c>
      <c r="B449" s="13" t="s">
        <v>1381</v>
      </c>
      <c r="C449" s="16" t="s">
        <v>1347</v>
      </c>
      <c r="D449" s="4"/>
    </row>
    <row r="450" customHeight="1" spans="1:4">
      <c r="A450" s="4" t="s">
        <v>321</v>
      </c>
      <c r="B450" s="13" t="s">
        <v>1382</v>
      </c>
      <c r="C450" s="16" t="s">
        <v>1347</v>
      </c>
      <c r="D450" s="4"/>
    </row>
    <row r="451" customHeight="1" spans="1:4">
      <c r="A451" s="4" t="s">
        <v>328</v>
      </c>
      <c r="B451" s="13" t="s">
        <v>1383</v>
      </c>
      <c r="C451" s="16" t="s">
        <v>1347</v>
      </c>
      <c r="D451" s="4"/>
    </row>
    <row r="452" customHeight="1" spans="1:4">
      <c r="A452" s="4" t="s">
        <v>334</v>
      </c>
      <c r="B452" s="13" t="s">
        <v>1384</v>
      </c>
      <c r="C452" s="16" t="s">
        <v>1347</v>
      </c>
      <c r="D452" s="4"/>
    </row>
    <row r="453" customHeight="1" spans="1:4">
      <c r="A453" s="4" t="s">
        <v>340</v>
      </c>
      <c r="B453" s="13" t="s">
        <v>1385</v>
      </c>
      <c r="C453" s="16" t="s">
        <v>1347</v>
      </c>
      <c r="D453" s="4"/>
    </row>
    <row r="454" customHeight="1" spans="1:4">
      <c r="A454" s="4" t="s">
        <v>346</v>
      </c>
      <c r="B454" s="13" t="s">
        <v>1386</v>
      </c>
      <c r="C454" s="16" t="s">
        <v>1347</v>
      </c>
      <c r="D454" s="4"/>
    </row>
    <row r="455" customHeight="1" spans="1:4">
      <c r="A455" s="4" t="s">
        <v>352</v>
      </c>
      <c r="B455" s="13" t="s">
        <v>1387</v>
      </c>
      <c r="C455" s="16" t="s">
        <v>1347</v>
      </c>
      <c r="D455" s="4"/>
    </row>
    <row r="456" customHeight="1" spans="1:4">
      <c r="A456" s="4" t="s">
        <v>358</v>
      </c>
      <c r="B456" s="13" t="s">
        <v>1388</v>
      </c>
      <c r="C456" s="16" t="s">
        <v>1347</v>
      </c>
      <c r="D456" s="4"/>
    </row>
    <row r="457" customHeight="1" spans="1:4">
      <c r="A457" s="4" t="s">
        <v>363</v>
      </c>
      <c r="B457" s="13" t="s">
        <v>1389</v>
      </c>
      <c r="C457" s="16" t="s">
        <v>1347</v>
      </c>
      <c r="D457" s="4"/>
    </row>
    <row r="458" customHeight="1" spans="1:4">
      <c r="A458" s="4" t="s">
        <v>368</v>
      </c>
      <c r="B458" s="13" t="s">
        <v>1390</v>
      </c>
      <c r="C458" s="16" t="s">
        <v>1347</v>
      </c>
      <c r="D458" s="4"/>
    </row>
    <row r="459" customHeight="1" spans="1:4">
      <c r="A459" s="4" t="s">
        <v>373</v>
      </c>
      <c r="B459" s="13" t="s">
        <v>1391</v>
      </c>
      <c r="C459" s="16" t="s">
        <v>1347</v>
      </c>
      <c r="D459" s="4"/>
    </row>
    <row r="460" customHeight="1" spans="1:4">
      <c r="A460" s="4" t="s">
        <v>378</v>
      </c>
      <c r="B460" s="13" t="s">
        <v>1392</v>
      </c>
      <c r="C460" s="16" t="s">
        <v>1347</v>
      </c>
      <c r="D460" s="4"/>
    </row>
    <row r="461" customHeight="1" spans="1:4">
      <c r="A461" s="4" t="s">
        <v>383</v>
      </c>
      <c r="B461" s="13" t="s">
        <v>1393</v>
      </c>
      <c r="C461" s="16" t="s">
        <v>1347</v>
      </c>
      <c r="D461" s="4"/>
    </row>
    <row r="462" customHeight="1" spans="1:4">
      <c r="A462" s="4" t="s">
        <v>388</v>
      </c>
      <c r="B462" s="13" t="s">
        <v>1394</v>
      </c>
      <c r="C462" s="16" t="s">
        <v>1347</v>
      </c>
      <c r="D462" s="4"/>
    </row>
    <row r="463" customHeight="1" spans="1:4">
      <c r="A463" s="4" t="s">
        <v>393</v>
      </c>
      <c r="B463" s="13" t="s">
        <v>1395</v>
      </c>
      <c r="C463" s="16" t="s">
        <v>1347</v>
      </c>
      <c r="D463" s="4"/>
    </row>
    <row r="464" customHeight="1" spans="1:4">
      <c r="A464" s="4" t="s">
        <v>398</v>
      </c>
      <c r="B464" s="13" t="s">
        <v>1396</v>
      </c>
      <c r="C464" s="16" t="s">
        <v>1347</v>
      </c>
      <c r="D464" s="4"/>
    </row>
    <row r="465" customHeight="1" spans="1:4">
      <c r="A465" s="4" t="s">
        <v>403</v>
      </c>
      <c r="B465" s="13" t="s">
        <v>1397</v>
      </c>
      <c r="C465" s="16" t="s">
        <v>1347</v>
      </c>
      <c r="D465" s="4"/>
    </row>
    <row r="466" customHeight="1" spans="1:4">
      <c r="A466" s="4" t="s">
        <v>408</v>
      </c>
      <c r="B466" s="13" t="s">
        <v>1398</v>
      </c>
      <c r="C466" s="16" t="s">
        <v>1347</v>
      </c>
      <c r="D466" s="4"/>
    </row>
    <row r="467" customHeight="1" spans="1:4">
      <c r="A467" s="4" t="s">
        <v>413</v>
      </c>
      <c r="B467" s="13" t="s">
        <v>1399</v>
      </c>
      <c r="C467" s="16" t="s">
        <v>1347</v>
      </c>
      <c r="D467" s="4"/>
    </row>
    <row r="468" customHeight="1" spans="1:4">
      <c r="A468" s="4" t="s">
        <v>418</v>
      </c>
      <c r="B468" s="13" t="s">
        <v>1400</v>
      </c>
      <c r="C468" s="16" t="s">
        <v>1347</v>
      </c>
      <c r="D468" s="4"/>
    </row>
    <row r="469" customHeight="1" spans="1:4">
      <c r="A469" s="4" t="s">
        <v>423</v>
      </c>
      <c r="B469" s="13" t="s">
        <v>1401</v>
      </c>
      <c r="C469" s="16" t="s">
        <v>1347</v>
      </c>
      <c r="D469" s="4"/>
    </row>
    <row r="470" customHeight="1" spans="1:4">
      <c r="A470" s="4" t="s">
        <v>428</v>
      </c>
      <c r="B470" s="13" t="s">
        <v>1402</v>
      </c>
      <c r="C470" s="16" t="s">
        <v>1347</v>
      </c>
      <c r="D470" s="4"/>
    </row>
    <row r="471" customHeight="1" spans="1:4">
      <c r="A471" s="4" t="s">
        <v>433</v>
      </c>
      <c r="B471" s="13" t="s">
        <v>1403</v>
      </c>
      <c r="C471" s="16" t="s">
        <v>1347</v>
      </c>
      <c r="D471" s="4"/>
    </row>
    <row r="472" customHeight="1" spans="1:4">
      <c r="A472" s="4" t="s">
        <v>438</v>
      </c>
      <c r="B472" s="13" t="s">
        <v>1404</v>
      </c>
      <c r="C472" s="16" t="s">
        <v>1347</v>
      </c>
      <c r="D472" s="4"/>
    </row>
    <row r="473" customHeight="1" spans="1:4">
      <c r="A473" s="4" t="s">
        <v>443</v>
      </c>
      <c r="B473" s="13" t="s">
        <v>1405</v>
      </c>
      <c r="C473" s="16" t="s">
        <v>1347</v>
      </c>
      <c r="D473" s="4"/>
    </row>
    <row r="474" s="2" customFormat="1" customHeight="1" spans="1:4">
      <c r="A474" s="17" t="s">
        <v>2</v>
      </c>
      <c r="B474" s="13" t="s">
        <v>1406</v>
      </c>
      <c r="C474" s="17" t="s">
        <v>1407</v>
      </c>
      <c r="D474" s="17"/>
    </row>
    <row r="475" customHeight="1" spans="1:4">
      <c r="A475" s="6" t="s">
        <v>3</v>
      </c>
      <c r="B475" s="13" t="s">
        <v>1408</v>
      </c>
      <c r="C475" s="17" t="s">
        <v>1407</v>
      </c>
      <c r="D475" s="6"/>
    </row>
    <row r="476" customHeight="1" spans="1:4">
      <c r="A476" s="6" t="s">
        <v>4</v>
      </c>
      <c r="B476" s="13" t="s">
        <v>1409</v>
      </c>
      <c r="C476" s="17" t="s">
        <v>1407</v>
      </c>
      <c r="D476" s="6"/>
    </row>
    <row r="477" customHeight="1" spans="1:4">
      <c r="A477" s="6" t="s">
        <v>5</v>
      </c>
      <c r="B477" s="13" t="s">
        <v>1410</v>
      </c>
      <c r="C477" s="17" t="s">
        <v>1407</v>
      </c>
      <c r="D477" s="6"/>
    </row>
    <row r="478" customHeight="1" spans="1:4">
      <c r="A478" s="6" t="s">
        <v>6</v>
      </c>
      <c r="B478" s="13" t="s">
        <v>1411</v>
      </c>
      <c r="C478" s="17" t="s">
        <v>1407</v>
      </c>
      <c r="D478" s="6"/>
    </row>
    <row r="479" customHeight="1" spans="1:4">
      <c r="A479" s="6" t="s">
        <v>7</v>
      </c>
      <c r="B479" s="13" t="s">
        <v>1412</v>
      </c>
      <c r="C479" s="17" t="s">
        <v>1407</v>
      </c>
      <c r="D479" s="6"/>
    </row>
    <row r="480" customHeight="1" spans="1:4">
      <c r="A480" s="6" t="s">
        <v>8</v>
      </c>
      <c r="B480" s="5" t="s">
        <v>1413</v>
      </c>
      <c r="C480" s="17" t="s">
        <v>1407</v>
      </c>
      <c r="D480" s="6"/>
    </row>
    <row r="481" customHeight="1" spans="1:4">
      <c r="A481" s="6" t="s">
        <v>9</v>
      </c>
      <c r="B481" s="13" t="s">
        <v>1414</v>
      </c>
      <c r="C481" s="17" t="s">
        <v>1407</v>
      </c>
      <c r="D481" s="6"/>
    </row>
    <row r="482" customHeight="1" spans="1:4">
      <c r="A482" s="6" t="s">
        <v>10</v>
      </c>
      <c r="B482" s="13" t="s">
        <v>1415</v>
      </c>
      <c r="C482" s="17" t="s">
        <v>1407</v>
      </c>
      <c r="D482" s="6"/>
    </row>
    <row r="483" customHeight="1" spans="1:4">
      <c r="A483" s="6" t="s">
        <v>11</v>
      </c>
      <c r="B483" s="13" t="s">
        <v>1416</v>
      </c>
      <c r="C483" s="17" t="s">
        <v>1407</v>
      </c>
      <c r="D483" s="6"/>
    </row>
    <row r="484" customHeight="1" spans="1:4">
      <c r="A484" s="6" t="s">
        <v>12</v>
      </c>
      <c r="B484" s="13" t="s">
        <v>1417</v>
      </c>
      <c r="C484" s="17" t="s">
        <v>1407</v>
      </c>
      <c r="D484" s="6"/>
    </row>
    <row r="485" customHeight="1" spans="1:4">
      <c r="A485" s="6" t="s">
        <v>13</v>
      </c>
      <c r="B485" s="13" t="s">
        <v>1418</v>
      </c>
      <c r="C485" s="17" t="s">
        <v>1407</v>
      </c>
      <c r="D485" s="6"/>
    </row>
    <row r="486" customHeight="1" spans="1:4">
      <c r="A486" s="6" t="s">
        <v>14</v>
      </c>
      <c r="B486" s="13" t="s">
        <v>1419</v>
      </c>
      <c r="C486" s="17" t="s">
        <v>1407</v>
      </c>
      <c r="D486" s="6"/>
    </row>
    <row r="487" customHeight="1" spans="1:4">
      <c r="A487" s="6" t="s">
        <v>15</v>
      </c>
      <c r="B487" s="13" t="s">
        <v>1420</v>
      </c>
      <c r="C487" s="17" t="s">
        <v>1407</v>
      </c>
      <c r="D487" s="6"/>
    </row>
    <row r="488" customHeight="1" spans="1:4">
      <c r="A488" s="6" t="s">
        <v>16</v>
      </c>
      <c r="B488" s="13" t="s">
        <v>1421</v>
      </c>
      <c r="C488" s="17" t="s">
        <v>1407</v>
      </c>
      <c r="D488" s="6"/>
    </row>
    <row r="489" customHeight="1" spans="1:4">
      <c r="A489" s="6" t="s">
        <v>17</v>
      </c>
      <c r="B489" s="13" t="s">
        <v>1422</v>
      </c>
      <c r="C489" s="17" t="s">
        <v>1407</v>
      </c>
      <c r="D489" s="6"/>
    </row>
    <row r="490" customHeight="1" spans="1:4">
      <c r="A490" s="6" t="s">
        <v>18</v>
      </c>
      <c r="B490" s="13" t="s">
        <v>1423</v>
      </c>
      <c r="C490" s="17" t="s">
        <v>1407</v>
      </c>
      <c r="D490" s="6"/>
    </row>
    <row r="491" customHeight="1" spans="1:4">
      <c r="A491" s="6" t="s">
        <v>19</v>
      </c>
      <c r="B491" s="13" t="s">
        <v>1424</v>
      </c>
      <c r="C491" s="17" t="s">
        <v>1407</v>
      </c>
      <c r="D491" s="6"/>
    </row>
    <row r="492" customHeight="1" spans="1:4">
      <c r="A492" s="6" t="s">
        <v>20</v>
      </c>
      <c r="B492" s="13" t="s">
        <v>1425</v>
      </c>
      <c r="C492" s="17" t="s">
        <v>1407</v>
      </c>
      <c r="D492" s="6"/>
    </row>
    <row r="493" customHeight="1" spans="1:4">
      <c r="A493" s="6" t="s">
        <v>21</v>
      </c>
      <c r="B493" s="13" t="s">
        <v>1426</v>
      </c>
      <c r="C493" s="17" t="s">
        <v>1407</v>
      </c>
      <c r="D493" s="6"/>
    </row>
    <row r="494" customHeight="1" spans="1:4">
      <c r="A494" s="6" t="s">
        <v>22</v>
      </c>
      <c r="B494" s="13" t="s">
        <v>1427</v>
      </c>
      <c r="C494" s="17" t="s">
        <v>1407</v>
      </c>
      <c r="D494" s="6"/>
    </row>
    <row r="495" customHeight="1" spans="1:4">
      <c r="A495" s="6" t="s">
        <v>23</v>
      </c>
      <c r="B495" s="13" t="s">
        <v>1428</v>
      </c>
      <c r="C495" s="17" t="s">
        <v>1407</v>
      </c>
      <c r="D495" s="6"/>
    </row>
    <row r="496" customHeight="1" spans="1:4">
      <c r="A496" s="6" t="s">
        <v>24</v>
      </c>
      <c r="B496" s="13" t="s">
        <v>1429</v>
      </c>
      <c r="C496" s="17" t="s">
        <v>1407</v>
      </c>
      <c r="D496" s="6"/>
    </row>
    <row r="497" customHeight="1" spans="1:4">
      <c r="A497" s="6" t="s">
        <v>25</v>
      </c>
      <c r="B497" s="13" t="s">
        <v>1430</v>
      </c>
      <c r="C497" s="17" t="s">
        <v>1407</v>
      </c>
      <c r="D497" s="6"/>
    </row>
    <row r="498" customHeight="1" spans="1:4">
      <c r="A498" s="6" t="s">
        <v>26</v>
      </c>
      <c r="B498" s="13" t="s">
        <v>1431</v>
      </c>
      <c r="C498" s="17" t="s">
        <v>1407</v>
      </c>
      <c r="D498" s="6"/>
    </row>
    <row r="499" customHeight="1" spans="1:4">
      <c r="A499" s="6" t="s">
        <v>27</v>
      </c>
      <c r="B499" s="13" t="s">
        <v>1432</v>
      </c>
      <c r="C499" s="17" t="s">
        <v>1407</v>
      </c>
      <c r="D499" s="6"/>
    </row>
    <row r="500" customHeight="1" spans="1:4">
      <c r="A500" s="6" t="s">
        <v>28</v>
      </c>
      <c r="B500" s="13" t="s">
        <v>1433</v>
      </c>
      <c r="C500" s="17" t="s">
        <v>1407</v>
      </c>
      <c r="D500" s="6"/>
    </row>
    <row r="501" customHeight="1" spans="1:4">
      <c r="A501" s="6" t="s">
        <v>29</v>
      </c>
      <c r="B501" s="13" t="s">
        <v>1434</v>
      </c>
      <c r="C501" s="17" t="s">
        <v>1407</v>
      </c>
      <c r="D501" s="6"/>
    </row>
    <row r="502" customHeight="1" spans="1:4">
      <c r="A502" s="6" t="s">
        <v>30</v>
      </c>
      <c r="B502" s="13" t="s">
        <v>1435</v>
      </c>
      <c r="C502" s="17" t="s">
        <v>1407</v>
      </c>
      <c r="D502" s="6"/>
    </row>
    <row r="503" customHeight="1" spans="1:4">
      <c r="A503" s="6" t="s">
        <v>31</v>
      </c>
      <c r="B503" s="13" t="s">
        <v>1436</v>
      </c>
      <c r="C503" s="17" t="s">
        <v>1407</v>
      </c>
      <c r="D503" s="6"/>
    </row>
    <row r="504" customHeight="1" spans="1:4">
      <c r="A504" s="6" t="s">
        <v>32</v>
      </c>
      <c r="B504" s="13" t="s">
        <v>1437</v>
      </c>
      <c r="C504" s="17" t="s">
        <v>1407</v>
      </c>
      <c r="D504" s="6"/>
    </row>
    <row r="505" customHeight="1" spans="1:4">
      <c r="A505" s="6" t="s">
        <v>33</v>
      </c>
      <c r="B505" s="13" t="s">
        <v>1438</v>
      </c>
      <c r="C505" s="17" t="s">
        <v>1407</v>
      </c>
      <c r="D505" s="6"/>
    </row>
    <row r="506" customHeight="1" spans="1:4">
      <c r="A506" s="6" t="s">
        <v>34</v>
      </c>
      <c r="B506" s="13" t="s">
        <v>1439</v>
      </c>
      <c r="C506" s="17" t="s">
        <v>1407</v>
      </c>
      <c r="D506" s="6"/>
    </row>
    <row r="507" customHeight="1" spans="1:4">
      <c r="A507" s="6" t="s">
        <v>35</v>
      </c>
      <c r="B507" s="13" t="s">
        <v>1440</v>
      </c>
      <c r="C507" s="17" t="s">
        <v>1407</v>
      </c>
      <c r="D507" s="6"/>
    </row>
    <row r="508" customHeight="1" spans="1:4">
      <c r="A508" s="6" t="s">
        <v>36</v>
      </c>
      <c r="B508" s="13" t="s">
        <v>1441</v>
      </c>
      <c r="C508" s="17" t="s">
        <v>1407</v>
      </c>
      <c r="D508" s="6"/>
    </row>
    <row r="509" customHeight="1" spans="1:4">
      <c r="A509" s="6" t="s">
        <v>37</v>
      </c>
      <c r="B509" s="13" t="s">
        <v>1442</v>
      </c>
      <c r="C509" s="17" t="s">
        <v>1407</v>
      </c>
      <c r="D509" s="6"/>
    </row>
    <row r="510" customHeight="1" spans="1:4">
      <c r="A510" s="6" t="s">
        <v>38</v>
      </c>
      <c r="B510" s="13" t="s">
        <v>1443</v>
      </c>
      <c r="C510" s="17" t="s">
        <v>1407</v>
      </c>
      <c r="D510" s="6"/>
    </row>
    <row r="511" customHeight="1" spans="1:4">
      <c r="A511" s="6" t="s">
        <v>39</v>
      </c>
      <c r="B511" s="13" t="s">
        <v>1444</v>
      </c>
      <c r="C511" s="17" t="s">
        <v>1407</v>
      </c>
      <c r="D511" s="6"/>
    </row>
    <row r="512" customHeight="1" spans="1:4">
      <c r="A512" s="6" t="s">
        <v>40</v>
      </c>
      <c r="B512" s="13" t="s">
        <v>1445</v>
      </c>
      <c r="C512" s="17" t="s">
        <v>1407</v>
      </c>
      <c r="D512" s="6"/>
    </row>
    <row r="513" customHeight="1" spans="1:4">
      <c r="A513" s="6" t="s">
        <v>41</v>
      </c>
      <c r="B513" s="13" t="s">
        <v>1446</v>
      </c>
      <c r="C513" s="17" t="s">
        <v>1407</v>
      </c>
      <c r="D513" s="6"/>
    </row>
    <row r="514" customHeight="1" spans="1:4">
      <c r="A514" s="6" t="s">
        <v>42</v>
      </c>
      <c r="B514" s="13" t="s">
        <v>1447</v>
      </c>
      <c r="C514" s="17" t="s">
        <v>1407</v>
      </c>
      <c r="D514" s="6"/>
    </row>
    <row r="515" customHeight="1" spans="1:4">
      <c r="A515" s="6" t="s">
        <v>43</v>
      </c>
      <c r="B515" s="13" t="s">
        <v>1448</v>
      </c>
      <c r="C515" s="17" t="s">
        <v>1407</v>
      </c>
      <c r="D515" s="6"/>
    </row>
    <row r="516" customHeight="1" spans="1:4">
      <c r="A516" s="6" t="s">
        <v>44</v>
      </c>
      <c r="B516" s="13" t="s">
        <v>1449</v>
      </c>
      <c r="C516" s="17" t="s">
        <v>1407</v>
      </c>
      <c r="D516" s="6"/>
    </row>
    <row r="517" customHeight="1" spans="1:4">
      <c r="A517" s="6" t="s">
        <v>45</v>
      </c>
      <c r="B517" s="13" t="s">
        <v>1450</v>
      </c>
      <c r="C517" s="17" t="s">
        <v>1407</v>
      </c>
      <c r="D517" s="6"/>
    </row>
    <row r="518" customHeight="1" spans="1:4">
      <c r="A518" s="6" t="s">
        <v>46</v>
      </c>
      <c r="B518" s="13" t="s">
        <v>1451</v>
      </c>
      <c r="C518" s="17" t="s">
        <v>1407</v>
      </c>
      <c r="D518" s="6"/>
    </row>
    <row r="519" customHeight="1" spans="1:4">
      <c r="A519" s="6" t="s">
        <v>47</v>
      </c>
      <c r="B519" s="13" t="s">
        <v>1452</v>
      </c>
      <c r="C519" s="17" t="s">
        <v>1407</v>
      </c>
      <c r="D519" s="6"/>
    </row>
    <row r="520" customHeight="1" spans="1:4">
      <c r="A520" s="6" t="s">
        <v>48</v>
      </c>
      <c r="B520" s="13" t="s">
        <v>1453</v>
      </c>
      <c r="C520" s="17" t="s">
        <v>1407</v>
      </c>
      <c r="D520" s="6"/>
    </row>
    <row r="521" customHeight="1" spans="1:4">
      <c r="A521" s="6" t="s">
        <v>49</v>
      </c>
      <c r="B521" s="5" t="s">
        <v>1454</v>
      </c>
      <c r="C521" s="17" t="s">
        <v>1407</v>
      </c>
      <c r="D521" s="6"/>
    </row>
    <row r="522" customHeight="1" spans="1:4">
      <c r="A522" s="6" t="s">
        <v>50</v>
      </c>
      <c r="B522" s="13" t="s">
        <v>1455</v>
      </c>
      <c r="C522" s="17" t="s">
        <v>1407</v>
      </c>
      <c r="D522" s="6"/>
    </row>
    <row r="523" customHeight="1" spans="1:4">
      <c r="A523" s="6" t="s">
        <v>51</v>
      </c>
      <c r="B523" s="13" t="s">
        <v>1456</v>
      </c>
      <c r="C523" s="17" t="s">
        <v>1407</v>
      </c>
      <c r="D523" s="6"/>
    </row>
    <row r="524" customHeight="1" spans="1:4">
      <c r="A524" s="6" t="s">
        <v>52</v>
      </c>
      <c r="B524" s="13" t="s">
        <v>1457</v>
      </c>
      <c r="C524" s="17" t="s">
        <v>1407</v>
      </c>
      <c r="D524" s="6"/>
    </row>
    <row r="525" customHeight="1" spans="1:4">
      <c r="A525" s="6" t="s">
        <v>53</v>
      </c>
      <c r="B525" s="13" t="s">
        <v>1458</v>
      </c>
      <c r="C525" s="17" t="s">
        <v>1407</v>
      </c>
      <c r="D525" s="6"/>
    </row>
    <row r="526" customHeight="1" spans="1:4">
      <c r="A526" s="6" t="s">
        <v>54</v>
      </c>
      <c r="B526" s="13" t="s">
        <v>1459</v>
      </c>
      <c r="C526" s="17" t="s">
        <v>1407</v>
      </c>
      <c r="D526" s="6"/>
    </row>
    <row r="527" customHeight="1" spans="1:4">
      <c r="A527" s="6" t="s">
        <v>55</v>
      </c>
      <c r="B527" s="13" t="s">
        <v>1460</v>
      </c>
      <c r="C527" s="17" t="s">
        <v>1407</v>
      </c>
      <c r="D527" s="6"/>
    </row>
    <row r="528" customHeight="1" spans="1:4">
      <c r="A528" s="6" t="s">
        <v>1461</v>
      </c>
      <c r="B528" s="13" t="s">
        <v>1462</v>
      </c>
      <c r="C528" s="17" t="s">
        <v>1407</v>
      </c>
      <c r="D528" s="6"/>
    </row>
    <row r="529" customHeight="1" spans="1:4">
      <c r="A529" s="6" t="s">
        <v>1463</v>
      </c>
      <c r="B529" s="13" t="s">
        <v>1464</v>
      </c>
      <c r="C529" s="17" t="s">
        <v>1407</v>
      </c>
      <c r="D529" s="6"/>
    </row>
    <row r="530" customHeight="1" spans="1:4">
      <c r="A530" s="6" t="s">
        <v>56</v>
      </c>
      <c r="B530" s="13" t="s">
        <v>1465</v>
      </c>
      <c r="C530" s="17" t="s">
        <v>1407</v>
      </c>
      <c r="D530" s="6"/>
    </row>
    <row r="531" customHeight="1" spans="1:4">
      <c r="A531" s="17" t="s">
        <v>57</v>
      </c>
      <c r="B531" s="13" t="s">
        <v>1466</v>
      </c>
      <c r="C531" s="17" t="s">
        <v>1407</v>
      </c>
      <c r="D531" s="6"/>
    </row>
  </sheetData>
  <autoFilter ref="C1:C531">
    <extLst/>
  </autoFilter>
  <conditionalFormatting sqref="B1">
    <cfRule type="duplicateValues" dxfId="0" priority="142"/>
  </conditionalFormatting>
  <conditionalFormatting sqref="C1">
    <cfRule type="duplicateValues" dxfId="0" priority="139"/>
  </conditionalFormatting>
  <conditionalFormatting sqref="B24">
    <cfRule type="duplicateValues" dxfId="0" priority="50"/>
  </conditionalFormatting>
  <conditionalFormatting sqref="A27">
    <cfRule type="duplicateValues" dxfId="0" priority="48"/>
    <cfRule type="duplicateValues" dxfId="1" priority="45"/>
    <cfRule type="duplicateValues" dxfId="2" priority="44"/>
    <cfRule type="duplicateValues" dxfId="3" priority="42"/>
  </conditionalFormatting>
  <conditionalFormatting sqref="B27">
    <cfRule type="duplicateValues" dxfId="0" priority="49"/>
    <cfRule type="duplicateValues" dxfId="4" priority="47"/>
    <cfRule type="duplicateValues" dxfId="1" priority="46"/>
    <cfRule type="duplicateValues" dxfId="3" priority="43"/>
    <cfRule type="duplicateValues" dxfId="3" priority="41"/>
  </conditionalFormatting>
  <conditionalFormatting sqref="A160">
    <cfRule type="duplicateValues" dxfId="0" priority="126"/>
  </conditionalFormatting>
  <conditionalFormatting sqref="B160">
    <cfRule type="duplicateValues" dxfId="0" priority="127"/>
  </conditionalFormatting>
  <conditionalFormatting sqref="D160">
    <cfRule type="duplicateValues" dxfId="0" priority="125"/>
  </conditionalFormatting>
  <conditionalFormatting sqref="B182">
    <cfRule type="duplicateValues" dxfId="3" priority="113"/>
  </conditionalFormatting>
  <conditionalFormatting sqref="B201">
    <cfRule type="duplicateValues" dxfId="0" priority="116"/>
  </conditionalFormatting>
  <conditionalFormatting sqref="B216">
    <cfRule type="duplicateValues" dxfId="0" priority="109"/>
  </conditionalFormatting>
  <conditionalFormatting sqref="B223">
    <cfRule type="duplicateValues" dxfId="0" priority="98"/>
  </conditionalFormatting>
  <conditionalFormatting sqref="B237">
    <cfRule type="duplicateValues" dxfId="0" priority="94"/>
  </conditionalFormatting>
  <conditionalFormatting sqref="B256">
    <cfRule type="duplicateValues" dxfId="0" priority="91"/>
  </conditionalFormatting>
  <conditionalFormatting sqref="B272">
    <cfRule type="duplicateValues" dxfId="0" priority="69"/>
    <cfRule type="duplicateValues" dxfId="3" priority="70"/>
    <cfRule type="duplicateValues" dxfId="0" priority="71"/>
  </conditionalFormatting>
  <conditionalFormatting sqref="B273">
    <cfRule type="duplicateValues" dxfId="0" priority="68"/>
  </conditionalFormatting>
  <conditionalFormatting sqref="B279">
    <cfRule type="duplicateValues" dxfId="0" priority="72"/>
  </conditionalFormatting>
  <conditionalFormatting sqref="B283">
    <cfRule type="duplicateValues" dxfId="0" priority="62"/>
    <cfRule type="duplicateValues" dxfId="3" priority="63"/>
    <cfRule type="duplicateValues" dxfId="0" priority="64"/>
  </conditionalFormatting>
  <conditionalFormatting sqref="B289">
    <cfRule type="duplicateValues" dxfId="0" priority="58"/>
    <cfRule type="duplicateValues" dxfId="3" priority="59"/>
    <cfRule type="duplicateValues" dxfId="0" priority="60"/>
  </conditionalFormatting>
  <conditionalFormatting sqref="B293">
    <cfRule type="duplicateValues" dxfId="0" priority="52"/>
    <cfRule type="duplicateValues" dxfId="3" priority="53"/>
    <cfRule type="duplicateValues" dxfId="0" priority="54"/>
  </conditionalFormatting>
  <conditionalFormatting sqref="B302">
    <cfRule type="duplicateValues" dxfId="0" priority="40"/>
    <cfRule type="duplicateValues" dxfId="3" priority="39"/>
    <cfRule type="duplicateValues" dxfId="0" priority="38"/>
  </conditionalFormatting>
  <conditionalFormatting sqref="B306">
    <cfRule type="duplicateValues" dxfId="0" priority="32"/>
    <cfRule type="duplicateValues" dxfId="3" priority="33"/>
    <cfRule type="duplicateValues" dxfId="0" priority="34"/>
  </conditionalFormatting>
  <conditionalFormatting sqref="B312">
    <cfRule type="duplicateValues" dxfId="0" priority="28"/>
    <cfRule type="duplicateValues" dxfId="3" priority="27"/>
    <cfRule type="duplicateValues" dxfId="0" priority="26"/>
  </conditionalFormatting>
  <conditionalFormatting sqref="B316">
    <cfRule type="duplicateValues" dxfId="0" priority="20"/>
    <cfRule type="duplicateValues" dxfId="3" priority="21"/>
    <cfRule type="duplicateValues" dxfId="0" priority="22"/>
  </conditionalFormatting>
  <conditionalFormatting sqref="B323">
    <cfRule type="duplicateValues" dxfId="0" priority="14"/>
    <cfRule type="duplicateValues" dxfId="3" priority="13"/>
    <cfRule type="duplicateValues" dxfId="0" priority="12"/>
  </conditionalFormatting>
  <conditionalFormatting sqref="B327">
    <cfRule type="duplicateValues" dxfId="0" priority="6"/>
    <cfRule type="duplicateValues" dxfId="3" priority="7"/>
    <cfRule type="duplicateValues" dxfId="0" priority="8"/>
  </conditionalFormatting>
  <conditionalFormatting sqref="B411">
    <cfRule type="duplicateValues" dxfId="0" priority="87"/>
  </conditionalFormatting>
  <conditionalFormatting sqref="B412">
    <cfRule type="duplicateValues" dxfId="0" priority="86"/>
  </conditionalFormatting>
  <conditionalFormatting sqref="B415">
    <cfRule type="duplicateValues" dxfId="0" priority="85"/>
  </conditionalFormatting>
  <conditionalFormatting sqref="B416">
    <cfRule type="duplicateValues" dxfId="0" priority="84"/>
  </conditionalFormatting>
  <conditionalFormatting sqref="A128:A130">
    <cfRule type="duplicateValues" dxfId="0" priority="136"/>
  </conditionalFormatting>
  <conditionalFormatting sqref="A133:A134">
    <cfRule type="duplicateValues" dxfId="0" priority="133"/>
  </conditionalFormatting>
  <conditionalFormatting sqref="A177:A181">
    <cfRule type="duplicateValues" dxfId="0" priority="124"/>
  </conditionalFormatting>
  <conditionalFormatting sqref="A182:A186">
    <cfRule type="duplicateValues" dxfId="0" priority="123"/>
  </conditionalFormatting>
  <conditionalFormatting sqref="A187:A189">
    <cfRule type="duplicateValues" dxfId="0" priority="119"/>
  </conditionalFormatting>
  <conditionalFormatting sqref="A190:A217">
    <cfRule type="duplicateValues" dxfId="0" priority="320"/>
  </conditionalFormatting>
  <conditionalFormatting sqref="A218:A222">
    <cfRule type="duplicateValues" dxfId="0" priority="103"/>
  </conditionalFormatting>
  <conditionalFormatting sqref="A223:A227">
    <cfRule type="duplicateValues" dxfId="0" priority="101"/>
  </conditionalFormatting>
  <conditionalFormatting sqref="A228:A230">
    <cfRule type="duplicateValues" dxfId="0" priority="99"/>
  </conditionalFormatting>
  <conditionalFormatting sqref="A267:A268">
    <cfRule type="duplicateValues" dxfId="3" priority="76"/>
    <cfRule type="duplicateValues" dxfId="2" priority="78"/>
    <cfRule type="duplicateValues" dxfId="1" priority="79"/>
    <cfRule type="duplicateValues" dxfId="0" priority="82"/>
  </conditionalFormatting>
  <conditionalFormatting sqref="A418:A473">
    <cfRule type="duplicateValues" dxfId="0" priority="164"/>
  </conditionalFormatting>
  <conditionalFormatting sqref="B128:B130">
    <cfRule type="duplicateValues" dxfId="0" priority="137"/>
  </conditionalFormatting>
  <conditionalFormatting sqref="B133:B134">
    <cfRule type="duplicateValues" dxfId="0" priority="134"/>
  </conditionalFormatting>
  <conditionalFormatting sqref="B177:B181">
    <cfRule type="duplicateValues" dxfId="0" priority="122"/>
  </conditionalFormatting>
  <conditionalFormatting sqref="B183:B186">
    <cfRule type="duplicateValues" dxfId="0" priority="121"/>
  </conditionalFormatting>
  <conditionalFormatting sqref="B187:B189">
    <cfRule type="duplicateValues" dxfId="0" priority="117"/>
  </conditionalFormatting>
  <conditionalFormatting sqref="B190:B217">
    <cfRule type="duplicateValues" dxfId="0" priority="322"/>
  </conditionalFormatting>
  <conditionalFormatting sqref="B202:B205">
    <cfRule type="duplicateValues" dxfId="0" priority="115"/>
  </conditionalFormatting>
  <conditionalFormatting sqref="B206:B208">
    <cfRule type="duplicateValues" dxfId="0" priority="114"/>
  </conditionalFormatting>
  <conditionalFormatting sqref="B218:B222">
    <cfRule type="duplicateValues" dxfId="0" priority="102"/>
  </conditionalFormatting>
  <conditionalFormatting sqref="B224:B227">
    <cfRule type="duplicateValues" dxfId="0" priority="97"/>
  </conditionalFormatting>
  <conditionalFormatting sqref="B228:B230">
    <cfRule type="duplicateValues" dxfId="0" priority="95"/>
  </conditionalFormatting>
  <conditionalFormatting sqref="B238:B241">
    <cfRule type="duplicateValues" dxfId="0" priority="93"/>
  </conditionalFormatting>
  <conditionalFormatting sqref="B242:B244">
    <cfRule type="duplicateValues" dxfId="0" priority="92"/>
  </conditionalFormatting>
  <conditionalFormatting sqref="B257:B260">
    <cfRule type="duplicateValues" dxfId="0" priority="90"/>
  </conditionalFormatting>
  <conditionalFormatting sqref="B261:B263">
    <cfRule type="duplicateValues" dxfId="0" priority="89"/>
  </conditionalFormatting>
  <conditionalFormatting sqref="B267:B268">
    <cfRule type="duplicateValues" dxfId="3" priority="77"/>
    <cfRule type="duplicateValues" dxfId="1" priority="80"/>
    <cfRule type="duplicateValues" dxfId="4" priority="81"/>
    <cfRule type="duplicateValues" dxfId="0" priority="83"/>
  </conditionalFormatting>
  <conditionalFormatting sqref="B269:B271">
    <cfRule type="duplicateValues" dxfId="0" priority="74"/>
  </conditionalFormatting>
  <conditionalFormatting sqref="B274:B276">
    <cfRule type="duplicateValues" dxfId="0" priority="73"/>
  </conditionalFormatting>
  <conditionalFormatting sqref="B280:B282">
    <cfRule type="duplicateValues" dxfId="0" priority="65"/>
    <cfRule type="duplicateValues" dxfId="3" priority="66"/>
    <cfRule type="duplicateValues" dxfId="0" priority="67"/>
  </conditionalFormatting>
  <conditionalFormatting sqref="B284:B286">
    <cfRule type="duplicateValues" dxfId="0" priority="61"/>
  </conditionalFormatting>
  <conditionalFormatting sqref="B290:B292">
    <cfRule type="duplicateValues" dxfId="0" priority="55"/>
    <cfRule type="duplicateValues" dxfId="3" priority="56"/>
    <cfRule type="duplicateValues" dxfId="0" priority="57"/>
  </conditionalFormatting>
  <conditionalFormatting sqref="B294:B296">
    <cfRule type="duplicateValues" dxfId="0" priority="51"/>
  </conditionalFormatting>
  <conditionalFormatting sqref="B303:B305">
    <cfRule type="duplicateValues" dxfId="0" priority="37"/>
    <cfRule type="duplicateValues" dxfId="3" priority="36"/>
    <cfRule type="duplicateValues" dxfId="0" priority="35"/>
  </conditionalFormatting>
  <conditionalFormatting sqref="B307:B309">
    <cfRule type="duplicateValues" dxfId="0" priority="29"/>
  </conditionalFormatting>
  <conditionalFormatting sqref="B307:B311">
    <cfRule type="duplicateValues" dxfId="3" priority="30"/>
    <cfRule type="duplicateValues" dxfId="0" priority="31"/>
  </conditionalFormatting>
  <conditionalFormatting sqref="B313:B315">
    <cfRule type="duplicateValues" dxfId="0" priority="25"/>
    <cfRule type="duplicateValues" dxfId="3" priority="24"/>
    <cfRule type="duplicateValues" dxfId="0" priority="23"/>
  </conditionalFormatting>
  <conditionalFormatting sqref="B317:B319">
    <cfRule type="duplicateValues" dxfId="0" priority="17"/>
  </conditionalFormatting>
  <conditionalFormatting sqref="B317:B320">
    <cfRule type="duplicateValues" dxfId="3" priority="18"/>
    <cfRule type="duplicateValues" dxfId="0" priority="19"/>
  </conditionalFormatting>
  <conditionalFormatting sqref="B321:B322">
    <cfRule type="duplicateValues" dxfId="3" priority="15"/>
    <cfRule type="duplicateValues" dxfId="0" priority="16"/>
  </conditionalFormatting>
  <conditionalFormatting sqref="B324:B326">
    <cfRule type="duplicateValues" dxfId="0" priority="11"/>
    <cfRule type="duplicateValues" dxfId="3" priority="10"/>
    <cfRule type="duplicateValues" dxfId="0" priority="9"/>
  </conditionalFormatting>
  <conditionalFormatting sqref="B328:B330">
    <cfRule type="duplicateValues" dxfId="0" priority="3"/>
  </conditionalFormatting>
  <conditionalFormatting sqref="B328:B369">
    <cfRule type="duplicateValues" dxfId="3" priority="4"/>
    <cfRule type="duplicateValues" dxfId="0" priority="5"/>
  </conditionalFormatting>
  <conditionalFormatting sqref="B341:B343">
    <cfRule type="duplicateValues" dxfId="0" priority="2"/>
  </conditionalFormatting>
  <conditionalFormatting sqref="B352:B354">
    <cfRule type="duplicateValues" dxfId="0" priority="1"/>
  </conditionalFormatting>
  <conditionalFormatting sqref="B409:B473">
    <cfRule type="duplicateValues" dxfId="0" priority="166"/>
  </conditionalFormatting>
  <conditionalFormatting sqref="B474:B531">
    <cfRule type="duplicateValues" dxfId="0" priority="152"/>
  </conditionalFormatting>
  <conditionalFormatting sqref="D128:D130">
    <cfRule type="duplicateValues" dxfId="0" priority="135"/>
  </conditionalFormatting>
  <conditionalFormatting sqref="D133:D134">
    <cfRule type="duplicateValues" dxfId="0" priority="132"/>
  </conditionalFormatting>
  <conditionalFormatting sqref="D218:D369">
    <cfRule type="duplicateValues" dxfId="0" priority="396"/>
  </conditionalFormatting>
  <conditionalFormatting sqref="D418:D473">
    <cfRule type="duplicateValues" dxfId="0" priority="168"/>
  </conditionalFormatting>
  <conditionalFormatting sqref="A1:A26 A28:A217 A370:A1048576">
    <cfRule type="duplicateValues" dxfId="3" priority="106"/>
    <cfRule type="duplicateValues" dxfId="2" priority="108"/>
    <cfRule type="duplicateValues" dxfId="1" priority="110"/>
  </conditionalFormatting>
  <conditionalFormatting sqref="B1:B26 B28:B217 B370:B1048576">
    <cfRule type="duplicateValues" dxfId="3" priority="107"/>
    <cfRule type="duplicateValues" dxfId="1" priority="111"/>
    <cfRule type="duplicateValues" dxfId="4" priority="112"/>
  </conditionalFormatting>
  <conditionalFormatting sqref="B1:B26 B28:B271 B273:B279 B284:B288 B294:B301 B370:B1048576">
    <cfRule type="duplicateValues" dxfId="3" priority="88"/>
  </conditionalFormatting>
  <conditionalFormatting sqref="C1:C217 C370:C1048576">
    <cfRule type="containsBlanks" priority="105">
      <formula>LEN(TRIM(C1))=0</formula>
    </cfRule>
  </conditionalFormatting>
  <conditionalFormatting sqref="A4:A26 A28:A127 A135:A147 A175:A176 A131:A132">
    <cfRule type="duplicateValues" dxfId="0" priority="150"/>
  </conditionalFormatting>
  <conditionalFormatting sqref="B4:B23 B25:B26 B28:B127 B131:B132 B135:B147 B175:B176 B182 B370:B408">
    <cfRule type="duplicateValues" dxfId="0" priority="151"/>
  </conditionalFormatting>
  <conditionalFormatting sqref="D4:D127 D135:D147 D175:D217 D131:D132">
    <cfRule type="duplicateValues" dxfId="0" priority="324"/>
  </conditionalFormatting>
  <conditionalFormatting sqref="A148:A159 A161:A174">
    <cfRule type="duplicateValues" dxfId="0" priority="129"/>
  </conditionalFormatting>
  <conditionalFormatting sqref="B148:B159 B161:B174">
    <cfRule type="duplicateValues" dxfId="0" priority="130"/>
  </conditionalFormatting>
  <conditionalFormatting sqref="D148:D159 D161:D174">
    <cfRule type="duplicateValues" dxfId="0" priority="128"/>
  </conditionalFormatting>
  <conditionalFormatting sqref="A231:A266 A269:A369">
    <cfRule type="duplicateValues" dxfId="0" priority="390"/>
  </conditionalFormatting>
  <conditionalFormatting sqref="B231:B236 B245:B255 B264:B266 B273:B279 B284:B288 B294:B301 B269:B271">
    <cfRule type="duplicateValues" dxfId="0" priority="392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2023-01-17T09:20:51Z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