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esktop\IEEE_Research\"/>
    </mc:Choice>
  </mc:AlternateContent>
  <xr:revisionPtr revIDLastSave="0" documentId="13_ncr:1_{2E8C0657-7AD3-41DA-AB29-E3A35C93020E}" xr6:coauthVersionLast="47" xr6:coauthVersionMax="47" xr10:uidLastSave="{00000000-0000-0000-0000-000000000000}"/>
  <bookViews>
    <workbookView minimized="1" xWindow="2820" yWindow="4365" windowWidth="25980" windowHeight="11835" tabRatio="283" xr2:uid="{BF69B13F-F299-41E1-9CA3-5CE0C0C70193}"/>
  </bookViews>
  <sheets>
    <sheet name="Chart_01" sheetId="1" r:id="rId1"/>
    <sheet name="Literature_Review" sheetId="2" r:id="rId2"/>
    <sheet name="Literature_review_updated" sheetId="4" r:id="rId3"/>
    <sheet name="EVM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L4" i="1"/>
  <c r="M4" i="1"/>
  <c r="G6" i="1"/>
  <c r="K6" i="1"/>
  <c r="L6" i="1"/>
  <c r="E7" i="1"/>
  <c r="G7" i="1"/>
  <c r="K7" i="1"/>
  <c r="L7" i="1"/>
  <c r="M7" i="1"/>
  <c r="E8" i="1"/>
  <c r="E9" i="1" s="1"/>
  <c r="F8" i="1"/>
  <c r="K8" i="1"/>
  <c r="L8" i="1"/>
  <c r="F9" i="1"/>
  <c r="F10" i="1" s="1"/>
  <c r="K9" i="1"/>
  <c r="L9" i="1"/>
  <c r="M9" i="1"/>
  <c r="B7" i="3"/>
  <c r="L10" i="1" l="1"/>
  <c r="K10" i="1"/>
  <c r="F11" i="1"/>
  <c r="M10" i="1"/>
  <c r="G9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M8" i="1"/>
  <c r="M6" i="1"/>
  <c r="G8" i="1"/>
  <c r="N4" i="1"/>
  <c r="G11" i="1" l="1"/>
  <c r="K11" i="1"/>
  <c r="L11" i="1"/>
  <c r="F12" i="1"/>
  <c r="G10" i="1"/>
  <c r="M11" i="1"/>
  <c r="N10" i="1"/>
  <c r="N12" i="1"/>
  <c r="N7" i="1"/>
  <c r="O4" i="1"/>
  <c r="N9" i="1"/>
  <c r="N11" i="1"/>
  <c r="N6" i="1"/>
  <c r="N8" i="1"/>
  <c r="O13" i="1" l="1"/>
  <c r="O6" i="1"/>
  <c r="O3" i="1"/>
  <c r="O8" i="1"/>
  <c r="O10" i="1"/>
  <c r="O12" i="1"/>
  <c r="O7" i="1"/>
  <c r="P4" i="1"/>
  <c r="O9" i="1"/>
  <c r="O11" i="1"/>
  <c r="K12" i="1"/>
  <c r="L12" i="1"/>
  <c r="F13" i="1"/>
  <c r="G12" i="1"/>
  <c r="M12" i="1"/>
  <c r="P10" i="1" l="1"/>
  <c r="P6" i="1"/>
  <c r="P13" i="1"/>
  <c r="P8" i="1"/>
  <c r="P12" i="1"/>
  <c r="P7" i="1"/>
  <c r="Q4" i="1"/>
  <c r="P9" i="1"/>
  <c r="P11" i="1"/>
  <c r="F14" i="1"/>
  <c r="G13" i="1"/>
  <c r="K13" i="1"/>
  <c r="L13" i="1"/>
  <c r="M13" i="1"/>
  <c r="N13" i="1"/>
  <c r="G14" i="1" l="1"/>
  <c r="K14" i="1"/>
  <c r="M14" i="1"/>
  <c r="L14" i="1"/>
  <c r="F15" i="1"/>
  <c r="N14" i="1"/>
  <c r="O14" i="1"/>
  <c r="Q13" i="1"/>
  <c r="Q8" i="1"/>
  <c r="Q6" i="1"/>
  <c r="Q10" i="1"/>
  <c r="Q12" i="1"/>
  <c r="Q14" i="1"/>
  <c r="Q7" i="1"/>
  <c r="R4" i="1"/>
  <c r="Q9" i="1"/>
  <c r="Q11" i="1"/>
  <c r="P14" i="1"/>
  <c r="L15" i="1" l="1"/>
  <c r="F16" i="1"/>
  <c r="R16" i="1" s="1"/>
  <c r="M15" i="1"/>
  <c r="G15" i="1"/>
  <c r="K15" i="1"/>
  <c r="N15" i="1"/>
  <c r="O15" i="1"/>
  <c r="P15" i="1"/>
  <c r="R15" i="1"/>
  <c r="R11" i="1"/>
  <c r="R6" i="1"/>
  <c r="R13" i="1"/>
  <c r="R8" i="1"/>
  <c r="R10" i="1"/>
  <c r="S4" i="1"/>
  <c r="R12" i="1"/>
  <c r="R7" i="1"/>
  <c r="R14" i="1"/>
  <c r="R9" i="1"/>
  <c r="Q15" i="1"/>
  <c r="K16" i="1" l="1"/>
  <c r="G16" i="1"/>
  <c r="L16" i="1"/>
  <c r="F17" i="1"/>
  <c r="M16" i="1"/>
  <c r="N16" i="1"/>
  <c r="O16" i="1"/>
  <c r="P16" i="1"/>
  <c r="Q16" i="1"/>
  <c r="S9" i="1"/>
  <c r="T4" i="1"/>
  <c r="S16" i="1"/>
  <c r="S11" i="1"/>
  <c r="S3" i="1"/>
  <c r="S6" i="1"/>
  <c r="S8" i="1"/>
  <c r="S15" i="1"/>
  <c r="S10" i="1"/>
  <c r="S12" i="1"/>
  <c r="S14" i="1"/>
  <c r="S13" i="1"/>
  <c r="S7" i="1"/>
  <c r="U4" i="1" l="1"/>
  <c r="T9" i="1"/>
  <c r="T16" i="1"/>
  <c r="T11" i="1"/>
  <c r="T18" i="1"/>
  <c r="T13" i="1"/>
  <c r="T6" i="1"/>
  <c r="T8" i="1"/>
  <c r="T15" i="1"/>
  <c r="T7" i="1"/>
  <c r="T10" i="1"/>
  <c r="T17" i="1"/>
  <c r="T12" i="1"/>
  <c r="T14" i="1"/>
  <c r="L17" i="1"/>
  <c r="G17" i="1"/>
  <c r="F18" i="1"/>
  <c r="K17" i="1"/>
  <c r="M17" i="1"/>
  <c r="N17" i="1"/>
  <c r="O17" i="1"/>
  <c r="P17" i="1"/>
  <c r="Q17" i="1"/>
  <c r="R17" i="1"/>
  <c r="S17" i="1"/>
  <c r="F19" i="1" l="1"/>
  <c r="G18" i="1"/>
  <c r="K18" i="1"/>
  <c r="L18" i="1"/>
  <c r="M18" i="1"/>
  <c r="N18" i="1"/>
  <c r="O18" i="1"/>
  <c r="P18" i="1"/>
  <c r="Q18" i="1"/>
  <c r="R18" i="1"/>
  <c r="S18" i="1"/>
  <c r="U14" i="1"/>
  <c r="U9" i="1"/>
  <c r="V4" i="1"/>
  <c r="U16" i="1"/>
  <c r="U18" i="1"/>
  <c r="U6" i="1"/>
  <c r="U13" i="1"/>
  <c r="U8" i="1"/>
  <c r="U7" i="1"/>
  <c r="U11" i="1"/>
  <c r="U15" i="1"/>
  <c r="U10" i="1"/>
  <c r="U19" i="1"/>
  <c r="U17" i="1"/>
  <c r="U12" i="1"/>
  <c r="V16" i="1" l="1"/>
  <c r="V12" i="1"/>
  <c r="V7" i="1"/>
  <c r="V19" i="1"/>
  <c r="V14" i="1"/>
  <c r="W4" i="1"/>
  <c r="V9" i="1"/>
  <c r="V18" i="1"/>
  <c r="V11" i="1"/>
  <c r="V6" i="1"/>
  <c r="V13" i="1"/>
  <c r="V15" i="1"/>
  <c r="V8" i="1"/>
  <c r="V10" i="1"/>
  <c r="V17" i="1"/>
  <c r="G19" i="1"/>
  <c r="L19" i="1"/>
  <c r="K19" i="1"/>
  <c r="F20" i="1"/>
  <c r="M19" i="1"/>
  <c r="N19" i="1"/>
  <c r="O19" i="1"/>
  <c r="P19" i="1"/>
  <c r="Q19" i="1"/>
  <c r="R19" i="1"/>
  <c r="S19" i="1"/>
  <c r="T19" i="1"/>
  <c r="F21" i="1" l="1"/>
  <c r="G20" i="1"/>
  <c r="K20" i="1"/>
  <c r="L20" i="1"/>
  <c r="M20" i="1"/>
  <c r="N20" i="1"/>
  <c r="O20" i="1"/>
  <c r="P20" i="1"/>
  <c r="Q20" i="1"/>
  <c r="R20" i="1"/>
  <c r="S20" i="1"/>
  <c r="T20" i="1"/>
  <c r="U20" i="1"/>
  <c r="W9" i="1"/>
  <c r="W12" i="1"/>
  <c r="W19" i="1"/>
  <c r="W3" i="1"/>
  <c r="W14" i="1"/>
  <c r="W7" i="1"/>
  <c r="X4" i="1"/>
  <c r="W16" i="1"/>
  <c r="W11" i="1"/>
  <c r="W18" i="1"/>
  <c r="W8" i="1"/>
  <c r="W20" i="1"/>
  <c r="W10" i="1"/>
  <c r="W17" i="1"/>
  <c r="W6" i="1"/>
  <c r="W13" i="1"/>
  <c r="W21" i="1"/>
  <c r="W15" i="1"/>
  <c r="V20" i="1"/>
  <c r="X21" i="1" l="1"/>
  <c r="X10" i="1"/>
  <c r="X17" i="1"/>
  <c r="X12" i="1"/>
  <c r="X7" i="1"/>
  <c r="X14" i="1"/>
  <c r="X19" i="1"/>
  <c r="Y4" i="1"/>
  <c r="X9" i="1"/>
  <c r="X16" i="1"/>
  <c r="X11" i="1"/>
  <c r="X13" i="1"/>
  <c r="X18" i="1"/>
  <c r="X6" i="1"/>
  <c r="X8" i="1"/>
  <c r="X20" i="1"/>
  <c r="X15" i="1"/>
  <c r="G21" i="1"/>
  <c r="K21" i="1"/>
  <c r="L21" i="1"/>
  <c r="M21" i="1"/>
  <c r="F22" i="1"/>
  <c r="N21" i="1"/>
  <c r="O21" i="1"/>
  <c r="P21" i="1"/>
  <c r="Q21" i="1"/>
  <c r="R21" i="1"/>
  <c r="S21" i="1"/>
  <c r="T21" i="1"/>
  <c r="U21" i="1"/>
  <c r="V21" i="1"/>
  <c r="Y15" i="1" l="1"/>
  <c r="Y10" i="1"/>
  <c r="Y22" i="1"/>
  <c r="Y17" i="1"/>
  <c r="Y12" i="1"/>
  <c r="Y7" i="1"/>
  <c r="Y19" i="1"/>
  <c r="Y14" i="1"/>
  <c r="Z4" i="1"/>
  <c r="Y9" i="1"/>
  <c r="Y16" i="1"/>
  <c r="Y8" i="1"/>
  <c r="Y11" i="1"/>
  <c r="Y18" i="1"/>
  <c r="Y6" i="1"/>
  <c r="Y13" i="1"/>
  <c r="Y20" i="1"/>
  <c r="Y21" i="1"/>
  <c r="L22" i="1"/>
  <c r="F23" i="1"/>
  <c r="G22" i="1"/>
  <c r="K22" i="1"/>
  <c r="M22" i="1"/>
  <c r="N22" i="1"/>
  <c r="O22" i="1"/>
  <c r="P22" i="1"/>
  <c r="Q22" i="1"/>
  <c r="R22" i="1"/>
  <c r="S22" i="1"/>
  <c r="T22" i="1"/>
  <c r="U22" i="1"/>
  <c r="V22" i="1"/>
  <c r="W22" i="1"/>
  <c r="X22" i="1"/>
  <c r="Z20" i="1" l="1"/>
  <c r="Z8" i="1"/>
  <c r="Z15" i="1"/>
  <c r="Z10" i="1"/>
  <c r="Z17" i="1"/>
  <c r="Z22" i="1"/>
  <c r="Z12" i="1"/>
  <c r="Z19" i="1"/>
  <c r="Z7" i="1"/>
  <c r="Z14" i="1"/>
  <c r="Z9" i="1"/>
  <c r="Z21" i="1"/>
  <c r="Z16" i="1"/>
  <c r="Z11" i="1"/>
  <c r="Z23" i="1"/>
  <c r="Z18" i="1"/>
  <c r="Z6" i="1"/>
  <c r="Z13" i="1"/>
  <c r="K23" i="1"/>
  <c r="L23" i="1"/>
  <c r="F24" i="1"/>
  <c r="G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 l="1"/>
  <c r="L24" i="1"/>
  <c r="M24" i="1"/>
  <c r="G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</calcChain>
</file>

<file path=xl/sharedStrings.xml><?xml version="1.0" encoding="utf-8"?>
<sst xmlns="http://schemas.openxmlformats.org/spreadsheetml/2006/main" count="131" uniqueCount="90">
  <si>
    <t xml:space="preserve">Project Start Date: </t>
  </si>
  <si>
    <t xml:space="preserve">Project Name: </t>
  </si>
  <si>
    <t>#</t>
  </si>
  <si>
    <t xml:space="preserve">Activity </t>
  </si>
  <si>
    <t xml:space="preserve">Assigned To </t>
  </si>
  <si>
    <t xml:space="preserve">Start </t>
  </si>
  <si>
    <t xml:space="preserve">End </t>
  </si>
  <si>
    <t>Days</t>
  </si>
  <si>
    <t>Status</t>
  </si>
  <si>
    <t xml:space="preserve">Week Starting: </t>
  </si>
  <si>
    <t>Project Task</t>
  </si>
  <si>
    <t>Task 1</t>
  </si>
  <si>
    <t>Task 2</t>
  </si>
  <si>
    <t>Task 3</t>
  </si>
  <si>
    <t>Task 4</t>
  </si>
  <si>
    <t>Task 5</t>
  </si>
  <si>
    <t>Task 6</t>
  </si>
  <si>
    <t>Task 7</t>
  </si>
  <si>
    <t>Project kick-off</t>
  </si>
  <si>
    <t>Assignee name</t>
  </si>
  <si>
    <t>Yash</t>
  </si>
  <si>
    <t>Rishabh</t>
  </si>
  <si>
    <t>Goutam</t>
  </si>
  <si>
    <t>Task 8</t>
  </si>
  <si>
    <t>Task 9</t>
  </si>
  <si>
    <t>Task 10</t>
  </si>
  <si>
    <t>Task 11</t>
  </si>
  <si>
    <t>Task 12</t>
  </si>
  <si>
    <t>Task 13</t>
  </si>
  <si>
    <t>Task 14</t>
  </si>
  <si>
    <t>STATUSES</t>
  </si>
  <si>
    <t>Not Started</t>
  </si>
  <si>
    <t>In Progress</t>
  </si>
  <si>
    <t>Pending</t>
  </si>
  <si>
    <t>Completed</t>
  </si>
  <si>
    <t>% Done</t>
  </si>
  <si>
    <t>Task 15</t>
  </si>
  <si>
    <t>Task 16</t>
  </si>
  <si>
    <t>Task 17</t>
  </si>
  <si>
    <t>Decentralized Voting System using Blockchain</t>
  </si>
  <si>
    <t>S.No</t>
  </si>
  <si>
    <t>Paper Title</t>
  </si>
  <si>
    <t>Authors</t>
  </si>
  <si>
    <t>Year</t>
  </si>
  <si>
    <t xml:space="preserve">Liu, Y.; Wang, Q. </t>
  </si>
  <si>
    <t>S. Tandon, N. Singh, S. Porwal, Satiram and A. K. Maurya</t>
  </si>
  <si>
    <t>E-Matdaan: A Blockchain based Decentralized E-Voting System</t>
  </si>
  <si>
    <t xml:space="preserve">A. M. Al-madani, A. T. Gaikwad, V. Mahale and Z. A. T. Ahmed, </t>
  </si>
  <si>
    <t xml:space="preserve">De-Centralized Voting System using Blockchain </t>
  </si>
  <si>
    <t>A. Jangada, N. Dadlani, S. Raina, V. Sooraj and A. R. Buchade</t>
  </si>
  <si>
    <t xml:space="preserve"> History of Electoral Violence in Bihar. Research J. Humanities and Social Sciences </t>
  </si>
  <si>
    <t>Sanjay Kumar</t>
  </si>
  <si>
    <t xml:space="preserve"> A Secure Electronic Voting System Using Blockchain Technology</t>
  </si>
  <si>
    <t>K. Dhinakaran, P. M. Britto Hrudaya Raj, and D. Vinod</t>
  </si>
  <si>
    <t>Methods (What work is done?)</t>
  </si>
  <si>
    <t>De-Centralized E-voting system based on Smart Contract by using Blockchain Technology.</t>
  </si>
  <si>
    <t>Limitations (What things are left ?)</t>
  </si>
  <si>
    <t>Validation (What methods they have used ? )</t>
  </si>
  <si>
    <t xml:space="preserve">Using Blind Signature: Used for signing encrypted messages, </t>
  </si>
  <si>
    <t>Characterstics</t>
  </si>
  <si>
    <t xml:space="preserve">Launched </t>
  </si>
  <si>
    <t>1982, Kerala</t>
  </si>
  <si>
    <t>2000 votes</t>
  </si>
  <si>
    <t>Max. No of Votes(in M3 EVMs)</t>
  </si>
  <si>
    <t>Max. No. of Candidates(in M3 EVMs)</t>
  </si>
  <si>
    <t>Cost Per Unit</t>
  </si>
  <si>
    <t>EVM Details</t>
  </si>
  <si>
    <t>Min. No of EVMs used in 2019 Elections</t>
  </si>
  <si>
    <t>Min. Expenditure used in 2019 Elections(in INR)</t>
  </si>
  <si>
    <t>Avg. No of Elections in 1 year in India</t>
  </si>
  <si>
    <r>
      <t>They proposed a blockchain structure in which a Node consists of:
1. Voter_ID{4 bytes}
2. Timestamp{4 bytes}
3. Signature{32 bytes}
4. Hash of previous block data{20 bytes}
5. Data Structure used:</t>
    </r>
    <r>
      <rPr>
        <b/>
        <sz val="11"/>
        <color theme="1"/>
        <rFont val="Arial"/>
        <family val="2"/>
      </rPr>
      <t xml:space="preserve"> Merkel Tree {20 bytes}</t>
    </r>
  </si>
  <si>
    <t>1. Developed a Secure EV System mitigating all threats.
2. Voter_ID is used as Identification.
3. Psuedocode is present for algorithm.</t>
  </si>
  <si>
    <t>1. Overcomes centralized blockchain</t>
  </si>
  <si>
    <t>1. Used Solana as their transaction blokchain
2. Using Metamask for their Ethereum wallet.
3. Also, used Gnache</t>
  </si>
  <si>
    <t>1. Scalability issues due to absence of distributed databases.
2. Only used Aadhar Id as entry point in their application.</t>
  </si>
  <si>
    <t xml:space="preserve">An E-Voting Protocol Based on Blockchain. </t>
  </si>
  <si>
    <t>Journal</t>
  </si>
  <si>
    <t>Conclusion</t>
  </si>
  <si>
    <t>Methodology Used</t>
  </si>
  <si>
    <t>F. Þ. Hjálmarsson, G. K. Hreiðarsson, M. Hamdaqa and G. Hjálmtýsson,</t>
  </si>
  <si>
    <t xml:space="preserve"> Blockchain-Based E-Voting System</t>
  </si>
  <si>
    <t>IEEE 11th International Conference on Cloud Computing. (2022) pp. 983-986,  doi: 10.1109/CLOUD.2018.00151.</t>
  </si>
  <si>
    <t>International Conference on Smart Innovations in Design, Environment, Management, Planning and Computing. (2022) doi: 10.1109/ICSIDEMPC49020.2020.9299581.</t>
  </si>
  <si>
    <t>Information Management and Machine Intelligence. Lecture Notes in Networks and Systems, vol 166. Springer. (2023) 
doi: 10.1007/978-981-15-9689-6_34</t>
  </si>
  <si>
    <t>In this paper, 
1. We analyzed the Traditional Voting System.
2. Benefits of Implementing a blockchain-based E-Voting system using various blockchain-based tools 
3. Found using a Case study of the Manual Voting Process. 
4. Also studied about comparison between the traditional voting system in use and the electronic voting system based on the blockchain.</t>
  </si>
  <si>
    <r>
      <t xml:space="preserve">In this paper, we concluded that
1. Electoral Voting System is the best way to cast your vote by saving </t>
    </r>
    <r>
      <rPr>
        <b/>
        <sz val="11"/>
        <color theme="1"/>
        <rFont val="Arial"/>
        <family val="2"/>
      </rPr>
      <t>huge resources</t>
    </r>
    <r>
      <rPr>
        <sz val="11"/>
        <color theme="1"/>
        <rFont val="Arial"/>
        <family val="2"/>
      </rPr>
      <t xml:space="preserve">; 
2. We can ensure that the voting process is </t>
    </r>
    <r>
      <rPr>
        <b/>
        <sz val="11"/>
        <color theme="1"/>
        <rFont val="Arial"/>
        <family val="2"/>
      </rPr>
      <t>more secure</t>
    </r>
    <r>
      <rPr>
        <sz val="11"/>
        <color theme="1"/>
        <rFont val="Arial"/>
        <family val="2"/>
      </rPr>
      <t xml:space="preserve">.
3. For </t>
    </r>
    <r>
      <rPr>
        <b/>
        <sz val="11"/>
        <color theme="1"/>
        <rFont val="Arial"/>
        <family val="2"/>
      </rPr>
      <t>reliability</t>
    </r>
    <r>
      <rPr>
        <sz val="11"/>
        <color theme="1"/>
        <rFont val="Arial"/>
        <family val="2"/>
      </rPr>
      <t xml:space="preserve"> &amp; </t>
    </r>
    <r>
      <rPr>
        <b/>
        <sz val="11"/>
        <color theme="1"/>
        <rFont val="Arial"/>
        <family val="2"/>
      </rPr>
      <t xml:space="preserve">zero fault tolerance </t>
    </r>
    <r>
      <rPr>
        <sz val="11"/>
        <color theme="1"/>
        <rFont val="Arial"/>
        <family val="2"/>
      </rPr>
      <t xml:space="preserve">of the system, as the </t>
    </r>
    <r>
      <rPr>
        <b/>
        <sz val="11"/>
        <color theme="1"/>
        <rFont val="Arial"/>
        <family val="2"/>
      </rPr>
      <t>Nodes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grew</t>
    </r>
    <r>
      <rPr>
        <sz val="11"/>
        <color theme="1"/>
        <rFont val="Arial"/>
        <family val="2"/>
      </rPr>
      <t>, the time for the system was also raised in simulation to make it work. 
4. Recording the voting result using hash values makes the system more secure.</t>
    </r>
  </si>
  <si>
    <r>
      <t>They proposed a blockchain structure in which a Node consists of:
1. Voter_ID{4 bytes}
2. Timestamp{4 bytes}
3. Signature{32 bytes}
4. Hash of previous block data{20 bytes}
5. Data Structure used:</t>
    </r>
    <r>
      <rPr>
        <b/>
        <sz val="11"/>
        <color theme="1"/>
        <rFont val="Arial"/>
        <family val="2"/>
      </rPr>
      <t xml:space="preserve"> Merkel Tree {20 bytes}</t>
    </r>
    <r>
      <rPr>
        <sz val="11"/>
        <color theme="1"/>
        <rFont val="Arial"/>
        <family val="2"/>
      </rPr>
      <t xml:space="preserve">
 6. With respect to </t>
    </r>
    <r>
      <rPr>
        <b/>
        <sz val="11"/>
        <color theme="1"/>
        <rFont val="Arial"/>
        <family val="2"/>
      </rPr>
      <t xml:space="preserve">System Design </t>
    </r>
    <r>
      <rPr>
        <sz val="11"/>
        <color theme="1"/>
        <rFont val="Arial"/>
        <family val="2"/>
      </rPr>
      <t xml:space="preserve">the system continued sequence even
 </t>
    </r>
    <r>
      <rPr>
        <b/>
        <sz val="11"/>
        <color theme="1"/>
        <rFont val="Arial"/>
        <family val="2"/>
      </rPr>
      <t>if {(</t>
    </r>
    <r>
      <rPr>
        <b/>
        <sz val="11"/>
        <color rgb="FFFF0000"/>
        <rFont val="Arial"/>
        <family val="2"/>
      </rPr>
      <t>initial_node</t>
    </r>
    <r>
      <rPr>
        <b/>
        <sz val="11"/>
        <color theme="1"/>
        <rFont val="Arial"/>
        <family val="2"/>
      </rPr>
      <t xml:space="preserve">) </t>
    </r>
    <r>
      <rPr>
        <b/>
        <i/>
        <sz val="11"/>
        <color theme="1"/>
        <rFont val="Arial"/>
        <family val="2"/>
      </rPr>
      <t>lower</t>
    </r>
    <r>
      <rPr>
        <b/>
        <sz val="11"/>
        <color theme="1"/>
        <rFont val="Arial"/>
        <family val="2"/>
      </rPr>
      <t xml:space="preserve"> (</t>
    </r>
    <r>
      <rPr>
        <b/>
        <sz val="11"/>
        <color rgb="FF00B050"/>
        <rFont val="Arial"/>
        <family val="2"/>
      </rPr>
      <t>next_node</t>
    </r>
    <r>
      <rPr>
        <b/>
        <sz val="11"/>
        <color theme="1"/>
        <rFont val="Arial"/>
        <family val="2"/>
      </rPr>
      <t xml:space="preserve">)}: 
        </t>
    </r>
    <r>
      <rPr>
        <b/>
        <sz val="11"/>
        <color theme="4"/>
        <rFont val="Arial"/>
        <family val="2"/>
      </rPr>
      <t>counter time++</t>
    </r>
    <r>
      <rPr>
        <sz val="11"/>
        <color theme="1"/>
        <rFont val="Arial"/>
        <family val="2"/>
      </rPr>
      <t xml:space="preserve">
7. Then dimensions needed for the </t>
    </r>
    <r>
      <rPr>
        <b/>
        <sz val="11"/>
        <color theme="1"/>
        <rFont val="Arial"/>
        <family val="2"/>
      </rPr>
      <t>Recording Process ∝ Number Nodes.</t>
    </r>
  </si>
  <si>
    <r>
      <t xml:space="preserve">They created </t>
    </r>
    <r>
      <rPr>
        <b/>
        <sz val="11"/>
        <color theme="1"/>
        <rFont val="Arial"/>
        <family val="2"/>
      </rPr>
      <t xml:space="preserve">3-Tier Architecture </t>
    </r>
    <r>
      <rPr>
        <sz val="11"/>
        <color theme="1"/>
        <rFont val="Arial"/>
        <family val="2"/>
      </rPr>
      <t xml:space="preserve">Design:-
A. </t>
    </r>
    <r>
      <rPr>
        <b/>
        <sz val="11"/>
        <color theme="1"/>
        <rFont val="Arial"/>
        <family val="2"/>
      </rPr>
      <t>Level 1</t>
    </r>
    <r>
      <rPr>
        <sz val="11"/>
        <color theme="1"/>
        <rFont val="Arial"/>
        <family val="2"/>
      </rPr>
      <t xml:space="preserve">
           a. End User(HOME PAGE)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 xml:space="preserve">b. Cast a Vote
B. </t>
    </r>
    <r>
      <rPr>
        <b/>
        <sz val="11"/>
        <color theme="1"/>
        <rFont val="Arial"/>
        <family val="2"/>
      </rPr>
      <t>Level 2</t>
    </r>
    <r>
      <rPr>
        <sz val="11"/>
        <color theme="1"/>
        <rFont val="Arial"/>
        <family val="2"/>
      </rPr>
      <t xml:space="preserve"> 
           a. Candidate Management  
      b. Voter Management
     c. Result
 d. View Ledgers 
C.</t>
    </r>
    <r>
      <rPr>
        <b/>
        <sz val="11"/>
        <color theme="1"/>
        <rFont val="Arial"/>
        <family val="2"/>
      </rPr>
      <t xml:space="preserve"> Level 3</t>
    </r>
    <r>
      <rPr>
        <sz val="11"/>
        <color theme="1"/>
        <rFont val="Arial"/>
        <family val="2"/>
      </rPr>
      <t xml:space="preserve"> 
           a. Logout</t>
    </r>
  </si>
  <si>
    <r>
      <t xml:space="preserve">They proposed 4-Tier Architecture Design:-
 </t>
    </r>
    <r>
      <rPr>
        <b/>
        <sz val="11"/>
        <color theme="1"/>
        <rFont val="Arial"/>
        <family val="2"/>
      </rPr>
      <t>Level 1 : Authentication Web Page</t>
    </r>
    <r>
      <rPr>
        <sz val="11"/>
        <color theme="1"/>
        <rFont val="Arial"/>
        <family val="2"/>
      </rPr>
      <t xml:space="preserve">
1.  Created an webpage which contains Authentication{using </t>
    </r>
    <r>
      <rPr>
        <b/>
        <sz val="11"/>
        <color theme="1"/>
        <rFont val="Arial"/>
        <family val="2"/>
      </rPr>
      <t>Aadhar Card</t>
    </r>
    <r>
      <rPr>
        <sz val="11"/>
        <color theme="1"/>
        <rFont val="Arial"/>
        <family val="2"/>
      </rPr>
      <t xml:space="preserve">}
</t>
    </r>
    <r>
      <rPr>
        <b/>
        <sz val="11"/>
        <color theme="1"/>
        <rFont val="Arial"/>
        <family val="2"/>
      </rPr>
      <t>Level 2 : Authentication with DB</t>
    </r>
    <r>
      <rPr>
        <sz val="11"/>
        <color theme="1"/>
        <rFont val="Arial"/>
        <family val="2"/>
      </rPr>
      <t xml:space="preserve">
2. Used Mongo_DB as Governement Identity Verification Sevice. 
</t>
    </r>
    <r>
      <rPr>
        <b/>
        <sz val="11"/>
        <color theme="1"/>
        <rFont val="Arial"/>
        <family val="2"/>
      </rPr>
      <t>Level 3: Smart Contract Creation</t>
    </r>
    <r>
      <rPr>
        <sz val="11"/>
        <color theme="1"/>
        <rFont val="Arial"/>
        <family val="2"/>
      </rPr>
      <t xml:space="preserve">
3. Created </t>
    </r>
    <r>
      <rPr>
        <b/>
        <sz val="11"/>
        <color theme="1"/>
        <rFont val="Arial"/>
        <family val="2"/>
      </rPr>
      <t>Smart Contract includes {District, List Candidates}</t>
    </r>
    <r>
      <rPr>
        <sz val="11"/>
        <color theme="1"/>
        <rFont val="Arial"/>
        <family val="2"/>
      </rPr>
      <t xml:space="preserve"> 
</t>
    </r>
    <r>
      <rPr>
        <b/>
        <sz val="11"/>
        <color theme="1"/>
        <rFont val="Arial"/>
        <family val="2"/>
      </rPr>
      <t>Level 4 : POA Network Deployment</t>
    </r>
    <r>
      <rPr>
        <sz val="11"/>
        <color theme="1"/>
        <rFont val="Arial"/>
        <family val="2"/>
      </rPr>
      <t xml:space="preserve">
4. Deploy a </t>
    </r>
    <r>
      <rPr>
        <b/>
        <sz val="11"/>
        <color theme="1"/>
        <rFont val="Arial"/>
        <family val="2"/>
      </rPr>
      <t>POA Network</t>
    </r>
    <r>
      <rPr>
        <sz val="11"/>
        <color theme="1"/>
        <rFont val="Arial"/>
        <family val="2"/>
      </rPr>
      <t>. It has</t>
    </r>
    <r>
      <rPr>
        <b/>
        <sz val="11"/>
        <color theme="1"/>
        <rFont val="Arial"/>
        <family val="2"/>
      </rPr>
      <t xml:space="preserve"> 3 sub-modules:-
            a. Government </t>
    </r>
    <r>
      <rPr>
        <sz val="11"/>
        <color theme="1"/>
        <rFont val="Arial"/>
        <family val="2"/>
      </rPr>
      <t>{BootNode, Node1, Node2}</t>
    </r>
    <r>
      <rPr>
        <b/>
        <sz val="11"/>
        <color theme="1"/>
        <rFont val="Arial"/>
        <family val="2"/>
      </rPr>
      <t xml:space="preserve">
            b. Origo </t>
    </r>
    <r>
      <rPr>
        <sz val="11"/>
        <color theme="1"/>
        <rFont val="Arial"/>
        <family val="2"/>
      </rPr>
      <t>{BootNode, Node1, Node2}</t>
    </r>
    <r>
      <rPr>
        <b/>
        <sz val="11"/>
        <color theme="1"/>
        <rFont val="Arial"/>
        <family val="2"/>
      </rPr>
      <t xml:space="preserve">
            c. HR</t>
    </r>
    <r>
      <rPr>
        <sz val="11"/>
        <color theme="1"/>
        <rFont val="Arial"/>
        <family val="2"/>
      </rPr>
      <t xml:space="preserve"> {BootNode, Node1, Node2}</t>
    </r>
  </si>
  <si>
    <r>
      <t xml:space="preserve">In this paper, 
1. Developed a Voting Application in a Decentralized Method with a Smart Contract based on </t>
    </r>
    <r>
      <rPr>
        <b/>
        <sz val="11"/>
        <color theme="1"/>
        <rFont val="Arial"/>
        <family val="2"/>
      </rPr>
      <t>Ethereum Blockchain</t>
    </r>
    <r>
      <rPr>
        <sz val="11"/>
        <color theme="1"/>
        <rFont val="Arial"/>
        <family val="2"/>
      </rPr>
      <t xml:space="preserve"> technology as a network &amp; decentralized database all in one for storage voter accounts, votes and candidate details. 
2. </t>
    </r>
    <r>
      <rPr>
        <b/>
        <sz val="11"/>
        <color theme="1"/>
        <rFont val="Arial"/>
        <family val="2"/>
      </rPr>
      <t>Voter's Point of View</t>
    </r>
    <r>
      <rPr>
        <sz val="11"/>
        <color theme="1"/>
        <rFont val="Arial"/>
        <family val="2"/>
      </rPr>
      <t xml:space="preserve">:
 </t>
    </r>
    <r>
      <rPr>
        <b/>
        <sz val="11"/>
        <color rgb="FF92D050"/>
        <rFont val="Arial"/>
        <family val="2"/>
      </rPr>
      <t>1 VOTE</t>
    </r>
    <r>
      <rPr>
        <b/>
        <sz val="11"/>
        <color theme="1"/>
        <rFont val="Arial"/>
        <family val="2"/>
      </rPr>
      <t xml:space="preserve"> == </t>
    </r>
    <r>
      <rPr>
        <b/>
        <sz val="11"/>
        <color rgb="FF0070C0"/>
        <rFont val="Arial"/>
        <family val="2"/>
      </rPr>
      <t xml:space="preserve">1 PERSON </t>
    </r>
    <r>
      <rPr>
        <b/>
        <sz val="11"/>
        <color theme="1"/>
        <rFont val="Arial"/>
        <family val="2"/>
      </rPr>
      <t>==</t>
    </r>
    <r>
      <rPr>
        <b/>
        <sz val="11"/>
        <color rgb="FF00B050"/>
        <rFont val="Arial"/>
        <family val="2"/>
      </rPr>
      <t xml:space="preserve"> 0% DUPLICACY 
</t>
    </r>
    <r>
      <rPr>
        <sz val="11"/>
        <rFont val="Arial"/>
        <family val="2"/>
      </rPr>
      <t xml:space="preserve">3. Problems with </t>
    </r>
    <r>
      <rPr>
        <b/>
        <sz val="11"/>
        <rFont val="Arial"/>
        <family val="2"/>
      </rPr>
      <t>Centralized Voting System (CVS)</t>
    </r>
    <r>
      <rPr>
        <sz val="11"/>
        <rFont val="Arial"/>
        <family val="2"/>
      </rPr>
      <t xml:space="preserve">
       a. To overcome</t>
    </r>
    <r>
      <rPr>
        <b/>
        <sz val="11"/>
        <rFont val="Arial"/>
        <family val="2"/>
      </rPr>
      <t xml:space="preserve"> l</t>
    </r>
    <r>
      <rPr>
        <sz val="11"/>
        <rFont val="Arial"/>
        <family val="2"/>
      </rPr>
      <t xml:space="preserve">imitations </t>
    </r>
    <r>
      <rPr>
        <b/>
        <sz val="11"/>
        <rFont val="Arial"/>
        <family val="2"/>
      </rPr>
      <t xml:space="preserve"> 
      </t>
    </r>
    <r>
      <rPr>
        <sz val="11"/>
        <rFont val="Arial"/>
        <family val="2"/>
      </rPr>
      <t xml:space="preserve"> b.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Security Issues  using Blockchain technology</t>
    </r>
    <r>
      <rPr>
        <b/>
        <sz val="11"/>
        <rFont val="Arial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</si>
</sst>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m"/>
    <numFmt numFmtId="165" formatCode="mmm"/>
    <numFmt numFmtId="166" formatCode="yyyy"/>
    <numFmt numFmtId="167" formatCode="d/mmm/yy"/>
    <numFmt numFmtId="168" formatCode="&quot;₹&quot;\ 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Wingdings"/>
      <charset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sz val="13"/>
      <color theme="3"/>
      <name val="Arial"/>
      <family val="2"/>
    </font>
    <font>
      <sz val="13"/>
      <color theme="3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theme="2" tint="-0.749992370372631"/>
      <name val="Calibri"/>
      <family val="2"/>
      <scheme val="minor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000000"/>
      <name val="Ff1"/>
    </font>
    <font>
      <b/>
      <sz val="11"/>
      <color theme="3"/>
      <name val="Calibri"/>
      <family val="2"/>
      <scheme val="minor"/>
    </font>
    <font>
      <b/>
      <sz val="12"/>
      <color theme="3"/>
      <name val="Arial"/>
      <family val="2"/>
    </font>
    <font>
      <b/>
      <sz val="11"/>
      <color rgb="FFFF0000"/>
      <name val="Arial"/>
      <family val="2"/>
    </font>
    <font>
      <b/>
      <sz val="11"/>
      <color rgb="FF92D050"/>
      <name val="Arial"/>
      <family val="2"/>
    </font>
    <font>
      <b/>
      <sz val="11"/>
      <color rgb="FF00B050"/>
      <name val="Arial"/>
      <family val="2"/>
    </font>
    <font>
      <b/>
      <sz val="11"/>
      <color theme="4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6" fillId="0" borderId="15" applyNumberFormat="0" applyFill="0" applyAlignment="0" applyProtection="0"/>
    <xf numFmtId="0" fontId="2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7" xfId="0" applyFont="1" applyBorder="1" applyAlignment="1">
      <alignment horizontal="right" indent="1"/>
    </xf>
    <xf numFmtId="0" fontId="4" fillId="0" borderId="3" xfId="0" applyFont="1" applyBorder="1" applyAlignment="1">
      <alignment horizontal="right" indent="1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6" fillId="0" borderId="0" xfId="0" applyFont="1" applyAlignment="1">
      <alignment horizontal="left" vertical="top"/>
    </xf>
    <xf numFmtId="0" fontId="5" fillId="4" borderId="2" xfId="0" applyFont="1" applyFill="1" applyBorder="1" applyAlignment="1">
      <alignment horizontal="center" vertical="center"/>
    </xf>
    <xf numFmtId="0" fontId="4" fillId="4" borderId="0" xfId="0" applyFont="1" applyFill="1"/>
    <xf numFmtId="0" fontId="5" fillId="4" borderId="6" xfId="0" applyFont="1" applyFill="1" applyBorder="1" applyAlignment="1">
      <alignment horizontal="center" vertical="center"/>
    </xf>
    <xf numFmtId="167" fontId="4" fillId="0" borderId="3" xfId="0" applyNumberFormat="1" applyFont="1" applyBorder="1"/>
    <xf numFmtId="0" fontId="8" fillId="5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4" fillId="4" borderId="0" xfId="0" applyNumberFormat="1" applyFont="1" applyFill="1" applyAlignment="1">
      <alignment textRotation="90"/>
    </xf>
    <xf numFmtId="164" fontId="5" fillId="0" borderId="5" xfId="0" applyNumberFormat="1" applyFont="1" applyBorder="1" applyAlignment="1">
      <alignment textRotation="90"/>
    </xf>
    <xf numFmtId="0" fontId="7" fillId="0" borderId="5" xfId="0" applyFont="1" applyBorder="1"/>
    <xf numFmtId="0" fontId="7" fillId="0" borderId="5" xfId="0" applyFont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3" xfId="2" applyFont="1" applyFill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2" fillId="3" borderId="13" xfId="2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17" fillId="6" borderId="16" xfId="3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168" fontId="18" fillId="0" borderId="16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/>
    </xf>
    <xf numFmtId="0" fontId="23" fillId="7" borderId="17" xfId="4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 readingOrder="1"/>
    </xf>
    <xf numFmtId="166" fontId="5" fillId="3" borderId="5" xfId="0" applyNumberFormat="1" applyFont="1" applyFill="1" applyBorder="1" applyAlignment="1">
      <alignment horizontal="center"/>
    </xf>
    <xf numFmtId="15" fontId="10" fillId="0" borderId="9" xfId="0" applyNumberFormat="1" applyFont="1" applyBorder="1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/>
    </xf>
    <xf numFmtId="15" fontId="10" fillId="0" borderId="1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5" fontId="5" fillId="2" borderId="5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</cellXfs>
  <cellStyles count="5">
    <cellStyle name="Heading 1" xfId="3" builtinId="16"/>
    <cellStyle name="Heading 2" xfId="2" builtinId="17"/>
    <cellStyle name="Heading 4" xfId="4" builtinId="19"/>
    <cellStyle name="Normal" xfId="0" builtinId="0"/>
    <cellStyle name="Percent" xfId="1" builtinId="5"/>
  </cellStyles>
  <dxfs count="8">
    <dxf>
      <fill>
        <patternFill>
          <bgColor theme="3" tint="0.7999816888943144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4A666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4A666E"/>
      <color rgb="FFB4C7CC"/>
      <color rgb="FF99FFCC"/>
      <color rgb="FFFF99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C7AE-C865-47A4-9464-5250559F59D5}">
  <dimension ref="B2:Z29"/>
  <sheetViews>
    <sheetView showGridLines="0" tabSelected="1" zoomScale="115" zoomScaleNormal="115" workbookViewId="0">
      <selection activeCell="R31" sqref="R31"/>
    </sheetView>
  </sheetViews>
  <sheetFormatPr defaultRowHeight="15"/>
  <cols>
    <col min="1" max="1" width="3" style="6" customWidth="1"/>
    <col min="2" max="2" width="6.7109375" style="5" customWidth="1"/>
    <col min="3" max="3" width="23.7109375" style="6" bestFit="1" customWidth="1"/>
    <col min="4" max="4" width="16.85546875" style="6" bestFit="1" customWidth="1"/>
    <col min="5" max="6" width="10.85546875" style="6" bestFit="1" customWidth="1"/>
    <col min="7" max="7" width="9.140625" style="6"/>
    <col min="8" max="8" width="11.85546875" style="18" bestFit="1" customWidth="1"/>
    <col min="9" max="9" width="14.5703125" style="6" bestFit="1" customWidth="1"/>
    <col min="10" max="10" width="1.85546875" style="6" customWidth="1"/>
    <col min="11" max="11" width="6.140625" style="6" bestFit="1" customWidth="1"/>
    <col min="12" max="14" width="7.42578125" style="6" bestFit="1" customWidth="1"/>
    <col min="15" max="15" width="6.5703125" style="6" bestFit="1" customWidth="1"/>
    <col min="16" max="18" width="7.85546875" style="6" bestFit="1" customWidth="1"/>
    <col min="19" max="19" width="6.28515625" style="6" bestFit="1" customWidth="1"/>
    <col min="20" max="22" width="7.5703125" style="6" bestFit="1" customWidth="1"/>
    <col min="23" max="23" width="6.140625" style="6" bestFit="1" customWidth="1"/>
    <col min="24" max="26" width="7.42578125" style="6" bestFit="1" customWidth="1"/>
    <col min="27" max="16384" width="9.140625" style="6"/>
  </cols>
  <sheetData>
    <row r="2" spans="2:26">
      <c r="K2" s="53">
        <f>K4</f>
        <v>44935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2:26" ht="15.75">
      <c r="C3" s="25" t="s">
        <v>0</v>
      </c>
      <c r="D3" s="54">
        <v>44934</v>
      </c>
      <c r="E3" s="55"/>
      <c r="F3" s="55"/>
      <c r="G3" s="55"/>
      <c r="H3" s="56"/>
      <c r="J3" s="7"/>
      <c r="K3" s="58">
        <f>K4</f>
        <v>44935</v>
      </c>
      <c r="L3" s="58"/>
      <c r="M3" s="58"/>
      <c r="N3" s="58"/>
      <c r="O3" s="59">
        <f>O4</f>
        <v>44963</v>
      </c>
      <c r="P3" s="59"/>
      <c r="Q3" s="59"/>
      <c r="R3" s="59"/>
      <c r="S3" s="58">
        <f>S4</f>
        <v>44991</v>
      </c>
      <c r="T3" s="58"/>
      <c r="U3" s="58"/>
      <c r="V3" s="58"/>
      <c r="W3" s="59">
        <f>W4</f>
        <v>45019</v>
      </c>
      <c r="X3" s="59"/>
      <c r="Y3" s="59"/>
      <c r="Z3" s="59"/>
    </row>
    <row r="4" spans="2:26" ht="41.25">
      <c r="C4" s="26" t="s">
        <v>1</v>
      </c>
      <c r="D4" s="57" t="s">
        <v>39</v>
      </c>
      <c r="E4" s="57"/>
      <c r="F4" s="57"/>
      <c r="G4" s="57"/>
      <c r="H4" s="57"/>
      <c r="I4" s="8" t="s">
        <v>9</v>
      </c>
      <c r="K4" s="24">
        <v>44935</v>
      </c>
      <c r="L4" s="24">
        <f t="shared" ref="L4:X4" si="0">K4 + 7</f>
        <v>44942</v>
      </c>
      <c r="M4" s="24">
        <f t="shared" si="0"/>
        <v>44949</v>
      </c>
      <c r="N4" s="24">
        <f>M4 + 7</f>
        <v>44956</v>
      </c>
      <c r="O4" s="24">
        <f>N4 + 7</f>
        <v>44963</v>
      </c>
      <c r="P4" s="24">
        <f>O4 + 7</f>
        <v>44970</v>
      </c>
      <c r="Q4" s="24">
        <f t="shared" si="0"/>
        <v>44977</v>
      </c>
      <c r="R4" s="24">
        <f>Q4 + 7</f>
        <v>44984</v>
      </c>
      <c r="S4" s="24">
        <f t="shared" si="0"/>
        <v>44991</v>
      </c>
      <c r="T4" s="24">
        <f t="shared" si="0"/>
        <v>44998</v>
      </c>
      <c r="U4" s="24">
        <f t="shared" si="0"/>
        <v>45005</v>
      </c>
      <c r="V4" s="24">
        <f t="shared" si="0"/>
        <v>45012</v>
      </c>
      <c r="W4" s="24">
        <f t="shared" si="0"/>
        <v>45019</v>
      </c>
      <c r="X4" s="24">
        <f t="shared" si="0"/>
        <v>45026</v>
      </c>
      <c r="Y4" s="24">
        <f>X4 + 7</f>
        <v>45033</v>
      </c>
      <c r="Z4" s="24">
        <f>Y4 + 7</f>
        <v>45040</v>
      </c>
    </row>
    <row r="5" spans="2:26" s="10" customFormat="1" ht="24" customHeight="1">
      <c r="B5" s="9" t="s">
        <v>2</v>
      </c>
      <c r="C5" s="11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35</v>
      </c>
      <c r="Z5" s="23"/>
    </row>
    <row r="6" spans="2:26">
      <c r="B6" s="3">
        <v>1</v>
      </c>
      <c r="C6" s="1" t="s">
        <v>18</v>
      </c>
      <c r="D6" s="2" t="s">
        <v>19</v>
      </c>
      <c r="E6" s="12">
        <v>44934</v>
      </c>
      <c r="F6" s="12">
        <v>44956</v>
      </c>
      <c r="G6" s="13">
        <f t="shared" ref="G6:G24" si="1">IF(F6="","",NETWORKDAYS(E6,F6))</f>
        <v>16</v>
      </c>
      <c r="H6" s="16" t="s">
        <v>34</v>
      </c>
      <c r="I6" s="20">
        <v>1</v>
      </c>
      <c r="K6" s="22">
        <f>R35</f>
        <v>0</v>
      </c>
      <c r="L6" s="22" t="str">
        <f>IF(L$4=($F6-WEEKDAY($F6,2)+1),"u","")</f>
        <v/>
      </c>
      <c r="M6" s="22" t="str">
        <f>IF(M$4=($F6-WEEKDAY($F6,2)+1),"u","")</f>
        <v/>
      </c>
      <c r="N6" s="22" t="str">
        <f t="shared" ref="L6:Z19" si="2">IF(N$4=($F6-WEEKDAY($F6,2)+1),"u","")</f>
        <v>u</v>
      </c>
      <c r="O6" s="22" t="str">
        <f t="shared" si="2"/>
        <v/>
      </c>
      <c r="P6" s="22" t="str">
        <f t="shared" si="2"/>
        <v/>
      </c>
      <c r="Q6" s="22" t="str">
        <f t="shared" si="2"/>
        <v/>
      </c>
      <c r="R6" s="22" t="str">
        <f t="shared" si="2"/>
        <v/>
      </c>
      <c r="S6" s="22" t="str">
        <f t="shared" si="2"/>
        <v/>
      </c>
      <c r="T6" s="22" t="str">
        <f t="shared" si="2"/>
        <v/>
      </c>
      <c r="U6" s="22" t="str">
        <f t="shared" si="2"/>
        <v/>
      </c>
      <c r="V6" s="22" t="str">
        <f t="shared" si="2"/>
        <v/>
      </c>
      <c r="W6" s="22" t="str">
        <f t="shared" si="2"/>
        <v/>
      </c>
      <c r="X6" s="22" t="str">
        <f t="shared" si="2"/>
        <v/>
      </c>
      <c r="Y6" s="22" t="str">
        <f t="shared" si="2"/>
        <v/>
      </c>
      <c r="Z6" s="22" t="str">
        <f t="shared" si="2"/>
        <v/>
      </c>
    </row>
    <row r="7" spans="2:26">
      <c r="B7" s="4">
        <v>2</v>
      </c>
      <c r="C7" s="1" t="s">
        <v>10</v>
      </c>
      <c r="D7" s="2" t="s">
        <v>20</v>
      </c>
      <c r="E7" s="12">
        <f>E6+2</f>
        <v>44936</v>
      </c>
      <c r="F7" s="12">
        <v>44938</v>
      </c>
      <c r="G7" s="13">
        <f t="shared" si="1"/>
        <v>3</v>
      </c>
      <c r="H7" s="16" t="s">
        <v>34</v>
      </c>
      <c r="I7" s="20">
        <v>1</v>
      </c>
      <c r="K7" s="21" t="str">
        <f t="shared" ref="K7:Z23" si="3">IF(K$4=($F7-WEEKDAY($F7,2)+1),"u","")</f>
        <v>u</v>
      </c>
      <c r="L7" s="21" t="str">
        <f t="shared" si="3"/>
        <v/>
      </c>
      <c r="M7" s="21" t="str">
        <f t="shared" si="3"/>
        <v/>
      </c>
      <c r="N7" s="21" t="str">
        <f t="shared" si="3"/>
        <v/>
      </c>
      <c r="O7" s="21" t="str">
        <f t="shared" si="3"/>
        <v/>
      </c>
      <c r="P7" s="21" t="str">
        <f t="shared" si="3"/>
        <v/>
      </c>
      <c r="Q7" s="21" t="str">
        <f t="shared" si="3"/>
        <v/>
      </c>
      <c r="R7" s="21" t="str">
        <f t="shared" si="3"/>
        <v/>
      </c>
      <c r="S7" s="21" t="str">
        <f t="shared" si="3"/>
        <v/>
      </c>
      <c r="T7" s="21" t="str">
        <f t="shared" si="3"/>
        <v/>
      </c>
      <c r="U7" s="21" t="str">
        <f t="shared" si="3"/>
        <v/>
      </c>
      <c r="V7" s="21" t="str">
        <f t="shared" si="3"/>
        <v/>
      </c>
      <c r="W7" s="21" t="str">
        <f t="shared" si="3"/>
        <v/>
      </c>
      <c r="X7" s="21" t="str">
        <f t="shared" si="3"/>
        <v/>
      </c>
      <c r="Y7" s="21" t="str">
        <f t="shared" si="3"/>
        <v/>
      </c>
      <c r="Z7" s="21" t="str">
        <f t="shared" si="3"/>
        <v/>
      </c>
    </row>
    <row r="8" spans="2:26">
      <c r="B8" s="4">
        <v>3</v>
      </c>
      <c r="C8" s="1" t="s">
        <v>11</v>
      </c>
      <c r="D8" s="2" t="s">
        <v>21</v>
      </c>
      <c r="E8" s="12">
        <f>E7+3</f>
        <v>44939</v>
      </c>
      <c r="F8" s="12">
        <f>F7+7</f>
        <v>44945</v>
      </c>
      <c r="G8" s="13">
        <f t="shared" si="1"/>
        <v>5</v>
      </c>
      <c r="H8" s="16" t="s">
        <v>34</v>
      </c>
      <c r="I8" s="20">
        <v>1</v>
      </c>
      <c r="K8" s="21" t="str">
        <f t="shared" si="3"/>
        <v/>
      </c>
      <c r="L8" s="21" t="str">
        <f t="shared" si="3"/>
        <v>u</v>
      </c>
      <c r="M8" s="21" t="str">
        <f t="shared" si="3"/>
        <v/>
      </c>
      <c r="N8" s="21" t="str">
        <f t="shared" si="3"/>
        <v/>
      </c>
      <c r="O8" s="21" t="str">
        <f t="shared" si="3"/>
        <v/>
      </c>
      <c r="P8" s="21" t="str">
        <f t="shared" si="3"/>
        <v/>
      </c>
      <c r="Q8" s="21" t="str">
        <f t="shared" si="3"/>
        <v/>
      </c>
      <c r="R8" s="21" t="str">
        <f t="shared" si="3"/>
        <v/>
      </c>
      <c r="S8" s="21" t="str">
        <f t="shared" si="3"/>
        <v/>
      </c>
      <c r="T8" s="21" t="str">
        <f t="shared" si="3"/>
        <v/>
      </c>
      <c r="U8" s="21" t="str">
        <f t="shared" si="3"/>
        <v/>
      </c>
      <c r="V8" s="21" t="str">
        <f t="shared" si="3"/>
        <v/>
      </c>
      <c r="W8" s="21" t="str">
        <f t="shared" si="3"/>
        <v/>
      </c>
      <c r="X8" s="21" t="str">
        <f t="shared" si="3"/>
        <v/>
      </c>
      <c r="Y8" s="21" t="str">
        <f t="shared" si="3"/>
        <v/>
      </c>
      <c r="Z8" s="21" t="str">
        <f t="shared" si="3"/>
        <v/>
      </c>
    </row>
    <row r="9" spans="2:26">
      <c r="B9" s="4">
        <v>4</v>
      </c>
      <c r="C9" s="1" t="s">
        <v>12</v>
      </c>
      <c r="D9" s="2" t="s">
        <v>22</v>
      </c>
      <c r="E9" s="12">
        <f t="shared" ref="E9:E24" si="4">E8+7</f>
        <v>44946</v>
      </c>
      <c r="F9" s="12">
        <f>F8+4</f>
        <v>44949</v>
      </c>
      <c r="G9" s="13">
        <f t="shared" si="1"/>
        <v>2</v>
      </c>
      <c r="H9" s="16" t="s">
        <v>34</v>
      </c>
      <c r="I9" s="20">
        <v>1</v>
      </c>
      <c r="K9" s="21" t="str">
        <f t="shared" si="3"/>
        <v/>
      </c>
      <c r="L9" s="21" t="str">
        <f t="shared" si="3"/>
        <v/>
      </c>
      <c r="M9" s="21" t="str">
        <f t="shared" si="3"/>
        <v>u</v>
      </c>
      <c r="N9" s="21" t="str">
        <f t="shared" si="3"/>
        <v/>
      </c>
      <c r="O9" s="21" t="str">
        <f t="shared" si="3"/>
        <v/>
      </c>
      <c r="P9" s="21" t="str">
        <f t="shared" si="3"/>
        <v/>
      </c>
      <c r="Q9" s="21" t="str">
        <f t="shared" si="3"/>
        <v/>
      </c>
      <c r="R9" s="21" t="str">
        <f t="shared" si="3"/>
        <v/>
      </c>
      <c r="S9" s="21" t="str">
        <f t="shared" si="3"/>
        <v/>
      </c>
      <c r="T9" s="21" t="str">
        <f t="shared" si="3"/>
        <v/>
      </c>
      <c r="U9" s="21" t="str">
        <f t="shared" si="3"/>
        <v/>
      </c>
      <c r="V9" s="21" t="str">
        <f t="shared" si="3"/>
        <v/>
      </c>
      <c r="W9" s="21" t="str">
        <f t="shared" si="3"/>
        <v/>
      </c>
      <c r="X9" s="21" t="str">
        <f t="shared" si="3"/>
        <v/>
      </c>
      <c r="Y9" s="21" t="str">
        <f t="shared" si="3"/>
        <v/>
      </c>
      <c r="Z9" s="21" t="str">
        <f t="shared" si="3"/>
        <v/>
      </c>
    </row>
    <row r="10" spans="2:26">
      <c r="B10" s="4">
        <v>5</v>
      </c>
      <c r="C10" s="1" t="s">
        <v>13</v>
      </c>
      <c r="D10" s="2" t="s">
        <v>20</v>
      </c>
      <c r="E10" s="12">
        <f>E9+4</f>
        <v>44950</v>
      </c>
      <c r="F10" s="12">
        <f>F9+6</f>
        <v>44955</v>
      </c>
      <c r="G10" s="13">
        <f t="shared" si="1"/>
        <v>4</v>
      </c>
      <c r="H10" s="16" t="s">
        <v>34</v>
      </c>
      <c r="I10" s="20">
        <v>1</v>
      </c>
      <c r="K10" s="21" t="str">
        <f t="shared" si="3"/>
        <v/>
      </c>
      <c r="L10" s="21" t="str">
        <f t="shared" si="3"/>
        <v/>
      </c>
      <c r="M10" s="21" t="str">
        <f t="shared" si="3"/>
        <v>u</v>
      </c>
      <c r="N10" s="21" t="str">
        <f t="shared" si="3"/>
        <v/>
      </c>
      <c r="O10" s="21" t="str">
        <f t="shared" si="3"/>
        <v/>
      </c>
      <c r="P10" s="21" t="str">
        <f t="shared" si="3"/>
        <v/>
      </c>
      <c r="Q10" s="21" t="str">
        <f t="shared" si="3"/>
        <v/>
      </c>
      <c r="R10" s="21" t="str">
        <f t="shared" si="3"/>
        <v/>
      </c>
      <c r="S10" s="21" t="str">
        <f t="shared" si="3"/>
        <v/>
      </c>
      <c r="T10" s="21" t="str">
        <f t="shared" si="3"/>
        <v/>
      </c>
      <c r="U10" s="21" t="str">
        <f t="shared" si="3"/>
        <v/>
      </c>
      <c r="V10" s="21" t="str">
        <f t="shared" si="3"/>
        <v/>
      </c>
      <c r="W10" s="21" t="str">
        <f t="shared" si="3"/>
        <v/>
      </c>
      <c r="X10" s="21" t="str">
        <f t="shared" si="3"/>
        <v/>
      </c>
      <c r="Y10" s="21" t="str">
        <f t="shared" si="3"/>
        <v/>
      </c>
      <c r="Z10" s="21" t="str">
        <f t="shared" si="3"/>
        <v/>
      </c>
    </row>
    <row r="11" spans="2:26">
      <c r="B11" s="4">
        <v>6</v>
      </c>
      <c r="C11" s="1" t="s">
        <v>14</v>
      </c>
      <c r="D11" s="2" t="s">
        <v>21</v>
      </c>
      <c r="E11" s="12">
        <f>E10+7</f>
        <v>44957</v>
      </c>
      <c r="F11" s="12">
        <f>F10+4</f>
        <v>44959</v>
      </c>
      <c r="G11" s="13">
        <f t="shared" si="1"/>
        <v>3</v>
      </c>
      <c r="H11" s="16" t="s">
        <v>34</v>
      </c>
      <c r="I11" s="20">
        <v>1</v>
      </c>
      <c r="K11" s="21" t="str">
        <f t="shared" si="3"/>
        <v/>
      </c>
      <c r="L11" s="21" t="str">
        <f t="shared" si="3"/>
        <v/>
      </c>
      <c r="M11" s="21" t="str">
        <f t="shared" si="3"/>
        <v/>
      </c>
      <c r="N11" s="21" t="str">
        <f t="shared" si="3"/>
        <v>u</v>
      </c>
      <c r="O11" s="21" t="str">
        <f t="shared" si="3"/>
        <v/>
      </c>
      <c r="P11" s="21" t="str">
        <f t="shared" si="3"/>
        <v/>
      </c>
      <c r="Q11" s="21" t="str">
        <f t="shared" si="3"/>
        <v/>
      </c>
      <c r="R11" s="21" t="str">
        <f t="shared" si="3"/>
        <v/>
      </c>
      <c r="S11" s="21" t="str">
        <f t="shared" si="3"/>
        <v/>
      </c>
      <c r="T11" s="21" t="str">
        <f t="shared" si="3"/>
        <v/>
      </c>
      <c r="U11" s="21" t="str">
        <f t="shared" si="3"/>
        <v/>
      </c>
      <c r="V11" s="21" t="str">
        <f t="shared" si="3"/>
        <v/>
      </c>
      <c r="W11" s="21" t="str">
        <f t="shared" si="3"/>
        <v/>
      </c>
      <c r="X11" s="21" t="str">
        <f t="shared" si="3"/>
        <v/>
      </c>
      <c r="Y11" s="21" t="str">
        <f t="shared" si="3"/>
        <v/>
      </c>
      <c r="Z11" s="21" t="str">
        <f t="shared" si="3"/>
        <v/>
      </c>
    </row>
    <row r="12" spans="2:26">
      <c r="B12" s="4">
        <v>7</v>
      </c>
      <c r="C12" s="1" t="s">
        <v>15</v>
      </c>
      <c r="D12" s="2" t="s">
        <v>22</v>
      </c>
      <c r="E12" s="12">
        <f>E11+4</f>
        <v>44961</v>
      </c>
      <c r="F12" s="12">
        <f>F11+4</f>
        <v>44963</v>
      </c>
      <c r="G12" s="13">
        <f t="shared" si="1"/>
        <v>1</v>
      </c>
      <c r="H12" s="16" t="s">
        <v>34</v>
      </c>
      <c r="I12" s="20">
        <v>1</v>
      </c>
      <c r="K12" s="21" t="str">
        <f t="shared" si="3"/>
        <v/>
      </c>
      <c r="L12" s="21" t="str">
        <f t="shared" si="3"/>
        <v/>
      </c>
      <c r="M12" s="21" t="str">
        <f t="shared" si="3"/>
        <v/>
      </c>
      <c r="N12" s="21" t="str">
        <f t="shared" si="3"/>
        <v/>
      </c>
      <c r="O12" s="21" t="str">
        <f t="shared" si="3"/>
        <v>u</v>
      </c>
      <c r="P12" s="21" t="str">
        <f t="shared" si="3"/>
        <v/>
      </c>
      <c r="Q12" s="21" t="str">
        <f t="shared" si="3"/>
        <v/>
      </c>
      <c r="R12" s="21" t="str">
        <f t="shared" si="3"/>
        <v/>
      </c>
      <c r="S12" s="21" t="str">
        <f t="shared" si="3"/>
        <v/>
      </c>
      <c r="T12" s="21" t="str">
        <f t="shared" si="3"/>
        <v/>
      </c>
      <c r="U12" s="21" t="str">
        <f t="shared" si="3"/>
        <v/>
      </c>
      <c r="V12" s="21" t="str">
        <f t="shared" si="3"/>
        <v/>
      </c>
      <c r="W12" s="21" t="str">
        <f t="shared" si="3"/>
        <v/>
      </c>
      <c r="X12" s="21" t="str">
        <f t="shared" si="3"/>
        <v/>
      </c>
      <c r="Y12" s="21" t="str">
        <f t="shared" si="3"/>
        <v/>
      </c>
      <c r="Z12" s="21" t="str">
        <f t="shared" si="3"/>
        <v/>
      </c>
    </row>
    <row r="13" spans="2:26">
      <c r="B13" s="4">
        <v>8</v>
      </c>
      <c r="C13" s="1" t="s">
        <v>16</v>
      </c>
      <c r="D13" s="2" t="s">
        <v>20</v>
      </c>
      <c r="E13" s="12">
        <f>E12+4</f>
        <v>44965</v>
      </c>
      <c r="F13" s="12">
        <f>F12+6</f>
        <v>44969</v>
      </c>
      <c r="G13" s="13">
        <f t="shared" si="1"/>
        <v>3</v>
      </c>
      <c r="H13" s="16" t="s">
        <v>34</v>
      </c>
      <c r="I13" s="20">
        <v>1</v>
      </c>
      <c r="K13" s="21" t="str">
        <f t="shared" si="3"/>
        <v/>
      </c>
      <c r="L13" s="21" t="str">
        <f t="shared" si="3"/>
        <v/>
      </c>
      <c r="M13" s="21" t="str">
        <f t="shared" si="3"/>
        <v/>
      </c>
      <c r="N13" s="21" t="str">
        <f t="shared" si="3"/>
        <v/>
      </c>
      <c r="O13" s="21" t="str">
        <f t="shared" si="3"/>
        <v>u</v>
      </c>
      <c r="P13" s="21" t="str">
        <f t="shared" si="3"/>
        <v/>
      </c>
      <c r="Q13" s="21" t="str">
        <f t="shared" si="3"/>
        <v/>
      </c>
      <c r="R13" s="21" t="str">
        <f t="shared" si="3"/>
        <v/>
      </c>
      <c r="S13" s="21" t="str">
        <f t="shared" si="3"/>
        <v/>
      </c>
      <c r="T13" s="21" t="str">
        <f t="shared" si="3"/>
        <v/>
      </c>
      <c r="U13" s="21" t="str">
        <f t="shared" si="3"/>
        <v/>
      </c>
      <c r="V13" s="21" t="str">
        <f t="shared" si="3"/>
        <v/>
      </c>
      <c r="W13" s="21" t="str">
        <f t="shared" si="3"/>
        <v/>
      </c>
      <c r="X13" s="21" t="str">
        <f t="shared" si="3"/>
        <v/>
      </c>
      <c r="Y13" s="21" t="str">
        <f t="shared" si="3"/>
        <v/>
      </c>
      <c r="Z13" s="21" t="str">
        <f t="shared" si="3"/>
        <v/>
      </c>
    </row>
    <row r="14" spans="2:26">
      <c r="B14" s="4">
        <v>9</v>
      </c>
      <c r="C14" s="1" t="s">
        <v>17</v>
      </c>
      <c r="D14" s="2" t="s">
        <v>21</v>
      </c>
      <c r="E14" s="12">
        <f>E13+6</f>
        <v>44971</v>
      </c>
      <c r="F14" s="12">
        <f>F13+7</f>
        <v>44976</v>
      </c>
      <c r="G14" s="13">
        <f t="shared" si="1"/>
        <v>4</v>
      </c>
      <c r="H14" s="16" t="s">
        <v>34</v>
      </c>
      <c r="I14" s="20">
        <v>1</v>
      </c>
      <c r="K14" s="21" t="str">
        <f t="shared" si="3"/>
        <v/>
      </c>
      <c r="L14" s="21" t="str">
        <f t="shared" si="3"/>
        <v/>
      </c>
      <c r="M14" s="21" t="str">
        <f t="shared" si="3"/>
        <v/>
      </c>
      <c r="N14" s="21" t="str">
        <f t="shared" si="3"/>
        <v/>
      </c>
      <c r="O14" s="21" t="str">
        <f t="shared" si="3"/>
        <v/>
      </c>
      <c r="P14" s="21" t="str">
        <f t="shared" si="3"/>
        <v>u</v>
      </c>
      <c r="Q14" s="21" t="str">
        <f t="shared" si="3"/>
        <v/>
      </c>
      <c r="R14" s="21" t="str">
        <f t="shared" si="3"/>
        <v/>
      </c>
      <c r="S14" s="21" t="str">
        <f t="shared" si="3"/>
        <v/>
      </c>
      <c r="T14" s="21" t="str">
        <f t="shared" si="3"/>
        <v/>
      </c>
      <c r="U14" s="21" t="str">
        <f t="shared" si="3"/>
        <v/>
      </c>
      <c r="V14" s="21" t="str">
        <f t="shared" si="3"/>
        <v/>
      </c>
      <c r="W14" s="21" t="str">
        <f t="shared" si="3"/>
        <v/>
      </c>
      <c r="X14" s="21" t="str">
        <f t="shared" si="3"/>
        <v/>
      </c>
      <c r="Y14" s="21" t="str">
        <f t="shared" si="3"/>
        <v/>
      </c>
      <c r="Z14" s="21" t="str">
        <f t="shared" si="3"/>
        <v/>
      </c>
    </row>
    <row r="15" spans="2:26">
      <c r="B15" s="4">
        <v>10</v>
      </c>
      <c r="C15" s="1" t="s">
        <v>23</v>
      </c>
      <c r="D15" s="2" t="s">
        <v>22</v>
      </c>
      <c r="E15" s="12">
        <f>E14+7</f>
        <v>44978</v>
      </c>
      <c r="F15" s="12">
        <f t="shared" ref="F15:F23" si="5">F14+7</f>
        <v>44983</v>
      </c>
      <c r="G15" s="13">
        <f t="shared" si="1"/>
        <v>4</v>
      </c>
      <c r="H15" s="16" t="s">
        <v>34</v>
      </c>
      <c r="I15" s="20">
        <v>1</v>
      </c>
      <c r="K15" s="21" t="str">
        <f t="shared" si="3"/>
        <v/>
      </c>
      <c r="L15" s="21" t="str">
        <f t="shared" si="3"/>
        <v/>
      </c>
      <c r="M15" s="21" t="str">
        <f t="shared" si="3"/>
        <v/>
      </c>
      <c r="N15" s="21" t="str">
        <f t="shared" si="3"/>
        <v/>
      </c>
      <c r="O15" s="21" t="str">
        <f t="shared" si="3"/>
        <v/>
      </c>
      <c r="P15" s="21" t="str">
        <f t="shared" si="3"/>
        <v/>
      </c>
      <c r="Q15" s="21" t="str">
        <f t="shared" si="3"/>
        <v>u</v>
      </c>
      <c r="R15" s="21" t="str">
        <f t="shared" si="3"/>
        <v/>
      </c>
      <c r="S15" s="21" t="str">
        <f t="shared" si="3"/>
        <v/>
      </c>
      <c r="T15" s="21" t="str">
        <f t="shared" si="3"/>
        <v/>
      </c>
      <c r="U15" s="21" t="str">
        <f t="shared" si="3"/>
        <v/>
      </c>
      <c r="V15" s="21" t="str">
        <f t="shared" si="3"/>
        <v/>
      </c>
      <c r="W15" s="21" t="str">
        <f t="shared" si="3"/>
        <v/>
      </c>
      <c r="X15" s="21" t="str">
        <f t="shared" si="3"/>
        <v/>
      </c>
      <c r="Y15" s="21" t="str">
        <f t="shared" si="3"/>
        <v/>
      </c>
      <c r="Z15" s="21" t="str">
        <f t="shared" si="3"/>
        <v/>
      </c>
    </row>
    <row r="16" spans="2:26">
      <c r="B16" s="4">
        <v>11</v>
      </c>
      <c r="C16" s="1" t="s">
        <v>24</v>
      </c>
      <c r="D16" s="2" t="s">
        <v>20</v>
      </c>
      <c r="E16" s="12">
        <f t="shared" si="4"/>
        <v>44985</v>
      </c>
      <c r="F16" s="12">
        <f t="shared" si="5"/>
        <v>44990</v>
      </c>
      <c r="G16" s="13">
        <f t="shared" si="1"/>
        <v>4</v>
      </c>
      <c r="H16" s="16" t="s">
        <v>34</v>
      </c>
      <c r="I16" s="20">
        <v>1</v>
      </c>
      <c r="K16" s="21" t="str">
        <f t="shared" si="3"/>
        <v/>
      </c>
      <c r="L16" s="21" t="str">
        <f t="shared" si="3"/>
        <v/>
      </c>
      <c r="M16" s="21" t="str">
        <f t="shared" si="3"/>
        <v/>
      </c>
      <c r="N16" s="21" t="str">
        <f t="shared" si="3"/>
        <v/>
      </c>
      <c r="O16" s="21" t="str">
        <f t="shared" si="3"/>
        <v/>
      </c>
      <c r="P16" s="21" t="str">
        <f t="shared" si="3"/>
        <v/>
      </c>
      <c r="Q16" s="21" t="str">
        <f t="shared" si="3"/>
        <v/>
      </c>
      <c r="R16" s="21" t="str">
        <f t="shared" si="3"/>
        <v>u</v>
      </c>
      <c r="S16" s="21" t="str">
        <f t="shared" si="3"/>
        <v/>
      </c>
      <c r="T16" s="21" t="str">
        <f t="shared" si="3"/>
        <v/>
      </c>
      <c r="U16" s="21" t="str">
        <f t="shared" si="3"/>
        <v/>
      </c>
      <c r="V16" s="21" t="str">
        <f t="shared" si="3"/>
        <v/>
      </c>
      <c r="W16" s="21" t="str">
        <f t="shared" si="3"/>
        <v/>
      </c>
      <c r="X16" s="21" t="str">
        <f t="shared" si="3"/>
        <v/>
      </c>
      <c r="Y16" s="21" t="str">
        <f t="shared" si="3"/>
        <v/>
      </c>
      <c r="Z16" s="21" t="str">
        <f t="shared" si="3"/>
        <v/>
      </c>
    </row>
    <row r="17" spans="2:26">
      <c r="B17" s="4">
        <v>12</v>
      </c>
      <c r="C17" s="1" t="s">
        <v>25</v>
      </c>
      <c r="D17" s="2" t="s">
        <v>21</v>
      </c>
      <c r="E17" s="12">
        <f t="shared" si="4"/>
        <v>44992</v>
      </c>
      <c r="F17" s="12">
        <f t="shared" si="5"/>
        <v>44997</v>
      </c>
      <c r="G17" s="13">
        <f t="shared" si="1"/>
        <v>4</v>
      </c>
      <c r="H17" s="16" t="s">
        <v>34</v>
      </c>
      <c r="I17" s="20">
        <v>1</v>
      </c>
      <c r="K17" s="21" t="str">
        <f t="shared" si="3"/>
        <v/>
      </c>
      <c r="L17" s="21" t="str">
        <f t="shared" si="3"/>
        <v/>
      </c>
      <c r="M17" s="21" t="str">
        <f t="shared" si="3"/>
        <v/>
      </c>
      <c r="N17" s="21" t="str">
        <f t="shared" si="3"/>
        <v/>
      </c>
      <c r="O17" s="21" t="str">
        <f t="shared" si="3"/>
        <v/>
      </c>
      <c r="P17" s="21" t="str">
        <f t="shared" si="3"/>
        <v/>
      </c>
      <c r="Q17" s="21" t="str">
        <f t="shared" si="3"/>
        <v/>
      </c>
      <c r="R17" s="21" t="str">
        <f t="shared" si="3"/>
        <v/>
      </c>
      <c r="S17" s="21" t="str">
        <f t="shared" si="3"/>
        <v>u</v>
      </c>
      <c r="T17" s="21" t="str">
        <f t="shared" si="3"/>
        <v/>
      </c>
      <c r="U17" s="21" t="str">
        <f t="shared" si="3"/>
        <v/>
      </c>
      <c r="V17" s="21" t="str">
        <f t="shared" si="3"/>
        <v/>
      </c>
      <c r="W17" s="21" t="str">
        <f t="shared" si="3"/>
        <v/>
      </c>
      <c r="X17" s="21" t="str">
        <f t="shared" si="3"/>
        <v/>
      </c>
      <c r="Y17" s="21" t="str">
        <f t="shared" si="3"/>
        <v/>
      </c>
      <c r="Z17" s="21" t="str">
        <f t="shared" si="3"/>
        <v/>
      </c>
    </row>
    <row r="18" spans="2:26">
      <c r="B18" s="4">
        <v>13</v>
      </c>
      <c r="C18" s="1" t="s">
        <v>26</v>
      </c>
      <c r="D18" s="2" t="s">
        <v>22</v>
      </c>
      <c r="E18" s="12">
        <f t="shared" si="4"/>
        <v>44999</v>
      </c>
      <c r="F18" s="12">
        <f t="shared" si="5"/>
        <v>45004</v>
      </c>
      <c r="G18" s="13">
        <f t="shared" si="1"/>
        <v>4</v>
      </c>
      <c r="H18" s="16" t="s">
        <v>34</v>
      </c>
      <c r="I18" s="20">
        <v>1</v>
      </c>
      <c r="K18" s="21" t="str">
        <f t="shared" si="3"/>
        <v/>
      </c>
      <c r="L18" s="21" t="str">
        <f t="shared" si="3"/>
        <v/>
      </c>
      <c r="M18" s="21" t="str">
        <f t="shared" si="3"/>
        <v/>
      </c>
      <c r="N18" s="21" t="str">
        <f t="shared" si="3"/>
        <v/>
      </c>
      <c r="O18" s="21" t="str">
        <f t="shared" si="3"/>
        <v/>
      </c>
      <c r="P18" s="21" t="str">
        <f t="shared" si="3"/>
        <v/>
      </c>
      <c r="Q18" s="21" t="str">
        <f t="shared" si="3"/>
        <v/>
      </c>
      <c r="R18" s="21" t="str">
        <f t="shared" si="3"/>
        <v/>
      </c>
      <c r="S18" s="21" t="str">
        <f t="shared" si="3"/>
        <v/>
      </c>
      <c r="T18" s="21" t="str">
        <f t="shared" si="3"/>
        <v>u</v>
      </c>
      <c r="U18" s="21" t="str">
        <f t="shared" si="3"/>
        <v/>
      </c>
      <c r="V18" s="21" t="str">
        <f t="shared" si="3"/>
        <v/>
      </c>
      <c r="W18" s="21" t="str">
        <f t="shared" si="3"/>
        <v/>
      </c>
      <c r="X18" s="21" t="str">
        <f t="shared" si="3"/>
        <v/>
      </c>
      <c r="Y18" s="21" t="str">
        <f t="shared" si="3"/>
        <v/>
      </c>
      <c r="Z18" s="21" t="str">
        <f t="shared" si="3"/>
        <v/>
      </c>
    </row>
    <row r="19" spans="2:26">
      <c r="B19" s="4">
        <v>14</v>
      </c>
      <c r="C19" s="1" t="s">
        <v>27</v>
      </c>
      <c r="D19" s="2" t="s">
        <v>20</v>
      </c>
      <c r="E19" s="12">
        <f>E18+7</f>
        <v>45006</v>
      </c>
      <c r="F19" s="12">
        <f t="shared" si="5"/>
        <v>45011</v>
      </c>
      <c r="G19" s="13">
        <f t="shared" si="1"/>
        <v>4</v>
      </c>
      <c r="H19" s="17" t="s">
        <v>34</v>
      </c>
      <c r="I19" s="20">
        <v>1</v>
      </c>
      <c r="K19" s="22" t="str">
        <f>IF(K$4=($F19-WEEKDAY($F19,2)+1),"u","")</f>
        <v/>
      </c>
      <c r="L19" s="22" t="str">
        <f t="shared" si="2"/>
        <v/>
      </c>
      <c r="M19" s="22" t="str">
        <f t="shared" si="2"/>
        <v/>
      </c>
      <c r="N19" s="22" t="str">
        <f t="shared" si="2"/>
        <v/>
      </c>
      <c r="O19" s="22" t="str">
        <f t="shared" si="2"/>
        <v/>
      </c>
      <c r="P19" s="22" t="str">
        <f t="shared" si="2"/>
        <v/>
      </c>
      <c r="Q19" s="22" t="str">
        <f t="shared" si="2"/>
        <v/>
      </c>
      <c r="R19" s="22" t="str">
        <f t="shared" si="2"/>
        <v/>
      </c>
      <c r="S19" s="22" t="str">
        <f t="shared" si="2"/>
        <v/>
      </c>
      <c r="T19" s="22" t="str">
        <f t="shared" si="2"/>
        <v/>
      </c>
      <c r="U19" s="22" t="str">
        <f t="shared" si="2"/>
        <v>u</v>
      </c>
      <c r="V19" s="22" t="str">
        <f t="shared" si="2"/>
        <v/>
      </c>
      <c r="W19" s="22" t="str">
        <f t="shared" si="2"/>
        <v/>
      </c>
      <c r="X19" s="22" t="str">
        <f t="shared" si="2"/>
        <v/>
      </c>
      <c r="Y19" s="22" t="str">
        <f t="shared" si="2"/>
        <v/>
      </c>
      <c r="Z19" s="22" t="str">
        <f t="shared" si="2"/>
        <v/>
      </c>
    </row>
    <row r="20" spans="2:26">
      <c r="B20" s="4">
        <v>15</v>
      </c>
      <c r="C20" s="1" t="s">
        <v>28</v>
      </c>
      <c r="D20" s="2" t="s">
        <v>21</v>
      </c>
      <c r="E20" s="12">
        <f t="shared" si="4"/>
        <v>45013</v>
      </c>
      <c r="F20" s="12">
        <f t="shared" si="5"/>
        <v>45018</v>
      </c>
      <c r="G20" s="13">
        <f t="shared" si="1"/>
        <v>4</v>
      </c>
      <c r="H20" s="17" t="s">
        <v>34</v>
      </c>
      <c r="I20" s="20">
        <v>1</v>
      </c>
      <c r="K20" s="21" t="str">
        <f t="shared" si="3"/>
        <v/>
      </c>
      <c r="L20" s="21" t="str">
        <f t="shared" si="3"/>
        <v/>
      </c>
      <c r="M20" s="21" t="str">
        <f t="shared" si="3"/>
        <v/>
      </c>
      <c r="N20" s="21" t="str">
        <f t="shared" si="3"/>
        <v/>
      </c>
      <c r="O20" s="21" t="str">
        <f t="shared" si="3"/>
        <v/>
      </c>
      <c r="P20" s="21" t="str">
        <f t="shared" si="3"/>
        <v/>
      </c>
      <c r="Q20" s="21" t="str">
        <f t="shared" si="3"/>
        <v/>
      </c>
      <c r="R20" s="21" t="str">
        <f t="shared" si="3"/>
        <v/>
      </c>
      <c r="S20" s="21" t="str">
        <f t="shared" si="3"/>
        <v/>
      </c>
      <c r="T20" s="21" t="str">
        <f t="shared" si="3"/>
        <v/>
      </c>
      <c r="U20" s="21" t="str">
        <f t="shared" si="3"/>
        <v/>
      </c>
      <c r="V20" s="21" t="str">
        <f t="shared" si="3"/>
        <v>u</v>
      </c>
      <c r="W20" s="21" t="str">
        <f t="shared" si="3"/>
        <v/>
      </c>
      <c r="X20" s="21" t="str">
        <f t="shared" si="3"/>
        <v/>
      </c>
      <c r="Y20" s="21" t="str">
        <f t="shared" si="3"/>
        <v/>
      </c>
      <c r="Z20" s="21" t="str">
        <f t="shared" si="3"/>
        <v/>
      </c>
    </row>
    <row r="21" spans="2:26">
      <c r="B21" s="4">
        <v>16</v>
      </c>
      <c r="C21" s="1" t="s">
        <v>29</v>
      </c>
      <c r="D21" s="2" t="s">
        <v>22</v>
      </c>
      <c r="E21" s="12">
        <f t="shared" si="4"/>
        <v>45020</v>
      </c>
      <c r="F21" s="12">
        <f t="shared" si="5"/>
        <v>45025</v>
      </c>
      <c r="G21" s="13">
        <f t="shared" si="1"/>
        <v>4</v>
      </c>
      <c r="H21" s="17" t="s">
        <v>34</v>
      </c>
      <c r="I21" s="20">
        <v>1</v>
      </c>
      <c r="K21" s="21" t="str">
        <f t="shared" si="3"/>
        <v/>
      </c>
      <c r="L21" s="21" t="str">
        <f t="shared" si="3"/>
        <v/>
      </c>
      <c r="M21" s="21" t="str">
        <f t="shared" si="3"/>
        <v/>
      </c>
      <c r="N21" s="21" t="str">
        <f t="shared" si="3"/>
        <v/>
      </c>
      <c r="O21" s="21" t="str">
        <f t="shared" si="3"/>
        <v/>
      </c>
      <c r="P21" s="21" t="str">
        <f t="shared" si="3"/>
        <v/>
      </c>
      <c r="Q21" s="21" t="str">
        <f t="shared" si="3"/>
        <v/>
      </c>
      <c r="R21" s="21" t="str">
        <f t="shared" si="3"/>
        <v/>
      </c>
      <c r="S21" s="21" t="str">
        <f t="shared" si="3"/>
        <v/>
      </c>
      <c r="T21" s="21" t="str">
        <f t="shared" si="3"/>
        <v/>
      </c>
      <c r="U21" s="21" t="str">
        <f t="shared" si="3"/>
        <v/>
      </c>
      <c r="V21" s="21" t="str">
        <f t="shared" si="3"/>
        <v/>
      </c>
      <c r="W21" s="21" t="str">
        <f t="shared" si="3"/>
        <v>u</v>
      </c>
      <c r="X21" s="21" t="str">
        <f t="shared" si="3"/>
        <v/>
      </c>
      <c r="Y21" s="21" t="str">
        <f t="shared" si="3"/>
        <v/>
      </c>
      <c r="Z21" s="21" t="str">
        <f t="shared" si="3"/>
        <v/>
      </c>
    </row>
    <row r="22" spans="2:26">
      <c r="B22" s="4">
        <v>17</v>
      </c>
      <c r="C22" s="1" t="s">
        <v>36</v>
      </c>
      <c r="D22" s="2" t="s">
        <v>22</v>
      </c>
      <c r="E22" s="12">
        <f t="shared" si="4"/>
        <v>45027</v>
      </c>
      <c r="F22" s="12">
        <f t="shared" si="5"/>
        <v>45032</v>
      </c>
      <c r="G22" s="13">
        <f t="shared" si="1"/>
        <v>4</v>
      </c>
      <c r="H22" s="17" t="s">
        <v>34</v>
      </c>
      <c r="I22" s="20">
        <v>1</v>
      </c>
      <c r="K22" s="22" t="str">
        <f>IF(K$4=($F22-WEEKDAY($F22,2)+1),"u","")</f>
        <v/>
      </c>
      <c r="L22" s="22" t="str">
        <f t="shared" si="3"/>
        <v/>
      </c>
      <c r="M22" s="22" t="str">
        <f t="shared" si="3"/>
        <v/>
      </c>
      <c r="N22" s="22" t="str">
        <f t="shared" si="3"/>
        <v/>
      </c>
      <c r="O22" s="22" t="str">
        <f t="shared" si="3"/>
        <v/>
      </c>
      <c r="P22" s="22" t="str">
        <f t="shared" si="3"/>
        <v/>
      </c>
      <c r="Q22" s="22" t="str">
        <f t="shared" si="3"/>
        <v/>
      </c>
      <c r="R22" s="22" t="str">
        <f t="shared" si="3"/>
        <v/>
      </c>
      <c r="S22" s="22" t="str">
        <f t="shared" si="3"/>
        <v/>
      </c>
      <c r="T22" s="22" t="str">
        <f t="shared" si="3"/>
        <v/>
      </c>
      <c r="U22" s="22" t="str">
        <f t="shared" si="3"/>
        <v/>
      </c>
      <c r="V22" s="22" t="str">
        <f t="shared" si="3"/>
        <v/>
      </c>
      <c r="W22" s="22" t="str">
        <f t="shared" si="3"/>
        <v/>
      </c>
      <c r="X22" s="22" t="str">
        <f t="shared" si="3"/>
        <v>u</v>
      </c>
      <c r="Y22" s="22" t="str">
        <f t="shared" si="3"/>
        <v/>
      </c>
      <c r="Z22" s="22" t="str">
        <f t="shared" si="3"/>
        <v/>
      </c>
    </row>
    <row r="23" spans="2:26">
      <c r="B23" s="4">
        <v>18</v>
      </c>
      <c r="C23" s="1" t="s">
        <v>37</v>
      </c>
      <c r="D23" s="2" t="s">
        <v>20</v>
      </c>
      <c r="E23" s="12">
        <f t="shared" si="4"/>
        <v>45034</v>
      </c>
      <c r="F23" s="12">
        <f t="shared" si="5"/>
        <v>45039</v>
      </c>
      <c r="G23" s="13">
        <f t="shared" si="1"/>
        <v>4</v>
      </c>
      <c r="H23" s="17" t="s">
        <v>34</v>
      </c>
      <c r="I23" s="20">
        <v>1</v>
      </c>
      <c r="K23" s="21" t="str">
        <f t="shared" si="3"/>
        <v/>
      </c>
      <c r="L23" s="21" t="str">
        <f t="shared" si="3"/>
        <v/>
      </c>
      <c r="M23" s="21" t="str">
        <f t="shared" si="3"/>
        <v/>
      </c>
      <c r="N23" s="21" t="str">
        <f t="shared" si="3"/>
        <v/>
      </c>
      <c r="O23" s="21" t="str">
        <f t="shared" si="3"/>
        <v/>
      </c>
      <c r="P23" s="21" t="str">
        <f t="shared" ref="K23:Z24" si="6">IF(P$4=($F23-WEEKDAY($F23,2)+1),"u","")</f>
        <v/>
      </c>
      <c r="Q23" s="21" t="str">
        <f t="shared" si="6"/>
        <v/>
      </c>
      <c r="R23" s="21" t="str">
        <f t="shared" si="6"/>
        <v/>
      </c>
      <c r="S23" s="21" t="str">
        <f t="shared" si="6"/>
        <v/>
      </c>
      <c r="T23" s="21" t="str">
        <f t="shared" si="6"/>
        <v/>
      </c>
      <c r="U23" s="21" t="str">
        <f t="shared" si="6"/>
        <v/>
      </c>
      <c r="V23" s="21" t="str">
        <f t="shared" si="6"/>
        <v/>
      </c>
      <c r="W23" s="21" t="str">
        <f t="shared" si="6"/>
        <v/>
      </c>
      <c r="X23" s="21" t="str">
        <f t="shared" si="6"/>
        <v/>
      </c>
      <c r="Y23" s="21" t="str">
        <f t="shared" si="6"/>
        <v>u</v>
      </c>
      <c r="Z23" s="21" t="str">
        <f t="shared" si="6"/>
        <v/>
      </c>
    </row>
    <row r="24" spans="2:26">
      <c r="B24" s="4">
        <v>19</v>
      </c>
      <c r="C24" s="1" t="s">
        <v>38</v>
      </c>
      <c r="D24" s="2" t="s">
        <v>21</v>
      </c>
      <c r="E24" s="12">
        <f t="shared" si="4"/>
        <v>45041</v>
      </c>
      <c r="F24" s="12">
        <f>F23+6</f>
        <v>45045</v>
      </c>
      <c r="G24" s="13">
        <f t="shared" si="1"/>
        <v>4</v>
      </c>
      <c r="H24" s="17" t="s">
        <v>34</v>
      </c>
      <c r="I24" s="20">
        <v>1</v>
      </c>
      <c r="K24" s="21" t="str">
        <f t="shared" si="6"/>
        <v/>
      </c>
      <c r="L24" s="21" t="str">
        <f t="shared" si="6"/>
        <v/>
      </c>
      <c r="M24" s="21" t="str">
        <f t="shared" si="6"/>
        <v/>
      </c>
      <c r="N24" s="21" t="str">
        <f t="shared" si="6"/>
        <v/>
      </c>
      <c r="O24" s="21" t="str">
        <f t="shared" si="6"/>
        <v/>
      </c>
      <c r="P24" s="21" t="str">
        <f t="shared" si="6"/>
        <v/>
      </c>
      <c r="Q24" s="21" t="str">
        <f t="shared" si="6"/>
        <v/>
      </c>
      <c r="R24" s="21" t="str">
        <f t="shared" si="6"/>
        <v/>
      </c>
      <c r="S24" s="21" t="str">
        <f t="shared" si="6"/>
        <v/>
      </c>
      <c r="T24" s="21" t="str">
        <f t="shared" si="6"/>
        <v/>
      </c>
      <c r="U24" s="21" t="str">
        <f t="shared" si="6"/>
        <v/>
      </c>
      <c r="V24" s="21" t="str">
        <f t="shared" si="6"/>
        <v/>
      </c>
      <c r="W24" s="21" t="str">
        <f t="shared" si="6"/>
        <v/>
      </c>
      <c r="X24" s="21" t="str">
        <f t="shared" si="6"/>
        <v/>
      </c>
      <c r="Y24" s="21" t="str">
        <f t="shared" si="6"/>
        <v/>
      </c>
      <c r="Z24" s="21" t="str">
        <f t="shared" si="6"/>
        <v>u</v>
      </c>
    </row>
    <row r="25" spans="2:26">
      <c r="C25" s="15" t="s">
        <v>30</v>
      </c>
    </row>
    <row r="26" spans="2:26">
      <c r="C26" s="14" t="s">
        <v>31</v>
      </c>
    </row>
    <row r="27" spans="2:26">
      <c r="C27" s="14" t="s">
        <v>32</v>
      </c>
    </row>
    <row r="28" spans="2:26">
      <c r="C28" s="14" t="s">
        <v>33</v>
      </c>
    </row>
    <row r="29" spans="2:26">
      <c r="C29" s="14" t="s">
        <v>34</v>
      </c>
    </row>
  </sheetData>
  <mergeCells count="7">
    <mergeCell ref="K2:Z2"/>
    <mergeCell ref="D3:H3"/>
    <mergeCell ref="D4:H4"/>
    <mergeCell ref="K3:N3"/>
    <mergeCell ref="O3:R3"/>
    <mergeCell ref="S3:V3"/>
    <mergeCell ref="W3:Z3"/>
  </mergeCells>
  <phoneticPr fontId="3" type="noConversion"/>
  <conditionalFormatting sqref="H7:H24">
    <cfRule type="containsText" dxfId="7" priority="9" operator="containsText" text="In Progress">
      <formula>NOT(ISERROR(SEARCH("In Progress",H7)))</formula>
    </cfRule>
    <cfRule type="containsText" dxfId="6" priority="10" operator="containsText" text="Not Started">
      <formula>NOT(ISERROR(SEARCH("Not Started",H7)))</formula>
    </cfRule>
  </conditionalFormatting>
  <conditionalFormatting sqref="H6:H24">
    <cfRule type="containsText" dxfId="5" priority="7" operator="containsText" text="Completed">
      <formula>NOT(ISERROR(SEARCH("Completed",H6)))</formula>
    </cfRule>
    <cfRule type="containsText" dxfId="4" priority="8" operator="containsText" text="Pending">
      <formula>NOT(ISERROR(SEARCH("Pending",H6)))</formula>
    </cfRule>
  </conditionalFormatting>
  <conditionalFormatting sqref="K6:Z24">
    <cfRule type="expression" dxfId="3" priority="1">
      <formula>AND($H6="Completed",$K4 = $F6-WEEKDAY($F6,2)+1)</formula>
    </cfRule>
    <cfRule type="expression" dxfId="2" priority="3">
      <formula>AND($I6&gt;0,K$4&lt;=($E6+($F6-$E6)*$I6)-WEEKDAY(($E6+($F6-$E6)*$I6),2)+1, K$4&gt;=$E6-WEEKDAY($E6,2)+1)</formula>
    </cfRule>
    <cfRule type="expression" dxfId="1" priority="5">
      <formula>K$4=(TODAY()-WEEKDAY(TODAY(),2) + 1)</formula>
    </cfRule>
  </conditionalFormatting>
  <conditionalFormatting sqref="K6:Z246">
    <cfRule type="expression" dxfId="0" priority="4">
      <formula>AND(K$4&gt;=$E6-(WEEKDAY($E6,2)+1),K$4&lt;=$F6)</formula>
    </cfRule>
  </conditionalFormatting>
  <dataValidations count="1">
    <dataValidation type="list" allowBlank="1" showInputMessage="1" showErrorMessage="1" sqref="H6:H24" xr:uid="{FD5257C8-56D3-4D57-B97E-F23F607C5947}">
      <formula1>$C$26:$C$29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A9EC-9A1A-4FEF-9FAC-3BD768D6B3F9}">
  <dimension ref="A1:K7"/>
  <sheetViews>
    <sheetView topLeftCell="A5" zoomScale="105" zoomScaleNormal="145" workbookViewId="0">
      <selection activeCell="A5" sqref="A5"/>
    </sheetView>
  </sheetViews>
  <sheetFormatPr defaultRowHeight="15"/>
  <cols>
    <col min="1" max="1" width="50.140625" bestFit="1" customWidth="1"/>
    <col min="2" max="2" width="60" style="35" bestFit="1" customWidth="1"/>
    <col min="3" max="3" width="31.85546875" style="35" customWidth="1"/>
    <col min="4" max="4" width="36.28515625" bestFit="1" customWidth="1"/>
    <col min="5" max="5" width="22.42578125" bestFit="1" customWidth="1"/>
    <col min="6" max="6" width="14.28515625" bestFit="1" customWidth="1"/>
    <col min="7" max="7" width="23.5703125" bestFit="1" customWidth="1"/>
    <col min="9" max="9" width="9.140625" customWidth="1"/>
  </cols>
  <sheetData>
    <row r="1" spans="1:11" ht="16.5">
      <c r="A1" s="34" t="s">
        <v>40</v>
      </c>
      <c r="B1" s="31">
        <v>1</v>
      </c>
      <c r="C1" s="31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ht="120">
      <c r="A2" s="27" t="s">
        <v>41</v>
      </c>
      <c r="B2" s="31" t="s">
        <v>75</v>
      </c>
      <c r="C2" s="30" t="s">
        <v>46</v>
      </c>
      <c r="D2" s="30" t="s">
        <v>55</v>
      </c>
      <c r="E2" s="30" t="s">
        <v>48</v>
      </c>
      <c r="F2" s="33" t="s">
        <v>50</v>
      </c>
      <c r="G2" s="31" t="s">
        <v>52</v>
      </c>
      <c r="H2" s="6"/>
      <c r="I2" s="6"/>
      <c r="J2" s="6"/>
      <c r="K2" s="6"/>
    </row>
    <row r="3" spans="1:11" ht="57">
      <c r="A3" s="28" t="s">
        <v>42</v>
      </c>
      <c r="B3" s="32" t="s">
        <v>44</v>
      </c>
      <c r="C3" s="32" t="s">
        <v>45</v>
      </c>
      <c r="D3" s="32" t="s">
        <v>47</v>
      </c>
      <c r="E3" s="32" t="s">
        <v>49</v>
      </c>
      <c r="F3" s="32" t="s">
        <v>51</v>
      </c>
      <c r="G3" s="32" t="s">
        <v>53</v>
      </c>
      <c r="H3" s="6"/>
      <c r="I3" s="6"/>
      <c r="J3" s="6"/>
      <c r="K3" s="6"/>
    </row>
    <row r="4" spans="1:11" ht="16.5">
      <c r="A4" s="28" t="s">
        <v>43</v>
      </c>
      <c r="B4" s="32">
        <v>2017</v>
      </c>
      <c r="C4" s="32">
        <v>2022</v>
      </c>
      <c r="D4" s="32">
        <v>2020</v>
      </c>
      <c r="E4" s="32">
        <v>2022</v>
      </c>
      <c r="F4" s="32">
        <v>2015</v>
      </c>
      <c r="G4" s="32">
        <v>2021</v>
      </c>
      <c r="H4" s="6"/>
      <c r="I4" s="6"/>
      <c r="J4" s="6"/>
      <c r="K4" s="6"/>
    </row>
    <row r="5" spans="1:11" ht="172.5" customHeight="1">
      <c r="A5" s="28" t="s">
        <v>54</v>
      </c>
      <c r="B5" s="32" t="s">
        <v>58</v>
      </c>
      <c r="C5" s="36"/>
      <c r="D5" s="19" t="s">
        <v>72</v>
      </c>
      <c r="E5" s="6"/>
      <c r="F5" s="6"/>
      <c r="G5" s="32" t="s">
        <v>71</v>
      </c>
      <c r="H5" s="6"/>
      <c r="I5" s="6"/>
      <c r="J5" s="6"/>
      <c r="K5" s="6"/>
    </row>
    <row r="6" spans="1:11" ht="182.25" customHeight="1">
      <c r="A6" s="28" t="s">
        <v>57</v>
      </c>
      <c r="B6" s="32"/>
      <c r="C6" s="36"/>
      <c r="D6" s="32" t="s">
        <v>73</v>
      </c>
      <c r="E6" s="6"/>
      <c r="F6" s="6"/>
      <c r="G6" s="32" t="s">
        <v>70</v>
      </c>
      <c r="H6" s="6"/>
      <c r="I6" s="6"/>
      <c r="J6" s="6"/>
      <c r="K6" s="6"/>
    </row>
    <row r="7" spans="1:11" ht="90.75" customHeight="1">
      <c r="A7" s="29" t="s">
        <v>56</v>
      </c>
      <c r="B7" s="32"/>
      <c r="C7" s="36"/>
      <c r="D7" s="32" t="s">
        <v>74</v>
      </c>
      <c r="E7" s="6"/>
      <c r="F7" s="6"/>
      <c r="G7" s="6"/>
      <c r="H7" s="6"/>
      <c r="I7" s="6"/>
      <c r="J7" s="6"/>
      <c r="K7" s="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ADA9-DF9A-49F7-9B05-765D92694584}">
  <dimension ref="A1:F5"/>
  <sheetViews>
    <sheetView zoomScaleNormal="100" workbookViewId="0">
      <selection activeCell="D2" sqref="D2"/>
    </sheetView>
  </sheetViews>
  <sheetFormatPr defaultRowHeight="15"/>
  <cols>
    <col min="1" max="1" width="6.5703125" bestFit="1" customWidth="1"/>
    <col min="2" max="2" width="24.42578125" bestFit="1" customWidth="1"/>
    <col min="3" max="3" width="28.7109375" bestFit="1" customWidth="1"/>
    <col min="4" max="4" width="35" customWidth="1"/>
    <col min="5" max="5" width="43.5703125" bestFit="1" customWidth="1"/>
    <col min="6" max="6" width="48.28515625" bestFit="1" customWidth="1"/>
  </cols>
  <sheetData>
    <row r="1" spans="1:6" ht="15.75">
      <c r="A1" s="50" t="s">
        <v>40</v>
      </c>
      <c r="B1" s="50" t="s">
        <v>42</v>
      </c>
      <c r="C1" s="50" t="s">
        <v>41</v>
      </c>
      <c r="D1" s="50" t="s">
        <v>76</v>
      </c>
      <c r="E1" s="50" t="s">
        <v>77</v>
      </c>
      <c r="F1" s="50" t="s">
        <v>78</v>
      </c>
    </row>
    <row r="2" spans="1:6" ht="189.75">
      <c r="A2" s="44">
        <v>1</v>
      </c>
      <c r="B2" s="46" t="s">
        <v>53</v>
      </c>
      <c r="C2" s="51" t="s">
        <v>52</v>
      </c>
      <c r="D2" s="47" t="s">
        <v>83</v>
      </c>
      <c r="E2" s="46" t="s">
        <v>85</v>
      </c>
      <c r="F2" s="46" t="s">
        <v>86</v>
      </c>
    </row>
    <row r="3" spans="1:6" ht="252">
      <c r="A3" s="44">
        <v>2</v>
      </c>
      <c r="B3" s="46" t="s">
        <v>47</v>
      </c>
      <c r="C3" s="52" t="s">
        <v>55</v>
      </c>
      <c r="D3" s="48" t="s">
        <v>82</v>
      </c>
      <c r="E3" s="46" t="s">
        <v>89</v>
      </c>
      <c r="F3" s="46" t="s">
        <v>88</v>
      </c>
    </row>
    <row r="4" spans="1:6" ht="171">
      <c r="A4" s="44">
        <v>3</v>
      </c>
      <c r="B4" s="49" t="s">
        <v>79</v>
      </c>
      <c r="C4" s="51" t="s">
        <v>80</v>
      </c>
      <c r="D4" s="47" t="s">
        <v>81</v>
      </c>
      <c r="E4" s="46" t="s">
        <v>84</v>
      </c>
      <c r="F4" s="46" t="s">
        <v>87</v>
      </c>
    </row>
    <row r="5" spans="1:6">
      <c r="A5" s="43"/>
      <c r="B5" s="4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258B-2FD0-4DA6-8D1E-46ADD28517D8}">
  <dimension ref="A1:B8"/>
  <sheetViews>
    <sheetView showGridLines="0" workbookViewId="0">
      <selection activeCell="B8" sqref="B8"/>
    </sheetView>
  </sheetViews>
  <sheetFormatPr defaultRowHeight="15"/>
  <cols>
    <col min="1" max="1" width="50.85546875" style="37" customWidth="1"/>
    <col min="2" max="2" width="32.42578125" style="18" customWidth="1"/>
  </cols>
  <sheetData>
    <row r="1" spans="1:2" ht="19.5">
      <c r="A1" s="38" t="s">
        <v>59</v>
      </c>
      <c r="B1" s="38" t="s">
        <v>66</v>
      </c>
    </row>
    <row r="2" spans="1:2" ht="27" customHeight="1">
      <c r="A2" s="39" t="s">
        <v>60</v>
      </c>
      <c r="B2" s="40" t="s">
        <v>61</v>
      </c>
    </row>
    <row r="3" spans="1:2" ht="35.25" customHeight="1">
      <c r="A3" s="39" t="s">
        <v>65</v>
      </c>
      <c r="B3" s="41">
        <v>17000</v>
      </c>
    </row>
    <row r="4" spans="1:2" ht="38.25" customHeight="1">
      <c r="A4" s="39" t="s">
        <v>63</v>
      </c>
      <c r="B4" s="40" t="s">
        <v>62</v>
      </c>
    </row>
    <row r="5" spans="1:2" ht="48" customHeight="1">
      <c r="A5" s="39" t="s">
        <v>64</v>
      </c>
      <c r="B5" s="40">
        <v>384</v>
      </c>
    </row>
    <row r="6" spans="1:2" ht="34.5" customHeight="1">
      <c r="A6" s="39" t="s">
        <v>67</v>
      </c>
      <c r="B6" s="41">
        <v>3960000</v>
      </c>
    </row>
    <row r="7" spans="1:2" ht="27" customHeight="1">
      <c r="A7" s="39" t="s">
        <v>68</v>
      </c>
      <c r="B7" s="42">
        <f>B6*B3</f>
        <v>67320000000</v>
      </c>
    </row>
    <row r="8" spans="1:2" ht="29.25" customHeight="1">
      <c r="A8" s="39" t="s">
        <v>69</v>
      </c>
      <c r="B8" s="4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Chart_01</vt:lpstr>
      <vt:lpstr>Literature_Review</vt:lpstr>
      <vt:lpstr>Literature_review_updated</vt:lpstr>
      <vt:lpstr>EVMs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GUPTA</dc:creator>
  <cp:lastModifiedBy>YASH GUPTA</cp:lastModifiedBy>
  <dcterms:created xsi:type="dcterms:W3CDTF">2023-03-20T13:21:12Z</dcterms:created>
  <dcterms:modified xsi:type="dcterms:W3CDTF">2023-05-23T07:24:16Z</dcterms:modified>
</cp:coreProperties>
</file>