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Users\Yuman\Desktop\MasterProject\results\"/>
    </mc:Choice>
  </mc:AlternateContent>
  <xr:revisionPtr revIDLastSave="0" documentId="13_ncr:1_{67D20909-1A2A-416A-8DB8-D84A45B3A75D}" xr6:coauthVersionLast="47" xr6:coauthVersionMax="47" xr10:uidLastSave="{00000000-0000-0000-0000-000000000000}"/>
  <bookViews>
    <workbookView xWindow="7200" yWindow="2085" windowWidth="21600" windowHeight="11385" xr2:uid="{00000000-000D-0000-FFFF-FFFF00000000}"/>
  </bookViews>
  <sheets>
    <sheet name="Overview" sheetId="1" r:id="rId1"/>
  </sheets>
  <definedNames>
    <definedName name="_xlnm._FilterDatabase" localSheetId="0" hidden="1">Overview!$A$1:$P$35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</calcChain>
</file>

<file path=xl/sharedStrings.xml><?xml version="1.0" encoding="utf-8"?>
<sst xmlns="http://schemas.openxmlformats.org/spreadsheetml/2006/main" count="366" uniqueCount="93">
  <si>
    <t>STATUS</t>
  </si>
  <si>
    <t>TASK</t>
  </si>
  <si>
    <t>REACTION</t>
  </si>
  <si>
    <t>ENANTIOMER</t>
  </si>
  <si>
    <t>R1</t>
  </si>
  <si>
    <t>R2</t>
  </si>
  <si>
    <t>RCAT</t>
  </si>
  <si>
    <t>RCH</t>
  </si>
  <si>
    <t>STATIONARY_POINT</t>
  </si>
  <si>
    <t>DIRECTORY</t>
  </si>
  <si>
    <t>FLAGS</t>
  </si>
  <si>
    <t>INXYZ</t>
  </si>
  <si>
    <t>OUTXYZ</t>
  </si>
  <si>
    <t>RUNTIME</t>
  </si>
  <si>
    <t>STEP</t>
  </si>
  <si>
    <t>HASH</t>
  </si>
  <si>
    <t>Running</t>
  </si>
  <si>
    <t>GO</t>
  </si>
  <si>
    <t>urea_tBu_Ph</t>
  </si>
  <si>
    <t>R</t>
  </si>
  <si>
    <t>H</t>
  </si>
  <si>
    <t>Ph</t>
  </si>
  <si>
    <t>O</t>
  </si>
  <si>
    <t>P1R_cat_complex</t>
  </si>
  <si>
    <t>01:41:29</t>
  </si>
  <si>
    <t>FREQ</t>
  </si>
  <si>
    <t>b0693f9e631444c871412593fa38a05a3f3050d558f7fcd345cdb2eab5804325</t>
  </si>
  <si>
    <t>S</t>
  </si>
  <si>
    <t>P1S_cat_complex</t>
  </si>
  <si>
    <t>12:59:01</t>
  </si>
  <si>
    <t>1d05fa7c4170fed4d1e730d6a758699748b45993146d071df4316fb129a063db</t>
  </si>
  <si>
    <t>Success</t>
  </si>
  <si>
    <t>N/A</t>
  </si>
  <si>
    <t>P2</t>
  </si>
  <si>
    <t>01:12:19</t>
  </si>
  <si>
    <t>f33894258c9f3a01f4d0f3379ad3f5caa65e7dc17262bc674c20cf9ae9820576</t>
  </si>
  <si>
    <t>P2R_cat_complex</t>
  </si>
  <si>
    <t>09:24:24</t>
  </si>
  <si>
    <t>24b8aabce8f736356e1624f9901f8ca2bcc9d93c3063a32b9bea69b5f5445fa0</t>
  </si>
  <si>
    <t>P2S_cat_complex</t>
  </si>
  <si>
    <t>03:56:23</t>
  </si>
  <si>
    <t>729943bcad94f65100b4595220267912b8f018b697c3b78d710d9f7e4af500a0</t>
  </si>
  <si>
    <t>sub</t>
  </si>
  <si>
    <t>00:38:38</t>
  </si>
  <si>
    <t>8e0bbd79aeb04fd96a9320a54ef7f4bfd7649e7c48c7cfc310460ea97618129d</t>
  </si>
  <si>
    <t>sub_cat_complex</t>
  </si>
  <si>
    <t>02:19:23</t>
  </si>
  <si>
    <t>34149c4d9f34bf84857c3659209f0d409157db958fce6e8cb44481504eff37a5</t>
  </si>
  <si>
    <t>TSRC</t>
  </si>
  <si>
    <t>TSR</t>
  </si>
  <si>
    <t>05:53:39</t>
  </si>
  <si>
    <t>a6a67698b100f73fdf209512bf318ce3248429f6b6e9269ca7f356bf4eceac60</t>
  </si>
  <si>
    <t>Queued</t>
  </si>
  <si>
    <t>TSS</t>
  </si>
  <si>
    <t>00:00:00</t>
  </si>
  <si>
    <t>ae0494b902b29473ed0606c62b6871cd73bfc8d22c0af18a3ac88b934f0c67e2</t>
  </si>
  <si>
    <t>cat</t>
  </si>
  <si>
    <t>57ccca94fe8bb7cdf735d40336813745f033d21a7348e94f5eb86885a3708506</t>
  </si>
  <si>
    <t>492ae96baacb3e93414a96dd2f32f5ff69140b3162e3657f99c3fbaf2d9152a6</t>
  </si>
  <si>
    <t>a967783774fda84fcccdb74a1f55f890ad78492b19313d397792225473555f49</t>
  </si>
  <si>
    <t>e1070f32e76e579454b3ce8a27f1138961b6a04def6cf8e66c402f522a2f5a97</t>
  </si>
  <si>
    <t>eb2f05b88bf2d0681a6b15bd33a365f2a70fb76545549991169a290107e5f8ea</t>
  </si>
  <si>
    <t>ef06325ba32e73e6896b4bcd7135685f2c92fcbc20c8922f1474fd358f979e3e</t>
  </si>
  <si>
    <t>a2aa3987fabf6cc9c7e22c5b42b4e7f4294edfc679fb5b475c73061cefafb95d</t>
  </si>
  <si>
    <t>a52eb3c88282b5536dcf2d42ad9e0fd8e7b28ed95d097e31892b41306ed71f1d</t>
  </si>
  <si>
    <t>07:25:37</t>
  </si>
  <si>
    <t>e3d80f3b1a65ef2248335f6e14d2b540e79f3882cfea534d8bebfa7ec9ab8e80</t>
  </si>
  <si>
    <t>tBu</t>
  </si>
  <si>
    <t>16:07:29</t>
  </si>
  <si>
    <t>866987efab919431232b933eceb7c714f097a87262498acab50ed9e1ef931fa4</t>
  </si>
  <si>
    <t>12:33:18</t>
  </si>
  <si>
    <t>711f58f8bd073be0a3ad18c26d1f94ea62e79faff83f82f13e681b8cbdbad4b2</t>
  </si>
  <si>
    <t>01:42:28</t>
  </si>
  <si>
    <t>09c16c2cea11ada970257b14275bd17b2415f1f5d88c8d0ba5c18d94ebfee162</t>
  </si>
  <si>
    <t>15:43:02</t>
  </si>
  <si>
    <t>233b7088370e290dff760ab2a0eda7a94fa5711644602e33236324972af825f2</t>
  </si>
  <si>
    <t>13:29:51</t>
  </si>
  <si>
    <t>4004637466a693ab01b82b43f533df53e7636e00dbc73963e11d1abd982e01a1</t>
  </si>
  <si>
    <t>00:44:59</t>
  </si>
  <si>
    <t>178a71eb8aaa014318a096a3f978fe2aaaccc1b5f98b83ee03574a7425697aa4</t>
  </si>
  <si>
    <t>03:44:20</t>
  </si>
  <si>
    <t>795a7056323637ae37f7063645b8be804046616041138aa6b537d8ac2d15475b</t>
  </si>
  <si>
    <t>18:47:34</t>
  </si>
  <si>
    <t>f788c728429e1cfe5c4261ba72629fcdfb602c2225e4de93b74fe5aa20f8431c</t>
  </si>
  <si>
    <t>16:01:16</t>
  </si>
  <si>
    <t>d5bd7f7f3a8a4925ee56ac66041fea0e2ffa6a5001bcf18ecf535ed2ca6da602</t>
  </si>
  <si>
    <t>becc4cb7472d397021b25aaee347277e250ee6bf7e7ce83c83b9b6c45e1c2a95</t>
  </si>
  <si>
    <t>2b1cb754a339835083b6f519d073c7925e1d310ecf1da18556dd2d179ec06d65</t>
  </si>
  <si>
    <t>44e1aaaedbd9eac2df45bf29ee28413abb3199d07d885ccaeaa4caf77e576253</t>
  </si>
  <si>
    <t>b92627f30ed23e47fe79881c8cebab015cfaffe024ccefc1e9ef7cee5e05b1b9</t>
  </si>
  <si>
    <t>f898cfcc9d6d68e46b00aabd8d8f2c811c1bb6030ac34f0217fc35b3b75afd5b</t>
  </si>
  <si>
    <t>8013ecba2c3c289f23d3dca65fb6cda17df7e5d52eb5c32a11c2202ab266d83e</t>
  </si>
  <si>
    <t>ee99e72211ceffa5bd0dd127911eb854de65652b16742783e6452987676ef53f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</si>
</sst>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7030A2"/>
      <name val="Calibri"/>
    </font>
    <font>
      <sz val="12"/>
      <color theme="10"/>
      <name val="Calibri"/>
      <family val="2"/>
      <scheme val="minor"/>
    </font>
    <font>
      <b/>
      <sz val="11"/>
      <color rgb="FF375623"/>
      <name val="Calibri"/>
    </font>
    <font>
      <b/>
      <sz val="11"/>
      <color rgb="FF222B35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9C5FF"/>
        <bgColor rgb="FFE9C5FF"/>
      </patternFill>
    </fill>
    <fill>
      <patternFill patternType="solid">
        <fgColor rgb="FFE2EFDA"/>
        <bgColor rgb="FFE2EFDA"/>
      </patternFill>
    </fill>
    <fill>
      <patternFill patternType="solid">
        <fgColor rgb="FFD6DCE4"/>
        <bgColor rgb="FFD6D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/>
    <xf numFmtId="0" fontId="2" fillId="2" borderId="2" xfId="0" applyFont="1" applyFill="1" applyBorder="1"/>
    <xf numFmtId="0" fontId="0" fillId="0" borderId="2" xfId="0" applyBorder="1"/>
    <xf numFmtId="0" fontId="3" fillId="0" borderId="2" xfId="1" applyBorder="1"/>
    <xf numFmtId="0" fontId="0" fillId="0" borderId="2" xfId="0" applyBorder="1" applyAlignment="1">
      <alignment horizontal="right"/>
    </xf>
    <xf numFmtId="0" fontId="4" fillId="3" borderId="2" xfId="0" applyFont="1" applyFill="1" applyBorder="1"/>
    <xf numFmtId="0" fontId="5" fillId="4" borderId="2" xfId="0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0" bestFit="1" customWidth="1"/>
    <col min="2" max="2" width="7.7109375" bestFit="1" customWidth="1"/>
    <col min="3" max="3" width="12.28515625" bestFit="1" customWidth="1"/>
    <col min="4" max="4" width="15.5703125" bestFit="1" customWidth="1"/>
    <col min="5" max="6" width="5.42578125" bestFit="1" customWidth="1"/>
    <col min="7" max="7" width="7.85546875" bestFit="1" customWidth="1"/>
    <col min="8" max="8" width="6.85546875" bestFit="1" customWidth="1"/>
    <col min="9" max="9" width="21.42578125" bestFit="1" customWidth="1"/>
    <col min="10" max="10" width="95.28515625" bestFit="1" customWidth="1"/>
    <col min="11" max="11" width="8.85546875" bestFit="1" customWidth="1"/>
    <col min="13" max="13" width="10.42578125" bestFit="1" customWidth="1"/>
    <col min="14" max="14" width="11.7109375" bestFit="1" customWidth="1"/>
    <col min="15" max="15" width="7.42578125" bestFit="1" customWidth="1"/>
    <col min="16" max="16" width="68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x14ac:dyDescent="0.25">
      <c r="A2" s="2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/>
      <c r="H2" s="3" t="s">
        <v>22</v>
      </c>
      <c r="I2" s="3" t="s">
        <v>23</v>
      </c>
      <c r="J2" s="4" t="str">
        <f>HYPERLINK("D:\Users\Yuman\Desktop\MasterProject\results\urea_tBu_Ph.H_Ph_O.vacuum\P1R_cat_complex", "D:\Users\Yuman\Desktop\MasterProject\results\urea_tBu_Ph.H_Ph_O.vacuum\P1R_cat_complex")</f>
        <v>D:\Users\Yuman\Desktop\MasterProject\results\urea_tBu_Ph.H_Ph_O.vacuum\P1R_cat_complex</v>
      </c>
      <c r="K2" s="3"/>
      <c r="L2" s="4" t="str">
        <f>HYPERLINK("D:\Users\Yuman\Desktop\MasterProject\results\urea_tBu_Ph.H_Ph_O.vacuum\P1R_cat_complex/molview2_start_in.bat", "input.xyz")</f>
        <v>input.xyz</v>
      </c>
      <c r="M2" s="3"/>
      <c r="N2" s="5" t="s">
        <v>24</v>
      </c>
      <c r="O2" s="3" t="s">
        <v>25</v>
      </c>
      <c r="P2" s="3" t="s">
        <v>26</v>
      </c>
    </row>
    <row r="3" spans="1:16" ht="15.75" x14ac:dyDescent="0.25">
      <c r="A3" s="2" t="s">
        <v>16</v>
      </c>
      <c r="B3" s="3" t="s">
        <v>17</v>
      </c>
      <c r="C3" s="3" t="s">
        <v>18</v>
      </c>
      <c r="D3" s="3" t="s">
        <v>27</v>
      </c>
      <c r="E3" s="3" t="s">
        <v>20</v>
      </c>
      <c r="F3" s="3" t="s">
        <v>21</v>
      </c>
      <c r="G3" s="3"/>
      <c r="H3" s="3" t="s">
        <v>22</v>
      </c>
      <c r="I3" s="3" t="s">
        <v>28</v>
      </c>
      <c r="J3" s="4" t="str">
        <f>HYPERLINK("D:\Users\Yuman\Desktop\MasterProject\results\urea_tBu_Ph.H_Ph_O.vacuum\P1S_cat_complex", "D:\Users\Yuman\Desktop\MasterProject\results\urea_tBu_Ph.H_Ph_O.vacuum\P1S_cat_complex")</f>
        <v>D:\Users\Yuman\Desktop\MasterProject\results\urea_tBu_Ph.H_Ph_O.vacuum\P1S_cat_complex</v>
      </c>
      <c r="K3" s="3"/>
      <c r="L3" s="4" t="str">
        <f>HYPERLINK("D:\Users\Yuman\Desktop\MasterProject\results\urea_tBu_Ph.H_Ph_O.vacuum\P1S_cat_complex/molview2_start_in.bat", "input.xyz")</f>
        <v>input.xyz</v>
      </c>
      <c r="M3" s="3"/>
      <c r="N3" s="5" t="s">
        <v>29</v>
      </c>
      <c r="O3" s="3" t="s">
        <v>25</v>
      </c>
      <c r="P3" s="3" t="s">
        <v>30</v>
      </c>
    </row>
    <row r="4" spans="1:16" ht="15.75" x14ac:dyDescent="0.25">
      <c r="A4" s="6" t="s">
        <v>31</v>
      </c>
      <c r="B4" s="3" t="s">
        <v>17</v>
      </c>
      <c r="C4" s="3" t="s">
        <v>18</v>
      </c>
      <c r="D4" s="3" t="s">
        <v>32</v>
      </c>
      <c r="E4" s="3" t="s">
        <v>20</v>
      </c>
      <c r="F4" s="3" t="s">
        <v>21</v>
      </c>
      <c r="G4" s="3"/>
      <c r="H4" s="3"/>
      <c r="I4" s="3" t="s">
        <v>33</v>
      </c>
      <c r="J4" s="4" t="str">
        <f>HYPERLINK("D:\Users\Yuman\Desktop\MasterProject\results\urea_tBu_Ph.H_Ph_O.vacuum\P2", "D:\Users\Yuman\Desktop\MasterProject\results\urea_tBu_Ph.H_Ph_O.vacuum\P2")</f>
        <v>D:\Users\Yuman\Desktop\MasterProject\results\urea_tBu_Ph.H_Ph_O.vacuum\P2</v>
      </c>
      <c r="K4" s="3"/>
      <c r="L4" s="4" t="str">
        <f>HYPERLINK("D:\Users\Yuman\Desktop\MasterProject\results\urea_tBu_Ph.H_Ph_O.vacuum\P2/molview2_start_in.bat", "input.xyz")</f>
        <v>input.xyz</v>
      </c>
      <c r="M4" s="3"/>
      <c r="N4" s="5" t="s">
        <v>34</v>
      </c>
      <c r="O4" s="3" t="s">
        <v>25</v>
      </c>
      <c r="P4" s="3" t="s">
        <v>35</v>
      </c>
    </row>
    <row r="5" spans="1:16" ht="15.75" x14ac:dyDescent="0.25">
      <c r="A5" s="2" t="s">
        <v>16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/>
      <c r="H5" s="3" t="s">
        <v>22</v>
      </c>
      <c r="I5" s="3" t="s">
        <v>36</v>
      </c>
      <c r="J5" s="4" t="str">
        <f>HYPERLINK("D:\Users\Yuman\Desktop\MasterProject\results\urea_tBu_Ph.H_Ph_O.vacuum\P2R_cat_complex", "D:\Users\Yuman\Desktop\MasterProject\results\urea_tBu_Ph.H_Ph_O.vacuum\P2R_cat_complex")</f>
        <v>D:\Users\Yuman\Desktop\MasterProject\results\urea_tBu_Ph.H_Ph_O.vacuum\P2R_cat_complex</v>
      </c>
      <c r="K5" s="3"/>
      <c r="L5" s="4" t="str">
        <f>HYPERLINK("D:\Users\Yuman\Desktop\MasterProject\results\urea_tBu_Ph.H_Ph_O.vacuum\P2R_cat_complex/molview2_start_in.bat", "input.xyz")</f>
        <v>input.xyz</v>
      </c>
      <c r="M5" s="3"/>
      <c r="N5" s="5" t="s">
        <v>37</v>
      </c>
      <c r="O5" s="3" t="s">
        <v>25</v>
      </c>
      <c r="P5" s="3" t="s">
        <v>38</v>
      </c>
    </row>
    <row r="6" spans="1:16" ht="15.75" x14ac:dyDescent="0.25">
      <c r="A6" s="2" t="s">
        <v>16</v>
      </c>
      <c r="B6" s="3" t="s">
        <v>17</v>
      </c>
      <c r="C6" s="3" t="s">
        <v>18</v>
      </c>
      <c r="D6" s="3" t="s">
        <v>27</v>
      </c>
      <c r="E6" s="3" t="s">
        <v>20</v>
      </c>
      <c r="F6" s="3" t="s">
        <v>21</v>
      </c>
      <c r="G6" s="3"/>
      <c r="H6" s="3" t="s">
        <v>22</v>
      </c>
      <c r="I6" s="3" t="s">
        <v>39</v>
      </c>
      <c r="J6" s="4" t="str">
        <f>HYPERLINK("D:\Users\Yuman\Desktop\MasterProject\results\urea_tBu_Ph.H_Ph_O.vacuum\P2S_cat_complex", "D:\Users\Yuman\Desktop\MasterProject\results\urea_tBu_Ph.H_Ph_O.vacuum\P2S_cat_complex")</f>
        <v>D:\Users\Yuman\Desktop\MasterProject\results\urea_tBu_Ph.H_Ph_O.vacuum\P2S_cat_complex</v>
      </c>
      <c r="K6" s="3"/>
      <c r="L6" s="4" t="str">
        <f>HYPERLINK("D:\Users\Yuman\Desktop\MasterProject\results\urea_tBu_Ph.H_Ph_O.vacuum\P2S_cat_complex/molview2_start_in.bat", "input.xyz")</f>
        <v>input.xyz</v>
      </c>
      <c r="M6" s="3"/>
      <c r="N6" s="5" t="s">
        <v>40</v>
      </c>
      <c r="O6" s="3" t="s">
        <v>25</v>
      </c>
      <c r="P6" s="3" t="s">
        <v>41</v>
      </c>
    </row>
    <row r="7" spans="1:16" ht="15.75" x14ac:dyDescent="0.25">
      <c r="A7" s="6" t="s">
        <v>31</v>
      </c>
      <c r="B7" s="3" t="s">
        <v>17</v>
      </c>
      <c r="C7" s="3" t="s">
        <v>18</v>
      </c>
      <c r="D7" s="3" t="s">
        <v>32</v>
      </c>
      <c r="E7" s="3" t="s">
        <v>20</v>
      </c>
      <c r="F7" s="3" t="s">
        <v>21</v>
      </c>
      <c r="G7" s="3"/>
      <c r="H7" s="3"/>
      <c r="I7" s="3" t="s">
        <v>42</v>
      </c>
      <c r="J7" s="4" t="str">
        <f>HYPERLINK("D:\Users\Yuman\Desktop\MasterProject\results\urea_tBu_Ph.H_Ph_O.vacuum\sub", "D:\Users\Yuman\Desktop\MasterProject\results\urea_tBu_Ph.H_Ph_O.vacuum\sub")</f>
        <v>D:\Users\Yuman\Desktop\MasterProject\results\urea_tBu_Ph.H_Ph_O.vacuum\sub</v>
      </c>
      <c r="K7" s="3"/>
      <c r="L7" s="4" t="str">
        <f>HYPERLINK("D:\Users\Yuman\Desktop\MasterProject\results\urea_tBu_Ph.H_Ph_O.vacuum\sub/molview2_start_in.bat", "input.xyz")</f>
        <v>input.xyz</v>
      </c>
      <c r="M7" s="3"/>
      <c r="N7" s="5" t="s">
        <v>43</v>
      </c>
      <c r="O7" s="3" t="s">
        <v>25</v>
      </c>
      <c r="P7" s="3" t="s">
        <v>44</v>
      </c>
    </row>
    <row r="8" spans="1:16" ht="15.75" x14ac:dyDescent="0.25">
      <c r="A8" s="2" t="s">
        <v>16</v>
      </c>
      <c r="B8" s="3" t="s">
        <v>17</v>
      </c>
      <c r="C8" s="3" t="s">
        <v>18</v>
      </c>
      <c r="D8" s="3" t="s">
        <v>32</v>
      </c>
      <c r="E8" s="3" t="s">
        <v>20</v>
      </c>
      <c r="F8" s="3" t="s">
        <v>21</v>
      </c>
      <c r="G8" s="3"/>
      <c r="H8" s="3" t="s">
        <v>22</v>
      </c>
      <c r="I8" s="3" t="s">
        <v>45</v>
      </c>
      <c r="J8" s="4" t="str">
        <f>HYPERLINK("D:\Users\Yuman\Desktop\MasterProject\results\urea_tBu_Ph.H_Ph_O.vacuum\sub_cat_complex", "D:\Users\Yuman\Desktop\MasterProject\results\urea_tBu_Ph.H_Ph_O.vacuum\sub_cat_complex")</f>
        <v>D:\Users\Yuman\Desktop\MasterProject\results\urea_tBu_Ph.H_Ph_O.vacuum\sub_cat_complex</v>
      </c>
      <c r="K8" s="3"/>
      <c r="L8" s="4" t="str">
        <f>HYPERLINK("D:\Users\Yuman\Desktop\MasterProject\results\urea_tBu_Ph.H_Ph_O.vacuum\sub_cat_complex/molview2_start_in.bat", "input.xyz")</f>
        <v>input.xyz</v>
      </c>
      <c r="M8" s="3"/>
      <c r="N8" s="5" t="s">
        <v>46</v>
      </c>
      <c r="O8" s="3" t="s">
        <v>17</v>
      </c>
      <c r="P8" s="3" t="s">
        <v>47</v>
      </c>
    </row>
    <row r="9" spans="1:16" ht="15.75" x14ac:dyDescent="0.25">
      <c r="A9" s="2" t="s">
        <v>16</v>
      </c>
      <c r="B9" s="3" t="s">
        <v>48</v>
      </c>
      <c r="C9" s="3" t="s">
        <v>18</v>
      </c>
      <c r="D9" s="3" t="s">
        <v>19</v>
      </c>
      <c r="E9" s="3" t="s">
        <v>20</v>
      </c>
      <c r="F9" s="3" t="s">
        <v>21</v>
      </c>
      <c r="G9" s="3"/>
      <c r="H9" s="3" t="s">
        <v>22</v>
      </c>
      <c r="I9" s="3" t="s">
        <v>49</v>
      </c>
      <c r="J9" s="4" t="str">
        <f>HYPERLINK("D:\Users\Yuman\Desktop\MasterProject\results\urea_tBu_Ph.H_Ph_O.vacuum\TSR", "D:\Users\Yuman\Desktop\MasterProject\results\urea_tBu_Ph.H_Ph_O.vacuum\TSR")</f>
        <v>D:\Users\Yuman\Desktop\MasterProject\results\urea_tBu_Ph.H_Ph_O.vacuum\TSR</v>
      </c>
      <c r="K9" s="3"/>
      <c r="L9" s="4" t="str">
        <f>HYPERLINK("D:\Users\Yuman\Desktop\MasterProject\results\urea_tBu_Ph.H_Ph_O.vacuum\TSR/molview2_start_in.bat", "input.xyz")</f>
        <v>input.xyz</v>
      </c>
      <c r="M9" s="3"/>
      <c r="N9" s="5" t="s">
        <v>50</v>
      </c>
      <c r="O9" s="3" t="s">
        <v>17</v>
      </c>
      <c r="P9" s="3" t="s">
        <v>51</v>
      </c>
    </row>
    <row r="10" spans="1:16" ht="15.75" x14ac:dyDescent="0.25">
      <c r="A10" s="7" t="s">
        <v>52</v>
      </c>
      <c r="B10" s="3" t="s">
        <v>48</v>
      </c>
      <c r="C10" s="3" t="s">
        <v>18</v>
      </c>
      <c r="D10" s="3" t="s">
        <v>27</v>
      </c>
      <c r="E10" s="3" t="s">
        <v>20</v>
      </c>
      <c r="F10" s="3" t="s">
        <v>21</v>
      </c>
      <c r="G10" s="3"/>
      <c r="H10" s="3" t="s">
        <v>22</v>
      </c>
      <c r="I10" s="3" t="s">
        <v>53</v>
      </c>
      <c r="J10" s="4" t="str">
        <f>HYPERLINK("D:\Users\Yuman\Desktop\MasterProject\results\urea_tBu_Ph.H_Ph_O.vacuum\TSS", "D:\Users\Yuman\Desktop\MasterProject\results\urea_tBu_Ph.H_Ph_O.vacuum\TSS")</f>
        <v>D:\Users\Yuman\Desktop\MasterProject\results\urea_tBu_Ph.H_Ph_O.vacuum\TSS</v>
      </c>
      <c r="K10" s="3"/>
      <c r="L10" s="4" t="str">
        <f>HYPERLINK("D:\Users\Yuman\Desktop\MasterProject\results\urea_tBu_Ph.H_Ph_O.vacuum\TSS/molview2_start_in.bat", "input.xyz")</f>
        <v>input.xyz</v>
      </c>
      <c r="M10" s="3"/>
      <c r="N10" s="5" t="s">
        <v>54</v>
      </c>
      <c r="O10" s="3"/>
      <c r="P10" s="3" t="s">
        <v>55</v>
      </c>
    </row>
    <row r="11" spans="1:16" ht="15.75" x14ac:dyDescent="0.25">
      <c r="A11" s="7" t="s">
        <v>52</v>
      </c>
      <c r="B11" s="3" t="s">
        <v>17</v>
      </c>
      <c r="C11" s="3" t="s">
        <v>18</v>
      </c>
      <c r="D11" s="3" t="s">
        <v>32</v>
      </c>
      <c r="E11" s="3"/>
      <c r="F11" s="3"/>
      <c r="G11" s="3"/>
      <c r="H11" s="3" t="s">
        <v>27</v>
      </c>
      <c r="I11" s="3" t="s">
        <v>56</v>
      </c>
      <c r="J11" s="4" t="str">
        <f>HYPERLINK("D:\Users\Yuman\Desktop\MasterProject\results\urea_tBu_Ph.H_Ph_S.vacuum\cat", "D:\Users\Yuman\Desktop\MasterProject\results\urea_tBu_Ph.H_Ph_S.vacuum\cat")</f>
        <v>D:\Users\Yuman\Desktop\MasterProject\results\urea_tBu_Ph.H_Ph_S.vacuum\cat</v>
      </c>
      <c r="K11" s="3"/>
      <c r="L11" s="4" t="str">
        <f>HYPERLINK("D:\Users\Yuman\Desktop\MasterProject\results\urea_tBu_Ph.H_Ph_S.vacuum\cat/molview2_start_in.bat", "input.xyz")</f>
        <v>input.xyz</v>
      </c>
      <c r="M11" s="3"/>
      <c r="N11" s="5" t="s">
        <v>54</v>
      </c>
      <c r="O11" s="3"/>
      <c r="P11" s="3" t="s">
        <v>57</v>
      </c>
    </row>
    <row r="12" spans="1:16" ht="15.75" x14ac:dyDescent="0.25">
      <c r="A12" s="7" t="s">
        <v>52</v>
      </c>
      <c r="B12" s="3" t="s">
        <v>17</v>
      </c>
      <c r="C12" s="3" t="s">
        <v>18</v>
      </c>
      <c r="D12" s="3" t="s">
        <v>19</v>
      </c>
      <c r="E12" s="3" t="s">
        <v>20</v>
      </c>
      <c r="F12" s="3" t="s">
        <v>21</v>
      </c>
      <c r="G12" s="3"/>
      <c r="H12" s="3" t="s">
        <v>27</v>
      </c>
      <c r="I12" s="3" t="s">
        <v>23</v>
      </c>
      <c r="J12" s="4" t="str">
        <f>HYPERLINK("D:\Users\Yuman\Desktop\MasterProject\results\urea_tBu_Ph.H_Ph_S.vacuum\P1R_cat_complex", "D:\Users\Yuman\Desktop\MasterProject\results\urea_tBu_Ph.H_Ph_S.vacuum\P1R_cat_complex")</f>
        <v>D:\Users\Yuman\Desktop\MasterProject\results\urea_tBu_Ph.H_Ph_S.vacuum\P1R_cat_complex</v>
      </c>
      <c r="K12" s="3"/>
      <c r="L12" s="4" t="str">
        <f>HYPERLINK("D:\Users\Yuman\Desktop\MasterProject\results\urea_tBu_Ph.H_Ph_S.vacuum\P1R_cat_complex/molview2_start_in.bat", "input.xyz")</f>
        <v>input.xyz</v>
      </c>
      <c r="M12" s="3"/>
      <c r="N12" s="5" t="s">
        <v>54</v>
      </c>
      <c r="O12" s="3"/>
      <c r="P12" s="3" t="s">
        <v>58</v>
      </c>
    </row>
    <row r="13" spans="1:16" ht="15.75" x14ac:dyDescent="0.25">
      <c r="A13" s="7" t="s">
        <v>52</v>
      </c>
      <c r="B13" s="3" t="s">
        <v>17</v>
      </c>
      <c r="C13" s="3" t="s">
        <v>18</v>
      </c>
      <c r="D13" s="3" t="s">
        <v>27</v>
      </c>
      <c r="E13" s="3" t="s">
        <v>20</v>
      </c>
      <c r="F13" s="3" t="s">
        <v>21</v>
      </c>
      <c r="G13" s="3"/>
      <c r="H13" s="3" t="s">
        <v>27</v>
      </c>
      <c r="I13" s="3" t="s">
        <v>28</v>
      </c>
      <c r="J13" s="4" t="str">
        <f>HYPERLINK("D:\Users\Yuman\Desktop\MasterProject\results\urea_tBu_Ph.H_Ph_S.vacuum\P1S_cat_complex", "D:\Users\Yuman\Desktop\MasterProject\results\urea_tBu_Ph.H_Ph_S.vacuum\P1S_cat_complex")</f>
        <v>D:\Users\Yuman\Desktop\MasterProject\results\urea_tBu_Ph.H_Ph_S.vacuum\P1S_cat_complex</v>
      </c>
      <c r="K13" s="3"/>
      <c r="L13" s="4" t="str">
        <f>HYPERLINK("D:\Users\Yuman\Desktop\MasterProject\results\urea_tBu_Ph.H_Ph_S.vacuum\P1S_cat_complex/molview2_start_in.bat", "input.xyz")</f>
        <v>input.xyz</v>
      </c>
      <c r="M13" s="3"/>
      <c r="N13" s="5" t="s">
        <v>54</v>
      </c>
      <c r="O13" s="3"/>
      <c r="P13" s="3" t="s">
        <v>59</v>
      </c>
    </row>
    <row r="14" spans="1:16" ht="15.75" x14ac:dyDescent="0.25">
      <c r="A14" s="7" t="s">
        <v>52</v>
      </c>
      <c r="B14" s="3" t="s">
        <v>17</v>
      </c>
      <c r="C14" s="3" t="s">
        <v>18</v>
      </c>
      <c r="D14" s="3" t="s">
        <v>19</v>
      </c>
      <c r="E14" s="3" t="s">
        <v>20</v>
      </c>
      <c r="F14" s="3" t="s">
        <v>21</v>
      </c>
      <c r="G14" s="3"/>
      <c r="H14" s="3" t="s">
        <v>27</v>
      </c>
      <c r="I14" s="3" t="s">
        <v>36</v>
      </c>
      <c r="J14" s="4" t="str">
        <f>HYPERLINK("D:\Users\Yuman\Desktop\MasterProject\results\urea_tBu_Ph.H_Ph_S.vacuum\P2R_cat_complex", "D:\Users\Yuman\Desktop\MasterProject\results\urea_tBu_Ph.H_Ph_S.vacuum\P2R_cat_complex")</f>
        <v>D:\Users\Yuman\Desktop\MasterProject\results\urea_tBu_Ph.H_Ph_S.vacuum\P2R_cat_complex</v>
      </c>
      <c r="K14" s="3"/>
      <c r="L14" s="4" t="str">
        <f>HYPERLINK("D:\Users\Yuman\Desktop\MasterProject\results\urea_tBu_Ph.H_Ph_S.vacuum\P2R_cat_complex/molview2_start_in.bat", "input.xyz")</f>
        <v>input.xyz</v>
      </c>
      <c r="M14" s="3"/>
      <c r="N14" s="5" t="s">
        <v>54</v>
      </c>
      <c r="O14" s="3"/>
      <c r="P14" s="3" t="s">
        <v>60</v>
      </c>
    </row>
    <row r="15" spans="1:16" ht="15.75" x14ac:dyDescent="0.25">
      <c r="A15" s="7" t="s">
        <v>52</v>
      </c>
      <c r="B15" s="3" t="s">
        <v>17</v>
      </c>
      <c r="C15" s="3" t="s">
        <v>18</v>
      </c>
      <c r="D15" s="3" t="s">
        <v>27</v>
      </c>
      <c r="E15" s="3" t="s">
        <v>20</v>
      </c>
      <c r="F15" s="3" t="s">
        <v>21</v>
      </c>
      <c r="G15" s="3"/>
      <c r="H15" s="3" t="s">
        <v>27</v>
      </c>
      <c r="I15" s="3" t="s">
        <v>39</v>
      </c>
      <c r="J15" s="4" t="str">
        <f>HYPERLINK("D:\Users\Yuman\Desktop\MasterProject\results\urea_tBu_Ph.H_Ph_S.vacuum\P2S_cat_complex", "D:\Users\Yuman\Desktop\MasterProject\results\urea_tBu_Ph.H_Ph_S.vacuum\P2S_cat_complex")</f>
        <v>D:\Users\Yuman\Desktop\MasterProject\results\urea_tBu_Ph.H_Ph_S.vacuum\P2S_cat_complex</v>
      </c>
      <c r="K15" s="3"/>
      <c r="L15" s="4" t="str">
        <f>HYPERLINK("D:\Users\Yuman\Desktop\MasterProject\results\urea_tBu_Ph.H_Ph_S.vacuum\P2S_cat_complex/molview2_start_in.bat", "input.xyz")</f>
        <v>input.xyz</v>
      </c>
      <c r="M15" s="3"/>
      <c r="N15" s="5" t="s">
        <v>54</v>
      </c>
      <c r="O15" s="3"/>
      <c r="P15" s="3" t="s">
        <v>61</v>
      </c>
    </row>
    <row r="16" spans="1:16" ht="15.75" x14ac:dyDescent="0.25">
      <c r="A16" s="7" t="s">
        <v>52</v>
      </c>
      <c r="B16" s="3" t="s">
        <v>17</v>
      </c>
      <c r="C16" s="3" t="s">
        <v>18</v>
      </c>
      <c r="D16" s="3" t="s">
        <v>32</v>
      </c>
      <c r="E16" s="3" t="s">
        <v>20</v>
      </c>
      <c r="F16" s="3" t="s">
        <v>21</v>
      </c>
      <c r="G16" s="3"/>
      <c r="H16" s="3" t="s">
        <v>27</v>
      </c>
      <c r="I16" s="3" t="s">
        <v>45</v>
      </c>
      <c r="J16" s="4" t="str">
        <f>HYPERLINK("D:\Users\Yuman\Desktop\MasterProject\results\urea_tBu_Ph.H_Ph_S.vacuum\sub_cat_complex", "D:\Users\Yuman\Desktop\MasterProject\results\urea_tBu_Ph.H_Ph_S.vacuum\sub_cat_complex")</f>
        <v>D:\Users\Yuman\Desktop\MasterProject\results\urea_tBu_Ph.H_Ph_S.vacuum\sub_cat_complex</v>
      </c>
      <c r="K16" s="3"/>
      <c r="L16" s="4" t="str">
        <f>HYPERLINK("D:\Users\Yuman\Desktop\MasterProject\results\urea_tBu_Ph.H_Ph_S.vacuum\sub_cat_complex/molview2_start_in.bat", "input.xyz")</f>
        <v>input.xyz</v>
      </c>
      <c r="M16" s="3"/>
      <c r="N16" s="5" t="s">
        <v>54</v>
      </c>
      <c r="O16" s="3"/>
      <c r="P16" s="3" t="s">
        <v>62</v>
      </c>
    </row>
    <row r="17" spans="1:16" ht="15.75" x14ac:dyDescent="0.25">
      <c r="A17" s="7" t="s">
        <v>52</v>
      </c>
      <c r="B17" s="3" t="s">
        <v>48</v>
      </c>
      <c r="C17" s="3" t="s">
        <v>18</v>
      </c>
      <c r="D17" s="3" t="s">
        <v>19</v>
      </c>
      <c r="E17" s="3" t="s">
        <v>20</v>
      </c>
      <c r="F17" s="3" t="s">
        <v>21</v>
      </c>
      <c r="G17" s="3"/>
      <c r="H17" s="3" t="s">
        <v>27</v>
      </c>
      <c r="I17" s="3" t="s">
        <v>49</v>
      </c>
      <c r="J17" s="4" t="str">
        <f>HYPERLINK("D:\Users\Yuman\Desktop\MasterProject\results\urea_tBu_Ph.H_Ph_S.vacuum\TSR", "D:\Users\Yuman\Desktop\MasterProject\results\urea_tBu_Ph.H_Ph_S.vacuum\TSR")</f>
        <v>D:\Users\Yuman\Desktop\MasterProject\results\urea_tBu_Ph.H_Ph_S.vacuum\TSR</v>
      </c>
      <c r="K17" s="3"/>
      <c r="L17" s="4" t="str">
        <f>HYPERLINK("D:\Users\Yuman\Desktop\MasterProject\results\urea_tBu_Ph.H_Ph_S.vacuum\TSR/molview2_start_in.bat", "input.xyz")</f>
        <v>input.xyz</v>
      </c>
      <c r="M17" s="3"/>
      <c r="N17" s="5" t="s">
        <v>54</v>
      </c>
      <c r="O17" s="3"/>
      <c r="P17" s="3" t="s">
        <v>63</v>
      </c>
    </row>
    <row r="18" spans="1:16" ht="15.75" x14ac:dyDescent="0.25">
      <c r="A18" s="7" t="s">
        <v>52</v>
      </c>
      <c r="B18" s="3" t="s">
        <v>48</v>
      </c>
      <c r="C18" s="3" t="s">
        <v>18</v>
      </c>
      <c r="D18" s="3" t="s">
        <v>27</v>
      </c>
      <c r="E18" s="3" t="s">
        <v>20</v>
      </c>
      <c r="F18" s="3" t="s">
        <v>21</v>
      </c>
      <c r="G18" s="3"/>
      <c r="H18" s="3" t="s">
        <v>27</v>
      </c>
      <c r="I18" s="3" t="s">
        <v>53</v>
      </c>
      <c r="J18" s="4" t="str">
        <f>HYPERLINK("D:\Users\Yuman\Desktop\MasterProject\results\urea_tBu_Ph.H_Ph_S.vacuum\TSS", "D:\Users\Yuman\Desktop\MasterProject\results\urea_tBu_Ph.H_Ph_S.vacuum\TSS")</f>
        <v>D:\Users\Yuman\Desktop\MasterProject\results\urea_tBu_Ph.H_Ph_S.vacuum\TSS</v>
      </c>
      <c r="K18" s="3"/>
      <c r="L18" s="4" t="str">
        <f>HYPERLINK("D:\Users\Yuman\Desktop\MasterProject\results\urea_tBu_Ph.H_Ph_S.vacuum\TSS/molview2_start_in.bat", "input.xyz")</f>
        <v>input.xyz</v>
      </c>
      <c r="M18" s="3"/>
      <c r="N18" s="5" t="s">
        <v>54</v>
      </c>
      <c r="O18" s="3"/>
      <c r="P18" s="3" t="s">
        <v>64</v>
      </c>
    </row>
    <row r="19" spans="1:16" ht="15.75" x14ac:dyDescent="0.25">
      <c r="A19" s="6" t="s">
        <v>31</v>
      </c>
      <c r="B19" s="3" t="s">
        <v>17</v>
      </c>
      <c r="C19" s="3" t="s">
        <v>18</v>
      </c>
      <c r="D19" s="3" t="s">
        <v>32</v>
      </c>
      <c r="E19" s="3"/>
      <c r="F19" s="3"/>
      <c r="G19" s="3"/>
      <c r="H19" s="3" t="s">
        <v>22</v>
      </c>
      <c r="I19" s="3" t="s">
        <v>56</v>
      </c>
      <c r="J19" s="4" t="str">
        <f>HYPERLINK("D:\Users\Yuman\Desktop\MasterProject\results\urea_tBu_Ph.H_tBu_O.vacuum\cat", "D:\Users\Yuman\Desktop\MasterProject\results\urea_tBu_Ph.H_tBu_O.vacuum\cat")</f>
        <v>D:\Users\Yuman\Desktop\MasterProject\results\urea_tBu_Ph.H_tBu_O.vacuum\cat</v>
      </c>
      <c r="K19" s="3"/>
      <c r="L19" s="4" t="str">
        <f>HYPERLINK("D:\Users\Yuman\Desktop\MasterProject\results\urea_tBu_Ph.H_tBu_O.vacuum\cat/molview2_start_in.bat", "input.xyz")</f>
        <v>input.xyz</v>
      </c>
      <c r="M19" s="3"/>
      <c r="N19" s="5" t="s">
        <v>65</v>
      </c>
      <c r="O19" s="3" t="s">
        <v>25</v>
      </c>
      <c r="P19" s="3" t="s">
        <v>66</v>
      </c>
    </row>
    <row r="20" spans="1:16" ht="15.75" x14ac:dyDescent="0.25">
      <c r="A20" s="6" t="s">
        <v>31</v>
      </c>
      <c r="B20" s="3" t="s">
        <v>17</v>
      </c>
      <c r="C20" s="3" t="s">
        <v>18</v>
      </c>
      <c r="D20" s="3" t="s">
        <v>19</v>
      </c>
      <c r="E20" s="3" t="s">
        <v>20</v>
      </c>
      <c r="F20" s="3" t="s">
        <v>67</v>
      </c>
      <c r="G20" s="3"/>
      <c r="H20" s="3" t="s">
        <v>22</v>
      </c>
      <c r="I20" s="3" t="s">
        <v>23</v>
      </c>
      <c r="J20" s="4" t="str">
        <f>HYPERLINK("D:\Users\Yuman\Desktop\MasterProject\results\urea_tBu_Ph.H_tBu_O.vacuum\P1R_cat_complex", "D:\Users\Yuman\Desktop\MasterProject\results\urea_tBu_Ph.H_tBu_O.vacuum\P1R_cat_complex")</f>
        <v>D:\Users\Yuman\Desktop\MasterProject\results\urea_tBu_Ph.H_tBu_O.vacuum\P1R_cat_complex</v>
      </c>
      <c r="K20" s="3"/>
      <c r="L20" s="4" t="str">
        <f>HYPERLINK("D:\Users\Yuman\Desktop\MasterProject\results\urea_tBu_Ph.H_tBu_O.vacuum\P1R_cat_complex/molview2_start_in.bat", "input.xyz")</f>
        <v>input.xyz</v>
      </c>
      <c r="M20" s="3"/>
      <c r="N20" s="5" t="s">
        <v>68</v>
      </c>
      <c r="O20" s="3" t="s">
        <v>25</v>
      </c>
      <c r="P20" s="3" t="s">
        <v>69</v>
      </c>
    </row>
    <row r="21" spans="1:16" ht="15.75" x14ac:dyDescent="0.25">
      <c r="A21" s="6" t="s">
        <v>31</v>
      </c>
      <c r="B21" s="3" t="s">
        <v>17</v>
      </c>
      <c r="C21" s="3" t="s">
        <v>18</v>
      </c>
      <c r="D21" s="3" t="s">
        <v>27</v>
      </c>
      <c r="E21" s="3" t="s">
        <v>20</v>
      </c>
      <c r="F21" s="3" t="s">
        <v>67</v>
      </c>
      <c r="G21" s="3"/>
      <c r="H21" s="3" t="s">
        <v>22</v>
      </c>
      <c r="I21" s="3" t="s">
        <v>28</v>
      </c>
      <c r="J21" s="4" t="str">
        <f>HYPERLINK("D:\Users\Yuman\Desktop\MasterProject\results\urea_tBu_Ph.H_tBu_O.vacuum\P1S_cat_complex", "D:\Users\Yuman\Desktop\MasterProject\results\urea_tBu_Ph.H_tBu_O.vacuum\P1S_cat_complex")</f>
        <v>D:\Users\Yuman\Desktop\MasterProject\results\urea_tBu_Ph.H_tBu_O.vacuum\P1S_cat_complex</v>
      </c>
      <c r="K21" s="3"/>
      <c r="L21" s="4" t="str">
        <f>HYPERLINK("D:\Users\Yuman\Desktop\MasterProject\results\urea_tBu_Ph.H_tBu_O.vacuum\P1S_cat_complex/molview2_start_in.bat", "input.xyz")</f>
        <v>input.xyz</v>
      </c>
      <c r="M21" s="3"/>
      <c r="N21" s="5" t="s">
        <v>70</v>
      </c>
      <c r="O21" s="3" t="s">
        <v>25</v>
      </c>
      <c r="P21" s="3" t="s">
        <v>71</v>
      </c>
    </row>
    <row r="22" spans="1:16" ht="15.75" x14ac:dyDescent="0.25">
      <c r="A22" s="6" t="s">
        <v>31</v>
      </c>
      <c r="B22" s="3" t="s">
        <v>17</v>
      </c>
      <c r="C22" s="3" t="s">
        <v>18</v>
      </c>
      <c r="D22" s="3" t="s">
        <v>32</v>
      </c>
      <c r="E22" s="3" t="s">
        <v>20</v>
      </c>
      <c r="F22" s="3" t="s">
        <v>67</v>
      </c>
      <c r="G22" s="3"/>
      <c r="H22" s="3"/>
      <c r="I22" s="3" t="s">
        <v>33</v>
      </c>
      <c r="J22" s="4" t="str">
        <f>HYPERLINK("D:\Users\Yuman\Desktop\MasterProject\results\urea_tBu_Ph.H_tBu_O.vacuum\P2", "D:\Users\Yuman\Desktop\MasterProject\results\urea_tBu_Ph.H_tBu_O.vacuum\P2")</f>
        <v>D:\Users\Yuman\Desktop\MasterProject\results\urea_tBu_Ph.H_tBu_O.vacuum\P2</v>
      </c>
      <c r="K22" s="3"/>
      <c r="L22" s="4" t="str">
        <f>HYPERLINK("D:\Users\Yuman\Desktop\MasterProject\results\urea_tBu_Ph.H_tBu_O.vacuum\P2/molview2_start_in.bat", "input.xyz")</f>
        <v>input.xyz</v>
      </c>
      <c r="M22" s="3"/>
      <c r="N22" s="5" t="s">
        <v>72</v>
      </c>
      <c r="O22" s="3" t="s">
        <v>25</v>
      </c>
      <c r="P22" s="3" t="s">
        <v>73</v>
      </c>
    </row>
    <row r="23" spans="1:16" ht="15.75" x14ac:dyDescent="0.25">
      <c r="A23" s="6" t="s">
        <v>31</v>
      </c>
      <c r="B23" s="3" t="s">
        <v>17</v>
      </c>
      <c r="C23" s="3" t="s">
        <v>18</v>
      </c>
      <c r="D23" s="3" t="s">
        <v>19</v>
      </c>
      <c r="E23" s="3" t="s">
        <v>20</v>
      </c>
      <c r="F23" s="3" t="s">
        <v>67</v>
      </c>
      <c r="G23" s="3"/>
      <c r="H23" s="3" t="s">
        <v>22</v>
      </c>
      <c r="I23" s="3" t="s">
        <v>36</v>
      </c>
      <c r="J23" s="4" t="str">
        <f>HYPERLINK("D:\Users\Yuman\Desktop\MasterProject\results\urea_tBu_Ph.H_tBu_O.vacuum\P2R_cat_complex", "D:\Users\Yuman\Desktop\MasterProject\results\urea_tBu_Ph.H_tBu_O.vacuum\P2R_cat_complex")</f>
        <v>D:\Users\Yuman\Desktop\MasterProject\results\urea_tBu_Ph.H_tBu_O.vacuum\P2R_cat_complex</v>
      </c>
      <c r="K23" s="3"/>
      <c r="L23" s="4" t="str">
        <f>HYPERLINK("D:\Users\Yuman\Desktop\MasterProject\results\urea_tBu_Ph.H_tBu_O.vacuum\P2R_cat_complex/molview2_start_in.bat", "input.xyz")</f>
        <v>input.xyz</v>
      </c>
      <c r="M23" s="3"/>
      <c r="N23" s="5" t="s">
        <v>74</v>
      </c>
      <c r="O23" s="3" t="s">
        <v>25</v>
      </c>
      <c r="P23" s="3" t="s">
        <v>75</v>
      </c>
    </row>
    <row r="24" spans="1:16" ht="15.75" x14ac:dyDescent="0.25">
      <c r="A24" s="6" t="s">
        <v>31</v>
      </c>
      <c r="B24" s="3" t="s">
        <v>17</v>
      </c>
      <c r="C24" s="3" t="s">
        <v>18</v>
      </c>
      <c r="D24" s="3" t="s">
        <v>27</v>
      </c>
      <c r="E24" s="3" t="s">
        <v>20</v>
      </c>
      <c r="F24" s="3" t="s">
        <v>67</v>
      </c>
      <c r="G24" s="3"/>
      <c r="H24" s="3" t="s">
        <v>22</v>
      </c>
      <c r="I24" s="3" t="s">
        <v>39</v>
      </c>
      <c r="J24" s="4" t="str">
        <f>HYPERLINK("D:\Users\Yuman\Desktop\MasterProject\results\urea_tBu_Ph.H_tBu_O.vacuum\P2S_cat_complex", "D:\Users\Yuman\Desktop\MasterProject\results\urea_tBu_Ph.H_tBu_O.vacuum\P2S_cat_complex")</f>
        <v>D:\Users\Yuman\Desktop\MasterProject\results\urea_tBu_Ph.H_tBu_O.vacuum\P2S_cat_complex</v>
      </c>
      <c r="K24" s="3"/>
      <c r="L24" s="4" t="str">
        <f>HYPERLINK("D:\Users\Yuman\Desktop\MasterProject\results\urea_tBu_Ph.H_tBu_O.vacuum\P2S_cat_complex/molview2_start_in.bat", "input.xyz")</f>
        <v>input.xyz</v>
      </c>
      <c r="M24" s="3"/>
      <c r="N24" s="5" t="s">
        <v>76</v>
      </c>
      <c r="O24" s="3" t="s">
        <v>25</v>
      </c>
      <c r="P24" s="3" t="s">
        <v>77</v>
      </c>
    </row>
    <row r="25" spans="1:16" ht="15.75" x14ac:dyDescent="0.25">
      <c r="A25" s="6" t="s">
        <v>31</v>
      </c>
      <c r="B25" s="3" t="s">
        <v>17</v>
      </c>
      <c r="C25" s="3" t="s">
        <v>18</v>
      </c>
      <c r="D25" s="3" t="s">
        <v>32</v>
      </c>
      <c r="E25" s="3" t="s">
        <v>20</v>
      </c>
      <c r="F25" s="3" t="s">
        <v>67</v>
      </c>
      <c r="G25" s="3"/>
      <c r="H25" s="3"/>
      <c r="I25" s="3" t="s">
        <v>42</v>
      </c>
      <c r="J25" s="4" t="str">
        <f>HYPERLINK("D:\Users\Yuman\Desktop\MasterProject\results\urea_tBu_Ph.H_tBu_O.vacuum\sub", "D:\Users\Yuman\Desktop\MasterProject\results\urea_tBu_Ph.H_tBu_O.vacuum\sub")</f>
        <v>D:\Users\Yuman\Desktop\MasterProject\results\urea_tBu_Ph.H_tBu_O.vacuum\sub</v>
      </c>
      <c r="K25" s="3"/>
      <c r="L25" s="4" t="str">
        <f>HYPERLINK("D:\Users\Yuman\Desktop\MasterProject\results\urea_tBu_Ph.H_tBu_O.vacuum\sub/molview2_start_in.bat", "input.xyz")</f>
        <v>input.xyz</v>
      </c>
      <c r="M25" s="3"/>
      <c r="N25" s="5" t="s">
        <v>78</v>
      </c>
      <c r="O25" s="3" t="s">
        <v>25</v>
      </c>
      <c r="P25" s="3" t="s">
        <v>79</v>
      </c>
    </row>
    <row r="26" spans="1:16" ht="15.75" x14ac:dyDescent="0.25">
      <c r="A26" s="6" t="s">
        <v>31</v>
      </c>
      <c r="B26" s="3" t="s">
        <v>17</v>
      </c>
      <c r="C26" s="3" t="s">
        <v>18</v>
      </c>
      <c r="D26" s="3" t="s">
        <v>32</v>
      </c>
      <c r="E26" s="3" t="s">
        <v>20</v>
      </c>
      <c r="F26" s="3" t="s">
        <v>67</v>
      </c>
      <c r="G26" s="3"/>
      <c r="H26" s="3" t="s">
        <v>22</v>
      </c>
      <c r="I26" s="3" t="s">
        <v>45</v>
      </c>
      <c r="J26" s="4" t="str">
        <f>HYPERLINK("D:\Users\Yuman\Desktop\MasterProject\results\urea_tBu_Ph.H_tBu_O.vacuum\sub_cat_complex", "D:\Users\Yuman\Desktop\MasterProject\results\urea_tBu_Ph.H_tBu_O.vacuum\sub_cat_complex")</f>
        <v>D:\Users\Yuman\Desktop\MasterProject\results\urea_tBu_Ph.H_tBu_O.vacuum\sub_cat_complex</v>
      </c>
      <c r="K26" s="3"/>
      <c r="L26" s="4" t="str">
        <f>HYPERLINK("D:\Users\Yuman\Desktop\MasterProject\results\urea_tBu_Ph.H_tBu_O.vacuum\sub_cat_complex/molview2_start_in.bat", "input.xyz")</f>
        <v>input.xyz</v>
      </c>
      <c r="M26" s="3"/>
      <c r="N26" s="5" t="s">
        <v>80</v>
      </c>
      <c r="O26" s="3" t="s">
        <v>25</v>
      </c>
      <c r="P26" s="3" t="s">
        <v>81</v>
      </c>
    </row>
    <row r="27" spans="1:16" ht="15.75" x14ac:dyDescent="0.25">
      <c r="A27" s="2" t="s">
        <v>16</v>
      </c>
      <c r="B27" s="3" t="s">
        <v>48</v>
      </c>
      <c r="C27" s="3" t="s">
        <v>18</v>
      </c>
      <c r="D27" s="3" t="s">
        <v>19</v>
      </c>
      <c r="E27" s="3" t="s">
        <v>20</v>
      </c>
      <c r="F27" s="3" t="s">
        <v>67</v>
      </c>
      <c r="G27" s="3"/>
      <c r="H27" s="3" t="s">
        <v>22</v>
      </c>
      <c r="I27" s="3" t="s">
        <v>49</v>
      </c>
      <c r="J27" s="4" t="str">
        <f>HYPERLINK("D:\Users\Yuman\Desktop\MasterProject\results\urea_tBu_Ph.H_tBu_O.vacuum\TSR", "D:\Users\Yuman\Desktop\MasterProject\results\urea_tBu_Ph.H_tBu_O.vacuum\TSR")</f>
        <v>D:\Users\Yuman\Desktop\MasterProject\results\urea_tBu_Ph.H_tBu_O.vacuum\TSR</v>
      </c>
      <c r="K27" s="3"/>
      <c r="L27" s="4" t="str">
        <f>HYPERLINK("D:\Users\Yuman\Desktop\MasterProject\results\urea_tBu_Ph.H_tBu_O.vacuum\TSR/molview2_start_in.bat", "input.xyz")</f>
        <v>input.xyz</v>
      </c>
      <c r="M27" s="3"/>
      <c r="N27" s="5" t="s">
        <v>82</v>
      </c>
      <c r="O27" s="3" t="s">
        <v>25</v>
      </c>
      <c r="P27" s="3" t="s">
        <v>83</v>
      </c>
    </row>
    <row r="28" spans="1:16" ht="15.75" x14ac:dyDescent="0.25">
      <c r="A28" s="2" t="s">
        <v>16</v>
      </c>
      <c r="B28" s="3" t="s">
        <v>48</v>
      </c>
      <c r="C28" s="3" t="s">
        <v>18</v>
      </c>
      <c r="D28" s="3" t="s">
        <v>27</v>
      </c>
      <c r="E28" s="3" t="s">
        <v>20</v>
      </c>
      <c r="F28" s="3" t="s">
        <v>67</v>
      </c>
      <c r="G28" s="3"/>
      <c r="H28" s="3" t="s">
        <v>22</v>
      </c>
      <c r="I28" s="3" t="s">
        <v>53</v>
      </c>
      <c r="J28" s="4" t="str">
        <f>HYPERLINK("D:\Users\Yuman\Desktop\MasterProject\results\urea_tBu_Ph.H_tBu_O.vacuum\TSS", "D:\Users\Yuman\Desktop\MasterProject\results\urea_tBu_Ph.H_tBu_O.vacuum\TSS")</f>
        <v>D:\Users\Yuman\Desktop\MasterProject\results\urea_tBu_Ph.H_tBu_O.vacuum\TSS</v>
      </c>
      <c r="K28" s="3"/>
      <c r="L28" s="4" t="str">
        <f>HYPERLINK("D:\Users\Yuman\Desktop\MasterProject\results\urea_tBu_Ph.H_tBu_O.vacuum\TSS/molview2_start_in.bat", "input.xyz")</f>
        <v>input.xyz</v>
      </c>
      <c r="M28" s="3"/>
      <c r="N28" s="5" t="s">
        <v>84</v>
      </c>
      <c r="O28" s="3" t="s">
        <v>25</v>
      </c>
      <c r="P28" s="3" t="s">
        <v>85</v>
      </c>
    </row>
    <row r="29" spans="1:16" ht="15.75" x14ac:dyDescent="0.25">
      <c r="A29" s="7" t="s">
        <v>52</v>
      </c>
      <c r="B29" s="3" t="s">
        <v>17</v>
      </c>
      <c r="C29" s="3" t="s">
        <v>18</v>
      </c>
      <c r="D29" s="3" t="s">
        <v>19</v>
      </c>
      <c r="E29" s="3" t="s">
        <v>20</v>
      </c>
      <c r="F29" s="3" t="s">
        <v>67</v>
      </c>
      <c r="G29" s="3"/>
      <c r="H29" s="3" t="s">
        <v>27</v>
      </c>
      <c r="I29" s="3" t="s">
        <v>23</v>
      </c>
      <c r="J29" s="4" t="str">
        <f>HYPERLINK("D:\Users\Yuman\Desktop\MasterProject\results\urea_tBu_Ph.H_tBu_S.vacuum\P1R_cat_complex", "D:\Users\Yuman\Desktop\MasterProject\results\urea_tBu_Ph.H_tBu_S.vacuum\P1R_cat_complex")</f>
        <v>D:\Users\Yuman\Desktop\MasterProject\results\urea_tBu_Ph.H_tBu_S.vacuum\P1R_cat_complex</v>
      </c>
      <c r="K29" s="3"/>
      <c r="L29" s="4" t="str">
        <f>HYPERLINK("D:\Users\Yuman\Desktop\MasterProject\results\urea_tBu_Ph.H_tBu_S.vacuum\P1R_cat_complex/molview2_start_in.bat", "input.xyz")</f>
        <v>input.xyz</v>
      </c>
      <c r="M29" s="3"/>
      <c r="N29" s="5" t="s">
        <v>54</v>
      </c>
      <c r="O29" s="3"/>
      <c r="P29" s="3" t="s">
        <v>86</v>
      </c>
    </row>
    <row r="30" spans="1:16" ht="15.75" x14ac:dyDescent="0.25">
      <c r="A30" s="7" t="s">
        <v>52</v>
      </c>
      <c r="B30" s="3" t="s">
        <v>17</v>
      </c>
      <c r="C30" s="3" t="s">
        <v>18</v>
      </c>
      <c r="D30" s="3" t="s">
        <v>27</v>
      </c>
      <c r="E30" s="3" t="s">
        <v>20</v>
      </c>
      <c r="F30" s="3" t="s">
        <v>67</v>
      </c>
      <c r="G30" s="3"/>
      <c r="H30" s="3" t="s">
        <v>27</v>
      </c>
      <c r="I30" s="3" t="s">
        <v>28</v>
      </c>
      <c r="J30" s="4" t="str">
        <f>HYPERLINK("D:\Users\Yuman\Desktop\MasterProject\results\urea_tBu_Ph.H_tBu_S.vacuum\P1S_cat_complex", "D:\Users\Yuman\Desktop\MasterProject\results\urea_tBu_Ph.H_tBu_S.vacuum\P1S_cat_complex")</f>
        <v>D:\Users\Yuman\Desktop\MasterProject\results\urea_tBu_Ph.H_tBu_S.vacuum\P1S_cat_complex</v>
      </c>
      <c r="K30" s="3"/>
      <c r="L30" s="4" t="str">
        <f>HYPERLINK("D:\Users\Yuman\Desktop\MasterProject\results\urea_tBu_Ph.H_tBu_S.vacuum\P1S_cat_complex/molview2_start_in.bat", "input.xyz")</f>
        <v>input.xyz</v>
      </c>
      <c r="M30" s="3"/>
      <c r="N30" s="5" t="s">
        <v>54</v>
      </c>
      <c r="O30" s="3"/>
      <c r="P30" s="3" t="s">
        <v>87</v>
      </c>
    </row>
    <row r="31" spans="1:16" ht="15.75" x14ac:dyDescent="0.25">
      <c r="A31" s="7" t="s">
        <v>52</v>
      </c>
      <c r="B31" s="3" t="s">
        <v>17</v>
      </c>
      <c r="C31" s="3" t="s">
        <v>18</v>
      </c>
      <c r="D31" s="3" t="s">
        <v>19</v>
      </c>
      <c r="E31" s="3" t="s">
        <v>20</v>
      </c>
      <c r="F31" s="3" t="s">
        <v>67</v>
      </c>
      <c r="G31" s="3"/>
      <c r="H31" s="3" t="s">
        <v>27</v>
      </c>
      <c r="I31" s="3" t="s">
        <v>36</v>
      </c>
      <c r="J31" s="4" t="str">
        <f>HYPERLINK("D:\Users\Yuman\Desktop\MasterProject\results\urea_tBu_Ph.H_tBu_S.vacuum\P2R_cat_complex", "D:\Users\Yuman\Desktop\MasterProject\results\urea_tBu_Ph.H_tBu_S.vacuum\P2R_cat_complex")</f>
        <v>D:\Users\Yuman\Desktop\MasterProject\results\urea_tBu_Ph.H_tBu_S.vacuum\P2R_cat_complex</v>
      </c>
      <c r="K31" s="3"/>
      <c r="L31" s="4" t="str">
        <f>HYPERLINK("D:\Users\Yuman\Desktop\MasterProject\results\urea_tBu_Ph.H_tBu_S.vacuum\P2R_cat_complex/molview2_start_in.bat", "input.xyz")</f>
        <v>input.xyz</v>
      </c>
      <c r="M31" s="3"/>
      <c r="N31" s="5" t="s">
        <v>54</v>
      </c>
      <c r="O31" s="3"/>
      <c r="P31" s="3" t="s">
        <v>88</v>
      </c>
    </row>
    <row r="32" spans="1:16" ht="15.75" x14ac:dyDescent="0.25">
      <c r="A32" s="7" t="s">
        <v>52</v>
      </c>
      <c r="B32" s="3" t="s">
        <v>17</v>
      </c>
      <c r="C32" s="3" t="s">
        <v>18</v>
      </c>
      <c r="D32" s="3" t="s">
        <v>27</v>
      </c>
      <c r="E32" s="3" t="s">
        <v>20</v>
      </c>
      <c r="F32" s="3" t="s">
        <v>67</v>
      </c>
      <c r="G32" s="3"/>
      <c r="H32" s="3" t="s">
        <v>27</v>
      </c>
      <c r="I32" s="3" t="s">
        <v>39</v>
      </c>
      <c r="J32" s="4" t="str">
        <f>HYPERLINK("D:\Users\Yuman\Desktop\MasterProject\results\urea_tBu_Ph.H_tBu_S.vacuum\P2S_cat_complex", "D:\Users\Yuman\Desktop\MasterProject\results\urea_tBu_Ph.H_tBu_S.vacuum\P2S_cat_complex")</f>
        <v>D:\Users\Yuman\Desktop\MasterProject\results\urea_tBu_Ph.H_tBu_S.vacuum\P2S_cat_complex</v>
      </c>
      <c r="K32" s="3"/>
      <c r="L32" s="4" t="str">
        <f>HYPERLINK("D:\Users\Yuman\Desktop\MasterProject\results\urea_tBu_Ph.H_tBu_S.vacuum\P2S_cat_complex/molview2_start_in.bat", "input.xyz")</f>
        <v>input.xyz</v>
      </c>
      <c r="M32" s="3"/>
      <c r="N32" s="5" t="s">
        <v>54</v>
      </c>
      <c r="O32" s="3"/>
      <c r="P32" s="3" t="s">
        <v>89</v>
      </c>
    </row>
    <row r="33" spans="1:16" ht="15.75" x14ac:dyDescent="0.25">
      <c r="A33" s="7" t="s">
        <v>52</v>
      </c>
      <c r="B33" s="3" t="s">
        <v>17</v>
      </c>
      <c r="C33" s="3" t="s">
        <v>18</v>
      </c>
      <c r="D33" s="3" t="s">
        <v>32</v>
      </c>
      <c r="E33" s="3" t="s">
        <v>20</v>
      </c>
      <c r="F33" s="3" t="s">
        <v>67</v>
      </c>
      <c r="G33" s="3"/>
      <c r="H33" s="3" t="s">
        <v>27</v>
      </c>
      <c r="I33" s="3" t="s">
        <v>45</v>
      </c>
      <c r="J33" s="4" t="str">
        <f>HYPERLINK("D:\Users\Yuman\Desktop\MasterProject\results\urea_tBu_Ph.H_tBu_S.vacuum\sub_cat_complex", "D:\Users\Yuman\Desktop\MasterProject\results\urea_tBu_Ph.H_tBu_S.vacuum\sub_cat_complex")</f>
        <v>D:\Users\Yuman\Desktop\MasterProject\results\urea_tBu_Ph.H_tBu_S.vacuum\sub_cat_complex</v>
      </c>
      <c r="K33" s="3"/>
      <c r="L33" s="4" t="str">
        <f>HYPERLINK("D:\Users\Yuman\Desktop\MasterProject\results\urea_tBu_Ph.H_tBu_S.vacuum\sub_cat_complex/molview2_start_in.bat", "input.xyz")</f>
        <v>input.xyz</v>
      </c>
      <c r="M33" s="3"/>
      <c r="N33" s="5" t="s">
        <v>54</v>
      </c>
      <c r="O33" s="3"/>
      <c r="P33" s="3" t="s">
        <v>90</v>
      </c>
    </row>
    <row r="34" spans="1:16" ht="15.75" x14ac:dyDescent="0.25">
      <c r="A34" s="7" t="s">
        <v>52</v>
      </c>
      <c r="B34" s="3" t="s">
        <v>48</v>
      </c>
      <c r="C34" s="3" t="s">
        <v>18</v>
      </c>
      <c r="D34" s="3" t="s">
        <v>19</v>
      </c>
      <c r="E34" s="3" t="s">
        <v>20</v>
      </c>
      <c r="F34" s="3" t="s">
        <v>67</v>
      </c>
      <c r="G34" s="3"/>
      <c r="H34" s="3" t="s">
        <v>27</v>
      </c>
      <c r="I34" s="3" t="s">
        <v>49</v>
      </c>
      <c r="J34" s="4" t="str">
        <f>HYPERLINK("D:\Users\Yuman\Desktop\MasterProject\results\urea_tBu_Ph.H_tBu_S.vacuum\TSR", "D:\Users\Yuman\Desktop\MasterProject\results\urea_tBu_Ph.H_tBu_S.vacuum\TSR")</f>
        <v>D:\Users\Yuman\Desktop\MasterProject\results\urea_tBu_Ph.H_tBu_S.vacuum\TSR</v>
      </c>
      <c r="K34" s="3"/>
      <c r="L34" s="4" t="str">
        <f>HYPERLINK("D:\Users\Yuman\Desktop\MasterProject\results\urea_tBu_Ph.H_tBu_S.vacuum\TSR/molview2_start_in.bat", "input.xyz")</f>
        <v>input.xyz</v>
      </c>
      <c r="M34" s="3"/>
      <c r="N34" s="5" t="s">
        <v>54</v>
      </c>
      <c r="O34" s="3"/>
      <c r="P34" s="3" t="s">
        <v>91</v>
      </c>
    </row>
    <row r="35" spans="1:16" ht="15.75" x14ac:dyDescent="0.25">
      <c r="A35" s="7" t="s">
        <v>52</v>
      </c>
      <c r="B35" s="3" t="s">
        <v>48</v>
      </c>
      <c r="C35" s="3" t="s">
        <v>18</v>
      </c>
      <c r="D35" s="3" t="s">
        <v>27</v>
      </c>
      <c r="E35" s="3" t="s">
        <v>20</v>
      </c>
      <c r="F35" s="3" t="s">
        <v>67</v>
      </c>
      <c r="G35" s="3"/>
      <c r="H35" s="3" t="s">
        <v>27</v>
      </c>
      <c r="I35" s="3" t="s">
        <v>53</v>
      </c>
      <c r="J35" s="4" t="str">
        <f>HYPERLINK("D:\Users\Yuman\Desktop\MasterProject\results\urea_tBu_Ph.H_tBu_S.vacuum\TSS", "D:\Users\Yuman\Desktop\MasterProject\results\urea_tBu_Ph.H_tBu_S.vacuum\TSS")</f>
        <v>D:\Users\Yuman\Desktop\MasterProject\results\urea_tBu_Ph.H_tBu_S.vacuum\TSS</v>
      </c>
      <c r="K35" s="3"/>
      <c r="L35" s="4" t="str">
        <f>HYPERLINK("D:\Users\Yuman\Desktop\MasterProject\results\urea_tBu_Ph.H_tBu_S.vacuum\TSS/molview2_start_in.bat", "input.xyz")</f>
        <v>input.xyz</v>
      </c>
      <c r="M35" s="3"/>
      <c r="N35" s="5" t="s">
        <v>54</v>
      </c>
      <c r="O35" s="3"/>
      <c r="P35" s="3" t="s">
        <v>92</v>
      </c>
    </row>
  </sheetData>
  <autoFilter ref="A1:P3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Yuman</cp:lastModifiedBy>
  <dcterms:created xsi:type="dcterms:W3CDTF">2022-02-09T20:07:54Z</dcterms:created>
  <dcterms:modified xsi:type="dcterms:W3CDTF">2022-02-09T20:08:06Z</dcterms:modified>
</cp:coreProperties>
</file>