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672A3464-F78D-428F-96EC-91A8669217D5}" xr6:coauthVersionLast="47" xr6:coauthVersionMax="47" xr10:uidLastSave="{00000000-0000-0000-0000-000000000000}"/>
  <bookViews>
    <workbookView xWindow="2850" yWindow="2850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K31" i="1"/>
  <c r="I31" i="1"/>
  <c r="L30" i="1"/>
  <c r="K30" i="1"/>
  <c r="I30" i="1"/>
  <c r="K29" i="1"/>
  <c r="I29" i="1"/>
  <c r="L28" i="1"/>
  <c r="K28" i="1"/>
  <c r="I28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K22" i="1"/>
  <c r="I22" i="1"/>
  <c r="K21" i="1"/>
  <c r="I21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L11" i="1"/>
  <c r="K11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K6" i="1"/>
  <c r="I6" i="1"/>
  <c r="L5" i="1"/>
  <c r="K5" i="1"/>
  <c r="I5" i="1"/>
  <c r="L4" i="1"/>
  <c r="K4" i="1"/>
  <c r="I4" i="1"/>
  <c r="L3" i="1"/>
  <c r="K3" i="1"/>
  <c r="I3" i="1"/>
  <c r="L2" i="1"/>
  <c r="K2" i="1"/>
  <c r="I2" i="1"/>
</calcChain>
</file>

<file path=xl/sharedStrings.xml><?xml version="1.0" encoding="utf-8"?>
<sst xmlns="http://schemas.openxmlformats.org/spreadsheetml/2006/main" count="381" uniqueCount="166">
  <si>
    <t>ID</t>
  </si>
  <si>
    <t>STATUS</t>
  </si>
  <si>
    <t>TASK</t>
  </si>
  <si>
    <t>REACTION</t>
  </si>
  <si>
    <t>R1</t>
  </si>
  <si>
    <t>R2</t>
  </si>
  <si>
    <t>RCAT</t>
  </si>
  <si>
    <t>STATIONARY_POINT</t>
  </si>
  <si>
    <t>DIRECTORY</t>
  </si>
  <si>
    <t>FLAGS</t>
  </si>
  <si>
    <t>INXYZ</t>
  </si>
  <si>
    <t>OUTXYZ</t>
  </si>
  <si>
    <t>RUNTIME</t>
  </si>
  <si>
    <t>HASH</t>
  </si>
  <si>
    <t>16</t>
  </si>
  <si>
    <t>S</t>
  </si>
  <si>
    <t>GO</t>
  </si>
  <si>
    <t>achiral_catalyst</t>
  </si>
  <si>
    <t>AlF3</t>
  </si>
  <si>
    <t>Rcat</t>
  </si>
  <si>
    <t>GO Rcat=AlF3</t>
  </si>
  <si>
    <t>0:07:18</t>
  </si>
  <si>
    <t>80489e3cd453a47f0e62d02bae6ac23bd99a3a9b0e6abfc6590e123f590928c9</t>
  </si>
  <si>
    <t>21</t>
  </si>
  <si>
    <t>H</t>
  </si>
  <si>
    <t>Rsub_cat_complex</t>
  </si>
  <si>
    <t>GO R2=H R1=H Rcat=AlF3</t>
  </si>
  <si>
    <t>4:58:26</t>
  </si>
  <si>
    <t>fee3c2a8fe8758e273b9899eb6e2e76a4be0855578e9780ead26eba453a13667</t>
  </si>
  <si>
    <t>22</t>
  </si>
  <si>
    <t>R</t>
  </si>
  <si>
    <t>TSRC</t>
  </si>
  <si>
    <t>TS</t>
  </si>
  <si>
    <t>TSRC radical TSRC=2_10 R2=H R1=H Rcat=AlF3</t>
  </si>
  <si>
    <t>23:32:45</t>
  </si>
  <si>
    <t>cd8f443fa0d9b67a88650e2248d3da9f04896354b1aec610be2f0f1e61927e07</t>
  </si>
  <si>
    <t>23</t>
  </si>
  <si>
    <t>P1</t>
  </si>
  <si>
    <t>GO radical R2=H R1=H Rcat=AlF3</t>
  </si>
  <si>
    <t>18:25:13</t>
  </si>
  <si>
    <t>09c4707bbf76c509bc3b6b09ef9bd117fad488acf928fca46c55831160be715d</t>
  </si>
  <si>
    <t>24</t>
  </si>
  <si>
    <t>P2</t>
  </si>
  <si>
    <t>0:15:58</t>
  </si>
  <si>
    <t>eff84e0d22f7f26073c4ae28a522b252a0be9e060de477ea14ce7f31fc777e77</t>
  </si>
  <si>
    <t>25</t>
  </si>
  <si>
    <t>BF3</t>
  </si>
  <si>
    <t>GO Rcat=BF3</t>
  </si>
  <si>
    <t>0:05:28</t>
  </si>
  <si>
    <t>beff522a0719b63a020967b66e38eb3344696f2316ee8daf106f92e0b223453c</t>
  </si>
  <si>
    <t>26</t>
  </si>
  <si>
    <t>GO R2=H R1=H Rcat=BF3</t>
  </si>
  <si>
    <t>2:44:51</t>
  </si>
  <si>
    <t>a087778ec8140a0c94815c469b39795782b0707e00f9b931d815e1e5705ded3d</t>
  </si>
  <si>
    <t>27</t>
  </si>
  <si>
    <t>TSRC radical TSRC=2_10 R2=H R1=H Rcat=BF3</t>
  </si>
  <si>
    <t>22:26:00</t>
  </si>
  <si>
    <t>a0a497c9795430df3c795fb8ea3bb41caf8ce1f50953328e9931de18f738aa8e</t>
  </si>
  <si>
    <t>28</t>
  </si>
  <si>
    <t>GO radical R2=H R1=H Rcat=BF3</t>
  </si>
  <si>
    <t>11:12:49</t>
  </si>
  <si>
    <t>baf9ccbadbefc3b80a50fb8c59cf69abc2c902584f2c4818eb23d900d244f09a</t>
  </si>
  <si>
    <t>29</t>
  </si>
  <si>
    <t>8:18:39</t>
  </si>
  <si>
    <t>8d0b9e730fa7609ff6d54b780ec99dd46af26c2e16698ce366a1516ad80f002e</t>
  </si>
  <si>
    <t>10</t>
  </si>
  <si>
    <t>I2</t>
  </si>
  <si>
    <t>GO Rcat=I2</t>
  </si>
  <si>
    <t>0:04:56</t>
  </si>
  <si>
    <t>5c48c4efebd113928832cacec119f9a6c045161d1f6994cb176846388f877834</t>
  </si>
  <si>
    <t>11</t>
  </si>
  <si>
    <t>GO R2=H R1=H Rcat=I2</t>
  </si>
  <si>
    <t>3:12:02</t>
  </si>
  <si>
    <t>0bd9ade07576edc7c39103cfa2d9da0923e1579ffb26a644024b8e3abe439449</t>
  </si>
  <si>
    <t>12</t>
  </si>
  <si>
    <t>TSRC radical TSRC=2_10 R2=H R1=H Rcat=I2</t>
  </si>
  <si>
    <t>16:28:11</t>
  </si>
  <si>
    <t>0ae86da5954a6a6dd6465e70ee74addb136be92f6f2cafd92c7888ba5c09adf9</t>
  </si>
  <si>
    <t>13</t>
  </si>
  <si>
    <t>GO radical R2=H R1=H Rcat=I2</t>
  </si>
  <si>
    <t>11:33:05</t>
  </si>
  <si>
    <t>e75e45b3e39f620e431293b5dabffbf3c0ce8aa5402af86f7d5839a64e5adcd9</t>
  </si>
  <si>
    <t>14</t>
  </si>
  <si>
    <t>5:28:46</t>
  </si>
  <si>
    <t>0125f1451dcd9596191243756d2d602df034c573d5b7a8bed5f1ed3538a02fd0</t>
  </si>
  <si>
    <t>8</t>
  </si>
  <si>
    <t>Rsub</t>
  </si>
  <si>
    <t>GO R2=H R1=H</t>
  </si>
  <si>
    <t>0:42:43</t>
  </si>
  <si>
    <t>5b311f44b0a000491b267ba6b447f323caf7c4b6f865f772097204963c740b68</t>
  </si>
  <si>
    <t>30</t>
  </si>
  <si>
    <t>SnCl4</t>
  </si>
  <si>
    <t>GO Rcat=SnCl4</t>
  </si>
  <si>
    <t>0:24:18</t>
  </si>
  <si>
    <t>94b68653fc9a4dc52e39ab34f960cabc37a32b88afe0f62136dbd0de4fce46a6</t>
  </si>
  <si>
    <t>31</t>
  </si>
  <si>
    <t>GO R2=H R1=H Rcat=SnCl4</t>
  </si>
  <si>
    <t>10:42:28</t>
  </si>
  <si>
    <t>b542a10ad7fb260fc3b7daf2420c0f9d1a145a8992883294d0175cb7e8f07011</t>
  </si>
  <si>
    <t>32</t>
  </si>
  <si>
    <t>TSRC radical TSRC=2_10 R2=H R1=H Rcat=SnCl4</t>
  </si>
  <si>
    <t>23:14:50</t>
  </si>
  <si>
    <t>064a2ddf26c4089ff2bff7c5792a17beb23ec7e6e439c7d2a94f17e03f9e6bbb</t>
  </si>
  <si>
    <t>33</t>
  </si>
  <si>
    <t>GO radical R2=H R1=H Rcat=SnCl4</t>
  </si>
  <si>
    <t>12:56:36</t>
  </si>
  <si>
    <t>415dab53369cdf95f4f389c6abf4a851b3be4e0c7119860ee1cf23055e0f7f58</t>
  </si>
  <si>
    <t>34</t>
  </si>
  <si>
    <t>C</t>
  </si>
  <si>
    <t>0</t>
  </si>
  <si>
    <t>4e4d2c1270293f79115b99cfd79479df14051de5f939fea642cbe84c36706e86</t>
  </si>
  <si>
    <t>35</t>
  </si>
  <si>
    <t>TiCl4</t>
  </si>
  <si>
    <t>GO Rcat=TiCl4</t>
  </si>
  <si>
    <t>0:20:14</t>
  </si>
  <si>
    <t>815275c6df4842385f7a79c7e5e1f1744fc7a4605ab67383ed91bfc97b78f3ed</t>
  </si>
  <si>
    <t>36</t>
  </si>
  <si>
    <t>GO R2=H R1=H Rcat=TiCl4</t>
  </si>
  <si>
    <t>6:28:55</t>
  </si>
  <si>
    <t>136e9e83dd3bf7a47db45b16264a7080f0381544198279d5e4017ba4988605c8</t>
  </si>
  <si>
    <t>37</t>
  </si>
  <si>
    <t>TSRC radical TSRC=2_10 R2=H R1=H Rcat=TiCl4</t>
  </si>
  <si>
    <t>23:08:09</t>
  </si>
  <si>
    <t>4223e74e7154a5d3cfbe20b9ff444bf16185b304def3c87e378e8d75a060efdd</t>
  </si>
  <si>
    <t>38</t>
  </si>
  <si>
    <t>GO radical R2=H R1=H Rcat=TiCl4</t>
  </si>
  <si>
    <t>16:04:38</t>
  </si>
  <si>
    <t>b6ece61a099ffdb2af559a9f20239a24146c1ff671886d3d91cfe41b7cc79f45</t>
  </si>
  <si>
    <t>39</t>
  </si>
  <si>
    <t>1:06:48</t>
  </si>
  <si>
    <t>493c3255fe2614eda92ac62666ab90c660062a921dd7f00d4188311ded303368</t>
  </si>
  <si>
    <t>17</t>
  </si>
  <si>
    <t>ZnCl2</t>
  </si>
  <si>
    <t>GO R2=H R1=H Rcat=ZnCl2</t>
  </si>
  <si>
    <t>7:52:46</t>
  </si>
  <si>
    <t>4d34f93b73e428e72e87f87c54db351cb8b1fddb68c4901cd07668e78adbd005</t>
  </si>
  <si>
    <t>18</t>
  </si>
  <si>
    <t>TSRC radical TSRC=2_10 R2=H R1=H Rcat=ZnCl2</t>
  </si>
  <si>
    <t>23:42:25</t>
  </si>
  <si>
    <t>da57e20686e796599dab58c4427b267f440ccb240e1095104a36ab4beea67b15</t>
  </si>
  <si>
    <t>19</t>
  </si>
  <si>
    <t>GO radical R2=H R1=H Rcat=ZnCl2</t>
  </si>
  <si>
    <t>15:27:57</t>
  </si>
  <si>
    <t>cbf29d78e39deb683ab0563207b55bd4092b20d401d31ef0326d760c5f988066</t>
  </si>
  <si>
    <t>20</t>
  </si>
  <si>
    <t>4afb7d0e6ac8874aa663d717d1dcdea492fcb364dff33a74ae60a79548efb842</t>
  </si>
  <si>
    <t>15</t>
  </si>
  <si>
    <t>no_catalyst</t>
  </si>
  <si>
    <t>Rrad</t>
  </si>
  <si>
    <t>GO radical</t>
  </si>
  <si>
    <t>0:09:39</t>
  </si>
  <si>
    <t>9ae29ace09313b9e3b888fcea4860d290331be7f7623f53b5e22aaa226e26552</t>
  </si>
  <si>
    <t>40</t>
  </si>
  <si>
    <t>TSRC radical TSRC=2_3 R2=H R1=H</t>
  </si>
  <si>
    <t>4:55:37</t>
  </si>
  <si>
    <t>56db0d8c243a91184739782ef779058f9a81193e8cac1b73bdb696baa972d10f</t>
  </si>
  <si>
    <t>41</t>
  </si>
  <si>
    <t>GO radical R2=H R1=H</t>
  </si>
  <si>
    <t>3:13:22</t>
  </si>
  <si>
    <t>adfd5357481329c17e588f4b6ece24d1d9be2b07dda35b930eed72d2e68db585</t>
  </si>
  <si>
    <t>42</t>
  </si>
  <si>
    <t>1:43:43</t>
  </si>
  <si>
    <t>c1b5f882e0dbd6cd25cf295a300b63810a3875972b49a6ad6d277e6fd2a2fc90</t>
  </si>
  <si>
    <t>9</t>
  </si>
  <si>
    <t>0:42:15</t>
  </si>
  <si>
    <t>a8e252e27957c7dcb55fc483bacb1882d5d8c095ec02e04cb7653b11f173695b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</si>
</sst>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7FF86"/>
        <bgColor rgb="FF67FF86"/>
      </patternFill>
    </fill>
    <fill>
      <patternFill patternType="solid">
        <fgColor rgb="FFA313FF"/>
        <bgColor rgb="FFA313FF"/>
      </patternFill>
    </fill>
    <fill>
      <patternFill patternType="solid">
        <fgColor rgb="FFBBBBBB"/>
        <bgColor rgb="FFBBBBB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2" fillId="0" borderId="2" xfId="1" applyBorder="1"/>
    <xf numFmtId="0" fontId="1" fillId="3" borderId="2" xfId="0" applyFont="1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4" borderId="2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7.7109375" bestFit="1" customWidth="1"/>
    <col min="4" max="4" width="14.7109375" bestFit="1" customWidth="1"/>
    <col min="5" max="6" width="5.42578125" bestFit="1" customWidth="1"/>
    <col min="7" max="7" width="7.85546875" bestFit="1" customWidth="1"/>
    <col min="8" max="8" width="21.42578125" bestFit="1" customWidth="1"/>
    <col min="9" max="9" width="89.42578125" bestFit="1" customWidth="1"/>
    <col min="10" max="10" width="42.140625" bestFit="1" customWidth="1"/>
    <col min="12" max="12" width="10.42578125" bestFit="1" customWidth="1"/>
    <col min="13" max="13" width="11.7109375" bestFit="1" customWidth="1"/>
    <col min="14" max="14" width="69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2" t="s">
        <v>14</v>
      </c>
      <c r="B2" s="3" t="s">
        <v>15</v>
      </c>
      <c r="C2" s="4" t="s">
        <v>16</v>
      </c>
      <c r="D2" s="4" t="s">
        <v>17</v>
      </c>
      <c r="E2" s="4"/>
      <c r="F2" s="4"/>
      <c r="G2" s="4" t="s">
        <v>18</v>
      </c>
      <c r="H2" s="4" t="s">
        <v>19</v>
      </c>
      <c r="I2" s="5" t="str">
        <f>HYPERLINK("D:\Users\Yuman\Desktop\MasterProject\calculations\achiral_catalyst_H_H_AlF3\16.achiral_catalyst.H_H_AlF3.Rcat", "calculations\achiral_catalyst_H_H_AlF3\16.achiral_catalyst.H_H_AlF3.Rcat")</f>
        <v>calculations\achiral_catalyst_H_H_AlF3\16.achiral_catalyst.H_H_AlF3.Rcat</v>
      </c>
      <c r="J2" s="4" t="s">
        <v>20</v>
      </c>
      <c r="K2" s="5" t="str">
        <f>HYPERLINK("D:\Users\Yuman\Desktop\MasterProject\calculations\achiral_catalyst_H_H_AlF3\16.achiral_catalyst.H_H_AlF3.Rcat/molview2_start_in.bat", "input.xyz")</f>
        <v>input.xyz</v>
      </c>
      <c r="L2" s="5" t="str">
        <f>HYPERLINK("D:\Users\Yuman\Desktop\MasterProject\calculations\achiral_catalyst_H_H_AlF3\16.achiral_catalyst.H_H_AlF3.Rcat/molview2_start_out.bat", "output.xyz")</f>
        <v>output.xyz</v>
      </c>
      <c r="M2" s="4" t="s">
        <v>21</v>
      </c>
      <c r="N2" s="4" t="s">
        <v>22</v>
      </c>
    </row>
    <row r="3" spans="1:14" ht="15.75" x14ac:dyDescent="0.25">
      <c r="A3" s="2" t="s">
        <v>23</v>
      </c>
      <c r="B3" s="3" t="s">
        <v>15</v>
      </c>
      <c r="C3" s="4" t="s">
        <v>16</v>
      </c>
      <c r="D3" s="4" t="s">
        <v>17</v>
      </c>
      <c r="E3" s="4" t="s">
        <v>24</v>
      </c>
      <c r="F3" s="4" t="s">
        <v>24</v>
      </c>
      <c r="G3" s="4" t="s">
        <v>18</v>
      </c>
      <c r="H3" s="4" t="s">
        <v>25</v>
      </c>
      <c r="I3" s="5" t="str">
        <f>HYPERLINK("D:\Users\Yuman\Desktop\MasterProject\calculations\achiral_catalyst_H_H_AlF3\21.achiral_catalyst.H_H_AlF3.Rsub_cat_complex", "calculations\achiral_catalyst_H_H_AlF3\21.achiral_catalyst.H_H_AlF3.Rsub_cat_complex")</f>
        <v>calculations\achiral_catalyst_H_H_AlF3\21.achiral_catalyst.H_H_AlF3.Rsub_cat_complex</v>
      </c>
      <c r="J3" s="4" t="s">
        <v>26</v>
      </c>
      <c r="K3" s="5" t="str">
        <f>HYPERLINK("D:\Users\Yuman\Desktop\MasterProject\calculations\achiral_catalyst_H_H_AlF3\21.achiral_catalyst.H_H_AlF3.Rsub_cat_complex/molview2_start_in.bat", "input.xyz")</f>
        <v>input.xyz</v>
      </c>
      <c r="L3" s="5" t="str">
        <f>HYPERLINK("D:\Users\Yuman\Desktop\MasterProject\calculations\achiral_catalyst_H_H_AlF3\21.achiral_catalyst.H_H_AlF3.Rsub_cat_complex/molview2_start_out.bat", "output.xyz")</f>
        <v>output.xyz</v>
      </c>
      <c r="M3" s="4" t="s">
        <v>27</v>
      </c>
      <c r="N3" s="4" t="s">
        <v>28</v>
      </c>
    </row>
    <row r="4" spans="1:14" ht="15.75" x14ac:dyDescent="0.25">
      <c r="A4" s="6" t="s">
        <v>29</v>
      </c>
      <c r="B4" s="7" t="s">
        <v>30</v>
      </c>
      <c r="C4" s="4" t="s">
        <v>31</v>
      </c>
      <c r="D4" s="4" t="s">
        <v>17</v>
      </c>
      <c r="E4" s="4" t="s">
        <v>24</v>
      </c>
      <c r="F4" s="4" t="s">
        <v>24</v>
      </c>
      <c r="G4" s="4" t="s">
        <v>18</v>
      </c>
      <c r="H4" s="4" t="s">
        <v>32</v>
      </c>
      <c r="I4" s="5" t="str">
        <f>HYPERLINK("D:\Users\Yuman\Desktop\MasterProject\calculations\achiral_catalyst_H_H_AlF3\22.achiral_catalyst.H_H_AlF3.TS", "calculations\achiral_catalyst_H_H_AlF3\22.achiral_catalyst.H_H_AlF3.TS")</f>
        <v>calculations\achiral_catalyst_H_H_AlF3\22.achiral_catalyst.H_H_AlF3.TS</v>
      </c>
      <c r="J4" s="4" t="s">
        <v>33</v>
      </c>
      <c r="K4" s="5" t="str">
        <f>HYPERLINK("D:\Users\Yuman\Desktop\MasterProject\calculations\achiral_catalyst_H_H_AlF3\22.achiral_catalyst.H_H_AlF3.TS/molview2_start_in.bat", "input.xyz")</f>
        <v>input.xyz</v>
      </c>
      <c r="L4" s="5" t="str">
        <f>HYPERLINK("D:\Users\Yuman\Desktop\MasterProject\calculations\achiral_catalyst_H_H_AlF3\22.achiral_catalyst.H_H_AlF3.TS/molview2_start_out.bat", "output.xyz")</f>
        <v>output.xyz</v>
      </c>
      <c r="M4" s="4" t="s">
        <v>34</v>
      </c>
      <c r="N4" s="4" t="s">
        <v>35</v>
      </c>
    </row>
    <row r="5" spans="1:14" ht="15.75" x14ac:dyDescent="0.25">
      <c r="A5" s="2" t="s">
        <v>36</v>
      </c>
      <c r="B5" s="3" t="s">
        <v>15</v>
      </c>
      <c r="C5" s="4" t="s">
        <v>16</v>
      </c>
      <c r="D5" s="4" t="s">
        <v>17</v>
      </c>
      <c r="E5" s="4" t="s">
        <v>24</v>
      </c>
      <c r="F5" s="4" t="s">
        <v>24</v>
      </c>
      <c r="G5" s="4" t="s">
        <v>18</v>
      </c>
      <c r="H5" s="4" t="s">
        <v>37</v>
      </c>
      <c r="I5" s="5" t="str">
        <f>HYPERLINK("D:\Users\Yuman\Desktop\MasterProject\calculations\achiral_catalyst_H_H_AlF3\23.achiral_catalyst.H_H_AlF3.P1", "calculations\achiral_catalyst_H_H_AlF3\23.achiral_catalyst.H_H_AlF3.P1")</f>
        <v>calculations\achiral_catalyst_H_H_AlF3\23.achiral_catalyst.H_H_AlF3.P1</v>
      </c>
      <c r="J5" s="4" t="s">
        <v>38</v>
      </c>
      <c r="K5" s="5" t="str">
        <f>HYPERLINK("D:\Users\Yuman\Desktop\MasterProject\calculations\achiral_catalyst_H_H_AlF3\23.achiral_catalyst.H_H_AlF3.P1/molview2_start_in.bat", "input.xyz")</f>
        <v>input.xyz</v>
      </c>
      <c r="L5" s="5" t="str">
        <f>HYPERLINK("D:\Users\Yuman\Desktop\MasterProject\calculations\achiral_catalyst_H_H_AlF3\23.achiral_catalyst.H_H_AlF3.P1/molview2_start_out.bat", "output.xyz")</f>
        <v>output.xyz</v>
      </c>
      <c r="M5" s="4" t="s">
        <v>39</v>
      </c>
      <c r="N5" s="4" t="s">
        <v>40</v>
      </c>
    </row>
    <row r="6" spans="1:14" ht="15.75" x14ac:dyDescent="0.25">
      <c r="A6" s="6" t="s">
        <v>41</v>
      </c>
      <c r="B6" s="7" t="s">
        <v>30</v>
      </c>
      <c r="C6" s="4" t="s">
        <v>16</v>
      </c>
      <c r="D6" s="4" t="s">
        <v>17</v>
      </c>
      <c r="E6" s="4" t="s">
        <v>24</v>
      </c>
      <c r="F6" s="4" t="s">
        <v>24</v>
      </c>
      <c r="G6" s="4" t="s">
        <v>18</v>
      </c>
      <c r="H6" s="4" t="s">
        <v>42</v>
      </c>
      <c r="I6" s="5" t="str">
        <f>HYPERLINK("D:\Users\Yuman\Desktop\MasterProject\calculations\achiral_catalyst_H_H_AlF3\24.achiral_catalyst.H_H_AlF3.P2", "calculations\achiral_catalyst_H_H_AlF3\24.achiral_catalyst.H_H_AlF3.P2")</f>
        <v>calculations\achiral_catalyst_H_H_AlF3\24.achiral_catalyst.H_H_AlF3.P2</v>
      </c>
      <c r="J6" s="4" t="s">
        <v>26</v>
      </c>
      <c r="K6" s="5" t="str">
        <f>HYPERLINK("D:\Users\Yuman\Desktop\MasterProject\calculations\achiral_catalyst_H_H_AlF3\24.achiral_catalyst.H_H_AlF3.P2/molview2_start_in.bat", "input.xyz")</f>
        <v>input.xyz</v>
      </c>
      <c r="L6" s="4"/>
      <c r="M6" s="4" t="s">
        <v>43</v>
      </c>
      <c r="N6" s="4" t="s">
        <v>44</v>
      </c>
    </row>
    <row r="7" spans="1:14" ht="15.75" x14ac:dyDescent="0.25">
      <c r="A7" s="2" t="s">
        <v>45</v>
      </c>
      <c r="B7" s="3" t="s">
        <v>15</v>
      </c>
      <c r="C7" s="4" t="s">
        <v>16</v>
      </c>
      <c r="D7" s="4" t="s">
        <v>17</v>
      </c>
      <c r="E7" s="4"/>
      <c r="F7" s="4"/>
      <c r="G7" s="4" t="s">
        <v>46</v>
      </c>
      <c r="H7" s="4" t="s">
        <v>19</v>
      </c>
      <c r="I7" s="5" t="str">
        <f>HYPERLINK("D:\Users\Yuman\Desktop\MasterProject\calculations\achiral_catalyst_H_H_BF3\25.achiral_catalyst.H_H_BF3.Rcat", "calculations\achiral_catalyst_H_H_BF3\25.achiral_catalyst.H_H_BF3.Rcat")</f>
        <v>calculations\achiral_catalyst_H_H_BF3\25.achiral_catalyst.H_H_BF3.Rcat</v>
      </c>
      <c r="J7" s="4" t="s">
        <v>47</v>
      </c>
      <c r="K7" s="5" t="str">
        <f>HYPERLINK("D:\Users\Yuman\Desktop\MasterProject\calculations\achiral_catalyst_H_H_BF3\25.achiral_catalyst.H_H_BF3.Rcat/molview2_start_in.bat", "input.xyz")</f>
        <v>input.xyz</v>
      </c>
      <c r="L7" s="5" t="str">
        <f>HYPERLINK("D:\Users\Yuman\Desktop\MasterProject\calculations\achiral_catalyst_H_H_BF3\25.achiral_catalyst.H_H_BF3.Rcat/molview2_start_out.bat", "output.xyz")</f>
        <v>output.xyz</v>
      </c>
      <c r="M7" s="4" t="s">
        <v>48</v>
      </c>
      <c r="N7" s="4" t="s">
        <v>49</v>
      </c>
    </row>
    <row r="8" spans="1:14" ht="15.75" x14ac:dyDescent="0.25">
      <c r="A8" s="2" t="s">
        <v>50</v>
      </c>
      <c r="B8" s="3" t="s">
        <v>15</v>
      </c>
      <c r="C8" s="4" t="s">
        <v>16</v>
      </c>
      <c r="D8" s="4" t="s">
        <v>17</v>
      </c>
      <c r="E8" s="4" t="s">
        <v>24</v>
      </c>
      <c r="F8" s="4" t="s">
        <v>24</v>
      </c>
      <c r="G8" s="4" t="s">
        <v>46</v>
      </c>
      <c r="H8" s="4" t="s">
        <v>25</v>
      </c>
      <c r="I8" s="5" t="str">
        <f>HYPERLINK("D:\Users\Yuman\Desktop\MasterProject\calculations\achiral_catalyst_H_H_BF3\26.achiral_catalyst.H_H_BF3.Rsub_cat_complex", "calculations\achiral_catalyst_H_H_BF3\26.achiral_catalyst.H_H_BF3.Rsub_cat_complex")</f>
        <v>calculations\achiral_catalyst_H_H_BF3\26.achiral_catalyst.H_H_BF3.Rsub_cat_complex</v>
      </c>
      <c r="J8" s="4" t="s">
        <v>51</v>
      </c>
      <c r="K8" s="5" t="str">
        <f>HYPERLINK("D:\Users\Yuman\Desktop\MasterProject\calculations\achiral_catalyst_H_H_BF3\26.achiral_catalyst.H_H_BF3.Rsub_cat_complex/molview2_start_in.bat", "input.xyz")</f>
        <v>input.xyz</v>
      </c>
      <c r="L8" s="5" t="str">
        <f>HYPERLINK("D:\Users\Yuman\Desktop\MasterProject\calculations\achiral_catalyst_H_H_BF3\26.achiral_catalyst.H_H_BF3.Rsub_cat_complex/molview2_start_out.bat", "output.xyz")</f>
        <v>output.xyz</v>
      </c>
      <c r="M8" s="4" t="s">
        <v>52</v>
      </c>
      <c r="N8" s="4" t="s">
        <v>53</v>
      </c>
    </row>
    <row r="9" spans="1:14" ht="15.75" x14ac:dyDescent="0.25">
      <c r="A9" s="2" t="s">
        <v>54</v>
      </c>
      <c r="B9" s="3" t="s">
        <v>15</v>
      </c>
      <c r="C9" s="4" t="s">
        <v>31</v>
      </c>
      <c r="D9" s="4" t="s">
        <v>17</v>
      </c>
      <c r="E9" s="4" t="s">
        <v>24</v>
      </c>
      <c r="F9" s="4" t="s">
        <v>24</v>
      </c>
      <c r="G9" s="4" t="s">
        <v>46</v>
      </c>
      <c r="H9" s="4" t="s">
        <v>32</v>
      </c>
      <c r="I9" s="5" t="str">
        <f>HYPERLINK("D:\Users\Yuman\Desktop\MasterProject\calculations\achiral_catalyst_H_H_BF3\27.achiral_catalyst.H_H_BF3.TS", "calculations\achiral_catalyst_H_H_BF3\27.achiral_catalyst.H_H_BF3.TS")</f>
        <v>calculations\achiral_catalyst_H_H_BF3\27.achiral_catalyst.H_H_BF3.TS</v>
      </c>
      <c r="J9" s="4" t="s">
        <v>55</v>
      </c>
      <c r="K9" s="5" t="str">
        <f>HYPERLINK("D:\Users\Yuman\Desktop\MasterProject\calculations\achiral_catalyst_H_H_BF3\27.achiral_catalyst.H_H_BF3.TS/molview2_start_in.bat", "input.xyz")</f>
        <v>input.xyz</v>
      </c>
      <c r="L9" s="5" t="str">
        <f>HYPERLINK("D:\Users\Yuman\Desktop\MasterProject\calculations\achiral_catalyst_H_H_BF3\27.achiral_catalyst.H_H_BF3.TS/molview2_start_out.bat", "output.xyz")</f>
        <v>output.xyz</v>
      </c>
      <c r="M9" s="4" t="s">
        <v>56</v>
      </c>
      <c r="N9" s="4" t="s">
        <v>57</v>
      </c>
    </row>
    <row r="10" spans="1:14" ht="15.75" x14ac:dyDescent="0.25">
      <c r="A10" s="2" t="s">
        <v>58</v>
      </c>
      <c r="B10" s="3" t="s">
        <v>15</v>
      </c>
      <c r="C10" s="4" t="s">
        <v>16</v>
      </c>
      <c r="D10" s="4" t="s">
        <v>17</v>
      </c>
      <c r="E10" s="4" t="s">
        <v>24</v>
      </c>
      <c r="F10" s="4" t="s">
        <v>24</v>
      </c>
      <c r="G10" s="4" t="s">
        <v>46</v>
      </c>
      <c r="H10" s="4" t="s">
        <v>37</v>
      </c>
      <c r="I10" s="5" t="str">
        <f>HYPERLINK("D:\Users\Yuman\Desktop\MasterProject\calculations\achiral_catalyst_H_H_BF3\28.achiral_catalyst.H_H_BF3.P1", "calculations\achiral_catalyst_H_H_BF3\28.achiral_catalyst.H_H_BF3.P1")</f>
        <v>calculations\achiral_catalyst_H_H_BF3\28.achiral_catalyst.H_H_BF3.P1</v>
      </c>
      <c r="J10" s="4" t="s">
        <v>59</v>
      </c>
      <c r="K10" s="5" t="str">
        <f>HYPERLINK("D:\Users\Yuman\Desktop\MasterProject\calculations\achiral_catalyst_H_H_BF3\28.achiral_catalyst.H_H_BF3.P1/molview2_start_in.bat", "input.xyz")</f>
        <v>input.xyz</v>
      </c>
      <c r="L10" s="5" t="str">
        <f>HYPERLINK("D:\Users\Yuman\Desktop\MasterProject\calculations\achiral_catalyst_H_H_BF3\28.achiral_catalyst.H_H_BF3.P1/molview2_start_out.bat", "output.xyz")</f>
        <v>output.xyz</v>
      </c>
      <c r="M10" s="4" t="s">
        <v>60</v>
      </c>
      <c r="N10" s="4" t="s">
        <v>61</v>
      </c>
    </row>
    <row r="11" spans="1:14" ht="15.75" x14ac:dyDescent="0.25">
      <c r="A11" s="2" t="s">
        <v>62</v>
      </c>
      <c r="B11" s="3" t="s">
        <v>15</v>
      </c>
      <c r="C11" s="4" t="s">
        <v>16</v>
      </c>
      <c r="D11" s="4" t="s">
        <v>17</v>
      </c>
      <c r="E11" s="4" t="s">
        <v>24</v>
      </c>
      <c r="F11" s="4" t="s">
        <v>24</v>
      </c>
      <c r="G11" s="4" t="s">
        <v>46</v>
      </c>
      <c r="H11" s="4" t="s">
        <v>42</v>
      </c>
      <c r="I11" s="5" t="str">
        <f>HYPERLINK("D:\Users\Yuman\Desktop\MasterProject\calculations\achiral_catalyst_H_H_BF3\29.achiral_catalyst.H_H_BF3.P2", "calculations\achiral_catalyst_H_H_BF3\29.achiral_catalyst.H_H_BF3.P2")</f>
        <v>calculations\achiral_catalyst_H_H_BF3\29.achiral_catalyst.H_H_BF3.P2</v>
      </c>
      <c r="J11" s="4" t="s">
        <v>51</v>
      </c>
      <c r="K11" s="5" t="str">
        <f>HYPERLINK("D:\Users\Yuman\Desktop\MasterProject\calculations\achiral_catalyst_H_H_BF3\29.achiral_catalyst.H_H_BF3.P2/molview2_start_in.bat", "input.xyz")</f>
        <v>input.xyz</v>
      </c>
      <c r="L11" s="5" t="str">
        <f>HYPERLINK("D:\Users\Yuman\Desktop\MasterProject\calculations\achiral_catalyst_H_H_BF3\29.achiral_catalyst.H_H_BF3.P2/molview2_start_out.bat", "output.xyz")</f>
        <v>output.xyz</v>
      </c>
      <c r="M11" s="4" t="s">
        <v>63</v>
      </c>
      <c r="N11" s="4" t="s">
        <v>64</v>
      </c>
    </row>
    <row r="12" spans="1:14" ht="15.75" x14ac:dyDescent="0.25">
      <c r="A12" s="2" t="s">
        <v>65</v>
      </c>
      <c r="B12" s="3" t="s">
        <v>15</v>
      </c>
      <c r="C12" s="4" t="s">
        <v>16</v>
      </c>
      <c r="D12" s="4" t="s">
        <v>17</v>
      </c>
      <c r="E12" s="4"/>
      <c r="F12" s="4"/>
      <c r="G12" s="4" t="s">
        <v>66</v>
      </c>
      <c r="H12" s="4" t="s">
        <v>19</v>
      </c>
      <c r="I12" s="5" t="str">
        <f>HYPERLINK("D:\Users\Yuman\Desktop\MasterProject\calculations\achiral_catalyst_H_H_I2\10.achiral_catalyst.H_H_I2.Rcat", "calculations\achiral_catalyst_H_H_I2\10.achiral_catalyst.H_H_I2.Rcat")</f>
        <v>calculations\achiral_catalyst_H_H_I2\10.achiral_catalyst.H_H_I2.Rcat</v>
      </c>
      <c r="J12" s="4" t="s">
        <v>67</v>
      </c>
      <c r="K12" s="5" t="str">
        <f>HYPERLINK("D:\Users\Yuman\Desktop\MasterProject\calculations\achiral_catalyst_H_H_I2\10.achiral_catalyst.H_H_I2.Rcat/molview2_start_in.bat", "input.xyz")</f>
        <v>input.xyz</v>
      </c>
      <c r="L12" s="5" t="str">
        <f>HYPERLINK("D:\Users\Yuman\Desktop\MasterProject\calculations\achiral_catalyst_H_H_I2\10.achiral_catalyst.H_H_I2.Rcat/molview2_start_out.bat", "output.xyz")</f>
        <v>output.xyz</v>
      </c>
      <c r="M12" s="4" t="s">
        <v>68</v>
      </c>
      <c r="N12" s="4" t="s">
        <v>69</v>
      </c>
    </row>
    <row r="13" spans="1:14" ht="15.75" x14ac:dyDescent="0.25">
      <c r="A13" s="2" t="s">
        <v>70</v>
      </c>
      <c r="B13" s="3" t="s">
        <v>15</v>
      </c>
      <c r="C13" s="4" t="s">
        <v>16</v>
      </c>
      <c r="D13" s="4" t="s">
        <v>17</v>
      </c>
      <c r="E13" s="4" t="s">
        <v>24</v>
      </c>
      <c r="F13" s="4" t="s">
        <v>24</v>
      </c>
      <c r="G13" s="4" t="s">
        <v>66</v>
      </c>
      <c r="H13" s="4" t="s">
        <v>25</v>
      </c>
      <c r="I13" s="5" t="str">
        <f>HYPERLINK("D:\Users\Yuman\Desktop\MasterProject\calculations\achiral_catalyst_H_H_I2\11.achiral_catalyst.H_H_I2.Rsub_cat_complex", "calculations\achiral_catalyst_H_H_I2\11.achiral_catalyst.H_H_I2.Rsub_cat_complex")</f>
        <v>calculations\achiral_catalyst_H_H_I2\11.achiral_catalyst.H_H_I2.Rsub_cat_complex</v>
      </c>
      <c r="J13" s="4" t="s">
        <v>71</v>
      </c>
      <c r="K13" s="5" t="str">
        <f>HYPERLINK("D:\Users\Yuman\Desktop\MasterProject\calculations\achiral_catalyst_H_H_I2\11.achiral_catalyst.H_H_I2.Rsub_cat_complex/molview2_start_in.bat", "input.xyz")</f>
        <v>input.xyz</v>
      </c>
      <c r="L13" s="5" t="str">
        <f>HYPERLINK("D:\Users\Yuman\Desktop\MasterProject\calculations\achiral_catalyst_H_H_I2\11.achiral_catalyst.H_H_I2.Rsub_cat_complex/molview2_start_out.bat", "output.xyz")</f>
        <v>output.xyz</v>
      </c>
      <c r="M13" s="4" t="s">
        <v>72</v>
      </c>
      <c r="N13" s="4" t="s">
        <v>73</v>
      </c>
    </row>
    <row r="14" spans="1:14" ht="15.75" x14ac:dyDescent="0.25">
      <c r="A14" s="2" t="s">
        <v>74</v>
      </c>
      <c r="B14" s="3" t="s">
        <v>15</v>
      </c>
      <c r="C14" s="4" t="s">
        <v>31</v>
      </c>
      <c r="D14" s="4" t="s">
        <v>17</v>
      </c>
      <c r="E14" s="4" t="s">
        <v>24</v>
      </c>
      <c r="F14" s="4" t="s">
        <v>24</v>
      </c>
      <c r="G14" s="4" t="s">
        <v>66</v>
      </c>
      <c r="H14" s="4" t="s">
        <v>32</v>
      </c>
      <c r="I14" s="5" t="str">
        <f>HYPERLINK("D:\Users\Yuman\Desktop\MasterProject\calculations\achiral_catalyst_H_H_I2\12.achiral_catalyst.H_H_I2.TS", "calculations\achiral_catalyst_H_H_I2\12.achiral_catalyst.H_H_I2.TS")</f>
        <v>calculations\achiral_catalyst_H_H_I2\12.achiral_catalyst.H_H_I2.TS</v>
      </c>
      <c r="J14" s="4" t="s">
        <v>75</v>
      </c>
      <c r="K14" s="5" t="str">
        <f>HYPERLINK("D:\Users\Yuman\Desktop\MasterProject\calculations\achiral_catalyst_H_H_I2\12.achiral_catalyst.H_H_I2.TS/molview2_start_in.bat", "input.xyz")</f>
        <v>input.xyz</v>
      </c>
      <c r="L14" s="5" t="str">
        <f>HYPERLINK("D:\Users\Yuman\Desktop\MasterProject\calculations\achiral_catalyst_H_H_I2\12.achiral_catalyst.H_H_I2.TS/molview2_start_out.bat", "output.xyz")</f>
        <v>output.xyz</v>
      </c>
      <c r="M14" s="4" t="s">
        <v>76</v>
      </c>
      <c r="N14" s="4" t="s">
        <v>77</v>
      </c>
    </row>
    <row r="15" spans="1:14" ht="15.75" x14ac:dyDescent="0.25">
      <c r="A15" s="2" t="s">
        <v>78</v>
      </c>
      <c r="B15" s="3" t="s">
        <v>15</v>
      </c>
      <c r="C15" s="4" t="s">
        <v>16</v>
      </c>
      <c r="D15" s="4" t="s">
        <v>17</v>
      </c>
      <c r="E15" s="4" t="s">
        <v>24</v>
      </c>
      <c r="F15" s="4" t="s">
        <v>24</v>
      </c>
      <c r="G15" s="4" t="s">
        <v>66</v>
      </c>
      <c r="H15" s="4" t="s">
        <v>37</v>
      </c>
      <c r="I15" s="5" t="str">
        <f>HYPERLINK("D:\Users\Yuman\Desktop\MasterProject\calculations\achiral_catalyst_H_H_I2\13.achiral_catalyst.H_H_I2.P1", "calculations\achiral_catalyst_H_H_I2\13.achiral_catalyst.H_H_I2.P1")</f>
        <v>calculations\achiral_catalyst_H_H_I2\13.achiral_catalyst.H_H_I2.P1</v>
      </c>
      <c r="J15" s="4" t="s">
        <v>79</v>
      </c>
      <c r="K15" s="5" t="str">
        <f>HYPERLINK("D:\Users\Yuman\Desktop\MasterProject\calculations\achiral_catalyst_H_H_I2\13.achiral_catalyst.H_H_I2.P1/molview2_start_in.bat", "input.xyz")</f>
        <v>input.xyz</v>
      </c>
      <c r="L15" s="5" t="str">
        <f>HYPERLINK("D:\Users\Yuman\Desktop\MasterProject\calculations\achiral_catalyst_H_H_I2\13.achiral_catalyst.H_H_I2.P1/molview2_start_out.bat", "output.xyz")</f>
        <v>output.xyz</v>
      </c>
      <c r="M15" s="4" t="s">
        <v>80</v>
      </c>
      <c r="N15" s="4" t="s">
        <v>81</v>
      </c>
    </row>
    <row r="16" spans="1:14" ht="15.75" x14ac:dyDescent="0.25">
      <c r="A16" s="2" t="s">
        <v>82</v>
      </c>
      <c r="B16" s="3" t="s">
        <v>15</v>
      </c>
      <c r="C16" s="4" t="s">
        <v>16</v>
      </c>
      <c r="D16" s="4" t="s">
        <v>17</v>
      </c>
      <c r="E16" s="4" t="s">
        <v>24</v>
      </c>
      <c r="F16" s="4" t="s">
        <v>24</v>
      </c>
      <c r="G16" s="4" t="s">
        <v>66</v>
      </c>
      <c r="H16" s="4" t="s">
        <v>42</v>
      </c>
      <c r="I16" s="5" t="str">
        <f>HYPERLINK("D:\Users\Yuman\Desktop\MasterProject\calculations\achiral_catalyst_H_H_I2\14.achiral_catalyst.H_H_I2.P2", "calculations\achiral_catalyst_H_H_I2\14.achiral_catalyst.H_H_I2.P2")</f>
        <v>calculations\achiral_catalyst_H_H_I2\14.achiral_catalyst.H_H_I2.P2</v>
      </c>
      <c r="J16" s="4" t="s">
        <v>71</v>
      </c>
      <c r="K16" s="5" t="str">
        <f>HYPERLINK("D:\Users\Yuman\Desktop\MasterProject\calculations\achiral_catalyst_H_H_I2\14.achiral_catalyst.H_H_I2.P2/molview2_start_in.bat", "input.xyz")</f>
        <v>input.xyz</v>
      </c>
      <c r="L16" s="5" t="str">
        <f>HYPERLINK("D:\Users\Yuman\Desktop\MasterProject\calculations\achiral_catalyst_H_H_I2\14.achiral_catalyst.H_H_I2.P2/molview2_start_out.bat", "output.xyz")</f>
        <v>output.xyz</v>
      </c>
      <c r="M16" s="4" t="s">
        <v>83</v>
      </c>
      <c r="N16" s="4" t="s">
        <v>84</v>
      </c>
    </row>
    <row r="17" spans="1:14" ht="15.75" x14ac:dyDescent="0.25">
      <c r="A17" s="2" t="s">
        <v>85</v>
      </c>
      <c r="B17" s="3" t="s">
        <v>15</v>
      </c>
      <c r="C17" s="4" t="s">
        <v>16</v>
      </c>
      <c r="D17" s="4" t="s">
        <v>17</v>
      </c>
      <c r="E17" s="4" t="s">
        <v>24</v>
      </c>
      <c r="F17" s="4" t="s">
        <v>24</v>
      </c>
      <c r="G17" s="4"/>
      <c r="H17" s="4" t="s">
        <v>86</v>
      </c>
      <c r="I17" s="5" t="str">
        <f>HYPERLINK("D:\Users\Yuman\Desktop\MasterProject\calculations\achiral_catalyst_H_H_I2\8.achiral_catalyst.H_H_I2.Rsub", "calculations\achiral_catalyst_H_H_I2\8.achiral_catalyst.H_H_I2.Rsub")</f>
        <v>calculations\achiral_catalyst_H_H_I2\8.achiral_catalyst.H_H_I2.Rsub</v>
      </c>
      <c r="J17" s="4" t="s">
        <v>87</v>
      </c>
      <c r="K17" s="5" t="str">
        <f>HYPERLINK("D:\Users\Yuman\Desktop\MasterProject\calculations\achiral_catalyst_H_H_I2\8.achiral_catalyst.H_H_I2.Rsub/molview2_start_in.bat", "input.xyz")</f>
        <v>input.xyz</v>
      </c>
      <c r="L17" s="5" t="str">
        <f>HYPERLINK("D:\Users\Yuman\Desktop\MasterProject\calculations\achiral_catalyst_H_H_I2\8.achiral_catalyst.H_H_I2.Rsub/molview2_start_out.bat", "output.xyz")</f>
        <v>output.xyz</v>
      </c>
      <c r="M17" s="4" t="s">
        <v>88</v>
      </c>
      <c r="N17" s="4" t="s">
        <v>89</v>
      </c>
    </row>
    <row r="18" spans="1:14" ht="15.75" x14ac:dyDescent="0.25">
      <c r="A18" s="2" t="s">
        <v>90</v>
      </c>
      <c r="B18" s="3" t="s">
        <v>15</v>
      </c>
      <c r="C18" s="4" t="s">
        <v>16</v>
      </c>
      <c r="D18" s="4" t="s">
        <v>17</v>
      </c>
      <c r="E18" s="4"/>
      <c r="F18" s="4"/>
      <c r="G18" s="4" t="s">
        <v>91</v>
      </c>
      <c r="H18" s="4" t="s">
        <v>19</v>
      </c>
      <c r="I18" s="5" t="str">
        <f>HYPERLINK("D:\Users\Yuman\Desktop\MasterProject\calculations\achiral_catalyst_H_H_SnCl4\30.achiral_catalyst.H_H_SnCl4.Rcat", "calculations\achiral_catalyst_H_H_SnCl4\30.achiral_catalyst.H_H_SnCl4.Rcat")</f>
        <v>calculations\achiral_catalyst_H_H_SnCl4\30.achiral_catalyst.H_H_SnCl4.Rcat</v>
      </c>
      <c r="J18" s="4" t="s">
        <v>92</v>
      </c>
      <c r="K18" s="5" t="str">
        <f>HYPERLINK("D:\Users\Yuman\Desktop\MasterProject\calculations\achiral_catalyst_H_H_SnCl4\30.achiral_catalyst.H_H_SnCl4.Rcat/molview2_start_in.bat", "input.xyz")</f>
        <v>input.xyz</v>
      </c>
      <c r="L18" s="5" t="str">
        <f>HYPERLINK("D:\Users\Yuman\Desktop\MasterProject\calculations\achiral_catalyst_H_H_SnCl4\30.achiral_catalyst.H_H_SnCl4.Rcat/molview2_start_out.bat", "output.xyz")</f>
        <v>output.xyz</v>
      </c>
      <c r="M18" s="4" t="s">
        <v>93</v>
      </c>
      <c r="N18" s="4" t="s">
        <v>94</v>
      </c>
    </row>
    <row r="19" spans="1:14" ht="15.75" x14ac:dyDescent="0.25">
      <c r="A19" s="2" t="s">
        <v>95</v>
      </c>
      <c r="B19" s="3" t="s">
        <v>15</v>
      </c>
      <c r="C19" s="4" t="s">
        <v>16</v>
      </c>
      <c r="D19" s="4" t="s">
        <v>17</v>
      </c>
      <c r="E19" s="4" t="s">
        <v>24</v>
      </c>
      <c r="F19" s="4" t="s">
        <v>24</v>
      </c>
      <c r="G19" s="4" t="s">
        <v>91</v>
      </c>
      <c r="H19" s="4" t="s">
        <v>25</v>
      </c>
      <c r="I19" s="5" t="str">
        <f>HYPERLINK("D:\Users\Yuman\Desktop\MasterProject\calculations\achiral_catalyst_H_H_SnCl4\31.achiral_catalyst.H_H_SnCl4.Rsub_cat_complex", "calculations\achiral_catalyst_H_H_SnCl4\31.achiral_catalyst.H_H_SnCl4.Rsub_cat_complex")</f>
        <v>calculations\achiral_catalyst_H_H_SnCl4\31.achiral_catalyst.H_H_SnCl4.Rsub_cat_complex</v>
      </c>
      <c r="J19" s="4" t="s">
        <v>96</v>
      </c>
      <c r="K19" s="5" t="str">
        <f>HYPERLINK("D:\Users\Yuman\Desktop\MasterProject\calculations\achiral_catalyst_H_H_SnCl4\31.achiral_catalyst.H_H_SnCl4.Rsub_cat_complex/molview2_start_in.bat", "input.xyz")</f>
        <v>input.xyz</v>
      </c>
      <c r="L19" s="5" t="str">
        <f>HYPERLINK("D:\Users\Yuman\Desktop\MasterProject\calculations\achiral_catalyst_H_H_SnCl4\31.achiral_catalyst.H_H_SnCl4.Rsub_cat_complex/molview2_start_out.bat", "output.xyz")</f>
        <v>output.xyz</v>
      </c>
      <c r="M19" s="4" t="s">
        <v>97</v>
      </c>
      <c r="N19" s="4" t="s">
        <v>98</v>
      </c>
    </row>
    <row r="20" spans="1:14" ht="15.75" x14ac:dyDescent="0.25">
      <c r="A20" s="6" t="s">
        <v>99</v>
      </c>
      <c r="B20" s="7" t="s">
        <v>30</v>
      </c>
      <c r="C20" s="4" t="s">
        <v>31</v>
      </c>
      <c r="D20" s="4" t="s">
        <v>17</v>
      </c>
      <c r="E20" s="4" t="s">
        <v>24</v>
      </c>
      <c r="F20" s="4" t="s">
        <v>24</v>
      </c>
      <c r="G20" s="4" t="s">
        <v>91</v>
      </c>
      <c r="H20" s="4" t="s">
        <v>32</v>
      </c>
      <c r="I20" s="5" t="str">
        <f>HYPERLINK("D:\Users\Yuman\Desktop\MasterProject\calculations\achiral_catalyst_H_H_SnCl4\32.achiral_catalyst.H_H_SnCl4.TS", "calculations\achiral_catalyst_H_H_SnCl4\32.achiral_catalyst.H_H_SnCl4.TS")</f>
        <v>calculations\achiral_catalyst_H_H_SnCl4\32.achiral_catalyst.H_H_SnCl4.TS</v>
      </c>
      <c r="J20" s="4" t="s">
        <v>100</v>
      </c>
      <c r="K20" s="5" t="str">
        <f>HYPERLINK("D:\Users\Yuman\Desktop\MasterProject\calculations\achiral_catalyst_H_H_SnCl4\32.achiral_catalyst.H_H_SnCl4.TS/molview2_start_in.bat", "input.xyz")</f>
        <v>input.xyz</v>
      </c>
      <c r="L20" s="4"/>
      <c r="M20" s="4" t="s">
        <v>101</v>
      </c>
      <c r="N20" s="4" t="s">
        <v>102</v>
      </c>
    </row>
    <row r="21" spans="1:14" ht="15.75" x14ac:dyDescent="0.25">
      <c r="A21" s="6" t="s">
        <v>103</v>
      </c>
      <c r="B21" s="7" t="s">
        <v>30</v>
      </c>
      <c r="C21" s="4" t="s">
        <v>16</v>
      </c>
      <c r="D21" s="4" t="s">
        <v>17</v>
      </c>
      <c r="E21" s="4" t="s">
        <v>24</v>
      </c>
      <c r="F21" s="4" t="s">
        <v>24</v>
      </c>
      <c r="G21" s="4" t="s">
        <v>91</v>
      </c>
      <c r="H21" s="4" t="s">
        <v>37</v>
      </c>
      <c r="I21" s="5" t="str">
        <f>HYPERLINK("D:\Users\Yuman\Desktop\MasterProject\calculations\achiral_catalyst_H_H_SnCl4\33.achiral_catalyst.H_H_SnCl4.P1", "calculations\achiral_catalyst_H_H_SnCl4\33.achiral_catalyst.H_H_SnCl4.P1")</f>
        <v>calculations\achiral_catalyst_H_H_SnCl4\33.achiral_catalyst.H_H_SnCl4.P1</v>
      </c>
      <c r="J21" s="4" t="s">
        <v>104</v>
      </c>
      <c r="K21" s="5" t="str">
        <f>HYPERLINK("D:\Users\Yuman\Desktop\MasterProject\calculations\achiral_catalyst_H_H_SnCl4\33.achiral_catalyst.H_H_SnCl4.P1/molview2_start_in.bat", "input.xyz")</f>
        <v>input.xyz</v>
      </c>
      <c r="L21" s="4"/>
      <c r="M21" s="4" t="s">
        <v>105</v>
      </c>
      <c r="N21" s="4" t="s">
        <v>106</v>
      </c>
    </row>
    <row r="22" spans="1:14" ht="15.75" x14ac:dyDescent="0.25">
      <c r="A22" s="8" t="s">
        <v>107</v>
      </c>
      <c r="B22" s="9" t="s">
        <v>108</v>
      </c>
      <c r="C22" s="4" t="s">
        <v>16</v>
      </c>
      <c r="D22" s="4" t="s">
        <v>17</v>
      </c>
      <c r="E22" s="4" t="s">
        <v>24</v>
      </c>
      <c r="F22" s="4" t="s">
        <v>24</v>
      </c>
      <c r="G22" s="4" t="s">
        <v>91</v>
      </c>
      <c r="H22" s="4" t="s">
        <v>42</v>
      </c>
      <c r="I22" s="5" t="str">
        <f>HYPERLINK("D:\Users\Yuman\Desktop\MasterProject\calculations\achiral_catalyst_H_H_SnCl4\34.achiral_catalyst.H_H_SnCl4.P2", "calculations\achiral_catalyst_H_H_SnCl4\34.achiral_catalyst.H_H_SnCl4.P2")</f>
        <v>calculations\achiral_catalyst_H_H_SnCl4\34.achiral_catalyst.H_H_SnCl4.P2</v>
      </c>
      <c r="J22" s="4" t="s">
        <v>96</v>
      </c>
      <c r="K22" s="5" t="str">
        <f>HYPERLINK("D:\Users\Yuman\Desktop\MasterProject\calculations\achiral_catalyst_H_H_SnCl4\34.achiral_catalyst.H_H_SnCl4.P2/molview2_start_in.bat", "input.xyz")</f>
        <v>input.xyz</v>
      </c>
      <c r="L22" s="4"/>
      <c r="M22" s="4" t="s">
        <v>109</v>
      </c>
      <c r="N22" s="4" t="s">
        <v>110</v>
      </c>
    </row>
    <row r="23" spans="1:14" ht="15.75" x14ac:dyDescent="0.25">
      <c r="A23" s="2" t="s">
        <v>111</v>
      </c>
      <c r="B23" s="3" t="s">
        <v>15</v>
      </c>
      <c r="C23" s="4" t="s">
        <v>16</v>
      </c>
      <c r="D23" s="4" t="s">
        <v>17</v>
      </c>
      <c r="E23" s="4"/>
      <c r="F23" s="4"/>
      <c r="G23" s="4" t="s">
        <v>112</v>
      </c>
      <c r="H23" s="4" t="s">
        <v>19</v>
      </c>
      <c r="I23" s="5" t="str">
        <f>HYPERLINK("D:\Users\Yuman\Desktop\MasterProject\calculations\achiral_catalyst_H_H_TiCl4\35.achiral_catalyst.H_H_TiCl4.Rcat", "calculations\achiral_catalyst_H_H_TiCl4\35.achiral_catalyst.H_H_TiCl4.Rcat")</f>
        <v>calculations\achiral_catalyst_H_H_TiCl4\35.achiral_catalyst.H_H_TiCl4.Rcat</v>
      </c>
      <c r="J23" s="4" t="s">
        <v>113</v>
      </c>
      <c r="K23" s="5" t="str">
        <f>HYPERLINK("D:\Users\Yuman\Desktop\MasterProject\calculations\achiral_catalyst_H_H_TiCl4\35.achiral_catalyst.H_H_TiCl4.Rcat/molview2_start_in.bat", "input.xyz")</f>
        <v>input.xyz</v>
      </c>
      <c r="L23" s="5" t="str">
        <f>HYPERLINK("D:\Users\Yuman\Desktop\MasterProject\calculations\achiral_catalyst_H_H_TiCl4\35.achiral_catalyst.H_H_TiCl4.Rcat/molview2_start_out.bat", "output.xyz")</f>
        <v>output.xyz</v>
      </c>
      <c r="M23" s="4" t="s">
        <v>114</v>
      </c>
      <c r="N23" s="4" t="s">
        <v>115</v>
      </c>
    </row>
    <row r="24" spans="1:14" ht="15.75" x14ac:dyDescent="0.25">
      <c r="A24" s="2" t="s">
        <v>116</v>
      </c>
      <c r="B24" s="3" t="s">
        <v>15</v>
      </c>
      <c r="C24" s="4" t="s">
        <v>16</v>
      </c>
      <c r="D24" s="4" t="s">
        <v>17</v>
      </c>
      <c r="E24" s="4" t="s">
        <v>24</v>
      </c>
      <c r="F24" s="4" t="s">
        <v>24</v>
      </c>
      <c r="G24" s="4" t="s">
        <v>112</v>
      </c>
      <c r="H24" s="4" t="s">
        <v>25</v>
      </c>
      <c r="I24" s="5" t="str">
        <f>HYPERLINK("D:\Users\Yuman\Desktop\MasterProject\calculations\achiral_catalyst_H_H_TiCl4\36.achiral_catalyst.H_H_TiCl4.Rsub_cat_complex", "calculations\achiral_catalyst_H_H_TiCl4\36.achiral_catalyst.H_H_TiCl4.Rsub_cat_complex")</f>
        <v>calculations\achiral_catalyst_H_H_TiCl4\36.achiral_catalyst.H_H_TiCl4.Rsub_cat_complex</v>
      </c>
      <c r="J24" s="4" t="s">
        <v>117</v>
      </c>
      <c r="K24" s="5" t="str">
        <f>HYPERLINK("D:\Users\Yuman\Desktop\MasterProject\calculations\achiral_catalyst_H_H_TiCl4\36.achiral_catalyst.H_H_TiCl4.Rsub_cat_complex/molview2_start_in.bat", "input.xyz")</f>
        <v>input.xyz</v>
      </c>
      <c r="L24" s="5" t="str">
        <f>HYPERLINK("D:\Users\Yuman\Desktop\MasterProject\calculations\achiral_catalyst_H_H_TiCl4\36.achiral_catalyst.H_H_TiCl4.Rsub_cat_complex/molview2_start_out.bat", "output.xyz")</f>
        <v>output.xyz</v>
      </c>
      <c r="M24" s="4" t="s">
        <v>118</v>
      </c>
      <c r="N24" s="4" t="s">
        <v>119</v>
      </c>
    </row>
    <row r="25" spans="1:14" ht="15.75" x14ac:dyDescent="0.25">
      <c r="A25" s="6" t="s">
        <v>120</v>
      </c>
      <c r="B25" s="7" t="s">
        <v>30</v>
      </c>
      <c r="C25" s="4" t="s">
        <v>31</v>
      </c>
      <c r="D25" s="4" t="s">
        <v>17</v>
      </c>
      <c r="E25" s="4" t="s">
        <v>24</v>
      </c>
      <c r="F25" s="4" t="s">
        <v>24</v>
      </c>
      <c r="G25" s="4" t="s">
        <v>112</v>
      </c>
      <c r="H25" s="4" t="s">
        <v>32</v>
      </c>
      <c r="I25" s="5" t="str">
        <f>HYPERLINK("D:\Users\Yuman\Desktop\MasterProject\calculations\achiral_catalyst_H_H_TiCl4\37.achiral_catalyst.H_H_TiCl4.TS", "calculations\achiral_catalyst_H_H_TiCl4\37.achiral_catalyst.H_H_TiCl4.TS")</f>
        <v>calculations\achiral_catalyst_H_H_TiCl4\37.achiral_catalyst.H_H_TiCl4.TS</v>
      </c>
      <c r="J25" s="4" t="s">
        <v>121</v>
      </c>
      <c r="K25" s="5" t="str">
        <f>HYPERLINK("D:\Users\Yuman\Desktop\MasterProject\calculations\achiral_catalyst_H_H_TiCl4\37.achiral_catalyst.H_H_TiCl4.TS/molview2_start_in.bat", "input.xyz")</f>
        <v>input.xyz</v>
      </c>
      <c r="L25" s="5" t="str">
        <f>HYPERLINK("D:\Users\Yuman\Desktop\MasterProject\calculations\achiral_catalyst_H_H_TiCl4\37.achiral_catalyst.H_H_TiCl4.TS/molview2_start_out.bat", "output.xyz")</f>
        <v>output.xyz</v>
      </c>
      <c r="M25" s="4" t="s">
        <v>122</v>
      </c>
      <c r="N25" s="4" t="s">
        <v>123</v>
      </c>
    </row>
    <row r="26" spans="1:14" ht="15.75" x14ac:dyDescent="0.25">
      <c r="A26" s="2" t="s">
        <v>124</v>
      </c>
      <c r="B26" s="3" t="s">
        <v>15</v>
      </c>
      <c r="C26" s="4" t="s">
        <v>16</v>
      </c>
      <c r="D26" s="4" t="s">
        <v>17</v>
      </c>
      <c r="E26" s="4" t="s">
        <v>24</v>
      </c>
      <c r="F26" s="4" t="s">
        <v>24</v>
      </c>
      <c r="G26" s="4" t="s">
        <v>112</v>
      </c>
      <c r="H26" s="4" t="s">
        <v>37</v>
      </c>
      <c r="I26" s="5" t="str">
        <f>HYPERLINK("D:\Users\Yuman\Desktop\MasterProject\calculations\achiral_catalyst_H_H_TiCl4\38.achiral_catalyst.H_H_TiCl4.P1", "calculations\achiral_catalyst_H_H_TiCl4\38.achiral_catalyst.H_H_TiCl4.P1")</f>
        <v>calculations\achiral_catalyst_H_H_TiCl4\38.achiral_catalyst.H_H_TiCl4.P1</v>
      </c>
      <c r="J26" s="4" t="s">
        <v>125</v>
      </c>
      <c r="K26" s="5" t="str">
        <f>HYPERLINK("D:\Users\Yuman\Desktop\MasterProject\calculations\achiral_catalyst_H_H_TiCl4\38.achiral_catalyst.H_H_TiCl4.P1/molview2_start_in.bat", "input.xyz")</f>
        <v>input.xyz</v>
      </c>
      <c r="L26" s="5" t="str">
        <f>HYPERLINK("D:\Users\Yuman\Desktop\MasterProject\calculations\achiral_catalyst_H_H_TiCl4\38.achiral_catalyst.H_H_TiCl4.P1/molview2_start_out.bat", "output.xyz")</f>
        <v>output.xyz</v>
      </c>
      <c r="M26" s="4" t="s">
        <v>126</v>
      </c>
      <c r="N26" s="4" t="s">
        <v>127</v>
      </c>
    </row>
    <row r="27" spans="1:14" ht="15.75" x14ac:dyDescent="0.25">
      <c r="A27" s="6" t="s">
        <v>128</v>
      </c>
      <c r="B27" s="7" t="s">
        <v>30</v>
      </c>
      <c r="C27" s="4" t="s">
        <v>16</v>
      </c>
      <c r="D27" s="4" t="s">
        <v>17</v>
      </c>
      <c r="E27" s="4" t="s">
        <v>24</v>
      </c>
      <c r="F27" s="4" t="s">
        <v>24</v>
      </c>
      <c r="G27" s="4" t="s">
        <v>112</v>
      </c>
      <c r="H27" s="4" t="s">
        <v>42</v>
      </c>
      <c r="I27" s="5" t="str">
        <f>HYPERLINK("D:\Users\Yuman\Desktop\MasterProject\calculations\achiral_catalyst_H_H_TiCl4\39.achiral_catalyst.H_H_TiCl4.P2", "calculations\achiral_catalyst_H_H_TiCl4\39.achiral_catalyst.H_H_TiCl4.P2")</f>
        <v>calculations\achiral_catalyst_H_H_TiCl4\39.achiral_catalyst.H_H_TiCl4.P2</v>
      </c>
      <c r="J27" s="4" t="s">
        <v>117</v>
      </c>
      <c r="K27" s="5" t="str">
        <f>HYPERLINK("D:\Users\Yuman\Desktop\MasterProject\calculations\achiral_catalyst_H_H_TiCl4\39.achiral_catalyst.H_H_TiCl4.P2/molview2_start_in.bat", "input.xyz")</f>
        <v>input.xyz</v>
      </c>
      <c r="L27" s="4"/>
      <c r="M27" s="4" t="s">
        <v>129</v>
      </c>
      <c r="N27" s="4" t="s">
        <v>130</v>
      </c>
    </row>
    <row r="28" spans="1:14" ht="15.75" x14ac:dyDescent="0.25">
      <c r="A28" s="2" t="s">
        <v>131</v>
      </c>
      <c r="B28" s="3" t="s">
        <v>15</v>
      </c>
      <c r="C28" s="4" t="s">
        <v>16</v>
      </c>
      <c r="D28" s="4" t="s">
        <v>17</v>
      </c>
      <c r="E28" s="4" t="s">
        <v>24</v>
      </c>
      <c r="F28" s="4" t="s">
        <v>24</v>
      </c>
      <c r="G28" s="4" t="s">
        <v>132</v>
      </c>
      <c r="H28" s="4" t="s">
        <v>25</v>
      </c>
      <c r="I28" s="5" t="str">
        <f>HYPERLINK("D:\Users\Yuman\Desktop\MasterProject\calculations\achiral_catalyst_H_H_ZnCl2\17.achiral_catalyst.H_H_ZnCl2.Rsub_cat_complex", "calculations\achiral_catalyst_H_H_ZnCl2\17.achiral_catalyst.H_H_ZnCl2.Rsub_cat_complex")</f>
        <v>calculations\achiral_catalyst_H_H_ZnCl2\17.achiral_catalyst.H_H_ZnCl2.Rsub_cat_complex</v>
      </c>
      <c r="J28" s="4" t="s">
        <v>133</v>
      </c>
      <c r="K28" s="5" t="str">
        <f>HYPERLINK("D:\Users\Yuman\Desktop\MasterProject\calculations\achiral_catalyst_H_H_ZnCl2\17.achiral_catalyst.H_H_ZnCl2.Rsub_cat_complex/molview2_start_in.bat", "input.xyz")</f>
        <v>input.xyz</v>
      </c>
      <c r="L28" s="5" t="str">
        <f>HYPERLINK("D:\Users\Yuman\Desktop\MasterProject\calculations\achiral_catalyst_H_H_ZnCl2\17.achiral_catalyst.H_H_ZnCl2.Rsub_cat_complex/molview2_start_out.bat", "output.xyz")</f>
        <v>output.xyz</v>
      </c>
      <c r="M28" s="4" t="s">
        <v>134</v>
      </c>
      <c r="N28" s="4" t="s">
        <v>135</v>
      </c>
    </row>
    <row r="29" spans="1:14" ht="15.75" x14ac:dyDescent="0.25">
      <c r="A29" s="6" t="s">
        <v>136</v>
      </c>
      <c r="B29" s="7" t="s">
        <v>30</v>
      </c>
      <c r="C29" s="4" t="s">
        <v>31</v>
      </c>
      <c r="D29" s="4" t="s">
        <v>17</v>
      </c>
      <c r="E29" s="4" t="s">
        <v>24</v>
      </c>
      <c r="F29" s="4" t="s">
        <v>24</v>
      </c>
      <c r="G29" s="4" t="s">
        <v>132</v>
      </c>
      <c r="H29" s="4" t="s">
        <v>32</v>
      </c>
      <c r="I29" s="5" t="str">
        <f>HYPERLINK("D:\Users\Yuman\Desktop\MasterProject\calculations\achiral_catalyst_H_H_ZnCl2\18.achiral_catalyst.H_H_ZnCl2.TS", "calculations\achiral_catalyst_H_H_ZnCl2\18.achiral_catalyst.H_H_ZnCl2.TS")</f>
        <v>calculations\achiral_catalyst_H_H_ZnCl2\18.achiral_catalyst.H_H_ZnCl2.TS</v>
      </c>
      <c r="J29" s="4" t="s">
        <v>137</v>
      </c>
      <c r="K29" s="5" t="str">
        <f>HYPERLINK("D:\Users\Yuman\Desktop\MasterProject\calculations\achiral_catalyst_H_H_ZnCl2\18.achiral_catalyst.H_H_ZnCl2.TS/molview2_start_in.bat", "input.xyz")</f>
        <v>input.xyz</v>
      </c>
      <c r="L29" s="4"/>
      <c r="M29" s="4" t="s">
        <v>138</v>
      </c>
      <c r="N29" s="4" t="s">
        <v>139</v>
      </c>
    </row>
    <row r="30" spans="1:14" ht="15.75" x14ac:dyDescent="0.25">
      <c r="A30" s="6" t="s">
        <v>140</v>
      </c>
      <c r="B30" s="7" t="s">
        <v>30</v>
      </c>
      <c r="C30" s="4" t="s">
        <v>16</v>
      </c>
      <c r="D30" s="4" t="s">
        <v>17</v>
      </c>
      <c r="E30" s="4" t="s">
        <v>24</v>
      </c>
      <c r="F30" s="4" t="s">
        <v>24</v>
      </c>
      <c r="G30" s="4" t="s">
        <v>132</v>
      </c>
      <c r="H30" s="4" t="s">
        <v>37</v>
      </c>
      <c r="I30" s="5" t="str">
        <f>HYPERLINK("D:\Users\Yuman\Desktop\MasterProject\calculations\achiral_catalyst_H_H_ZnCl2\19.achiral_catalyst.H_H_ZnCl2.P1", "calculations\achiral_catalyst_H_H_ZnCl2\19.achiral_catalyst.H_H_ZnCl2.P1")</f>
        <v>calculations\achiral_catalyst_H_H_ZnCl2\19.achiral_catalyst.H_H_ZnCl2.P1</v>
      </c>
      <c r="J30" s="4" t="s">
        <v>141</v>
      </c>
      <c r="K30" s="5" t="str">
        <f>HYPERLINK("D:\Users\Yuman\Desktop\MasterProject\calculations\achiral_catalyst_H_H_ZnCl2\19.achiral_catalyst.H_H_ZnCl2.P1/molview2_start_in.bat", "input.xyz")</f>
        <v>input.xyz</v>
      </c>
      <c r="L30" s="5" t="str">
        <f>HYPERLINK("D:\Users\Yuman\Desktop\MasterProject\calculations\achiral_catalyst_H_H_ZnCl2\19.achiral_catalyst.H_H_ZnCl2.P1/molview2_start_out.bat", "output.xyz")</f>
        <v>output.xyz</v>
      </c>
      <c r="M30" s="4" t="s">
        <v>142</v>
      </c>
      <c r="N30" s="4" t="s">
        <v>143</v>
      </c>
    </row>
    <row r="31" spans="1:14" ht="15.75" x14ac:dyDescent="0.25">
      <c r="A31" s="8" t="s">
        <v>144</v>
      </c>
      <c r="B31" s="9" t="s">
        <v>108</v>
      </c>
      <c r="C31" s="4" t="s">
        <v>16</v>
      </c>
      <c r="D31" s="4" t="s">
        <v>17</v>
      </c>
      <c r="E31" s="4" t="s">
        <v>24</v>
      </c>
      <c r="F31" s="4" t="s">
        <v>24</v>
      </c>
      <c r="G31" s="4" t="s">
        <v>132</v>
      </c>
      <c r="H31" s="4" t="s">
        <v>42</v>
      </c>
      <c r="I31" s="5" t="str">
        <f>HYPERLINK("D:\Users\Yuman\Desktop\MasterProject\calculations\achiral_catalyst_H_H_ZnCl2\20.achiral_catalyst.H_H_ZnCl2.P2", "calculations\achiral_catalyst_H_H_ZnCl2\20.achiral_catalyst.H_H_ZnCl2.P2")</f>
        <v>calculations\achiral_catalyst_H_H_ZnCl2\20.achiral_catalyst.H_H_ZnCl2.P2</v>
      </c>
      <c r="J31" s="4" t="s">
        <v>133</v>
      </c>
      <c r="K31" s="5" t="str">
        <f>HYPERLINK("D:\Users\Yuman\Desktop\MasterProject\calculations\achiral_catalyst_H_H_ZnCl2\20.achiral_catalyst.H_H_ZnCl2.P2/molview2_start_in.bat", "input.xyz")</f>
        <v>input.xyz</v>
      </c>
      <c r="L31" s="4"/>
      <c r="M31" s="4" t="s">
        <v>109</v>
      </c>
      <c r="N31" s="4" t="s">
        <v>145</v>
      </c>
    </row>
    <row r="32" spans="1:14" ht="15.75" x14ac:dyDescent="0.25">
      <c r="A32" s="2" t="s">
        <v>146</v>
      </c>
      <c r="B32" s="3" t="s">
        <v>15</v>
      </c>
      <c r="C32" s="4" t="s">
        <v>16</v>
      </c>
      <c r="D32" s="4" t="s">
        <v>147</v>
      </c>
      <c r="E32" s="4"/>
      <c r="F32" s="4"/>
      <c r="G32" s="4"/>
      <c r="H32" s="4" t="s">
        <v>148</v>
      </c>
      <c r="I32" s="5" t="str">
        <f>HYPERLINK("D:\Users\Yuman\Desktop\MasterProject\calculations\no_catalyst_H_H\15.no_catalyst.H_H.Rrad", "calculations\no_catalyst_H_H\15.no_catalyst.H_H.Rrad")</f>
        <v>calculations\no_catalyst_H_H\15.no_catalyst.H_H.Rrad</v>
      </c>
      <c r="J32" s="4" t="s">
        <v>149</v>
      </c>
      <c r="K32" s="5" t="str">
        <f>HYPERLINK("D:\Users\Yuman\Desktop\MasterProject\calculations\no_catalyst_H_H\15.no_catalyst.H_H.Rrad/molview2_start_in.bat", "input.xyz")</f>
        <v>input.xyz</v>
      </c>
      <c r="L32" s="5" t="str">
        <f>HYPERLINK("D:\Users\Yuman\Desktop\MasterProject\calculations\no_catalyst_H_H\15.no_catalyst.H_H.Rrad/molview2_start_out.bat", "output.xyz")</f>
        <v>output.xyz</v>
      </c>
      <c r="M32" s="4" t="s">
        <v>150</v>
      </c>
      <c r="N32" s="4" t="s">
        <v>151</v>
      </c>
    </row>
    <row r="33" spans="1:14" ht="15.75" x14ac:dyDescent="0.25">
      <c r="A33" s="2" t="s">
        <v>152</v>
      </c>
      <c r="B33" s="3" t="s">
        <v>15</v>
      </c>
      <c r="C33" s="4" t="s">
        <v>31</v>
      </c>
      <c r="D33" s="4" t="s">
        <v>147</v>
      </c>
      <c r="E33" s="4" t="s">
        <v>24</v>
      </c>
      <c r="F33" s="4" t="s">
        <v>24</v>
      </c>
      <c r="G33" s="4"/>
      <c r="H33" s="4" t="s">
        <v>32</v>
      </c>
      <c r="I33" s="5" t="str">
        <f>HYPERLINK("D:\Users\Yuman\Desktop\MasterProject\calculations\no_catalyst_H_H\40.no_catalyst.H_H.TS", "calculations\no_catalyst_H_H\40.no_catalyst.H_H.TS")</f>
        <v>calculations\no_catalyst_H_H\40.no_catalyst.H_H.TS</v>
      </c>
      <c r="J33" s="4" t="s">
        <v>153</v>
      </c>
      <c r="K33" s="5" t="str">
        <f>HYPERLINK("D:\Users\Yuman\Desktop\MasterProject\calculations\no_catalyst_H_H\40.no_catalyst.H_H.TS/molview2_start_in.bat", "input.xyz")</f>
        <v>input.xyz</v>
      </c>
      <c r="L33" s="5" t="str">
        <f>HYPERLINK("D:\Users\Yuman\Desktop\MasterProject\calculations\no_catalyst_H_H\40.no_catalyst.H_H.TS/molview2_start_out.bat", "output.xyz")</f>
        <v>output.xyz</v>
      </c>
      <c r="M33" s="4" t="s">
        <v>154</v>
      </c>
      <c r="N33" s="4" t="s">
        <v>155</v>
      </c>
    </row>
    <row r="34" spans="1:14" ht="15.75" x14ac:dyDescent="0.25">
      <c r="A34" s="2" t="s">
        <v>156</v>
      </c>
      <c r="B34" s="3" t="s">
        <v>15</v>
      </c>
      <c r="C34" s="4" t="s">
        <v>16</v>
      </c>
      <c r="D34" s="4" t="s">
        <v>147</v>
      </c>
      <c r="E34" s="4" t="s">
        <v>24</v>
      </c>
      <c r="F34" s="4" t="s">
        <v>24</v>
      </c>
      <c r="G34" s="4"/>
      <c r="H34" s="4" t="s">
        <v>37</v>
      </c>
      <c r="I34" s="5" t="str">
        <f>HYPERLINK("D:\Users\Yuman\Desktop\MasterProject\calculations\no_catalyst_H_H\41.no_catalyst.H_H.P1", "calculations\no_catalyst_H_H\41.no_catalyst.H_H.P1")</f>
        <v>calculations\no_catalyst_H_H\41.no_catalyst.H_H.P1</v>
      </c>
      <c r="J34" s="4" t="s">
        <v>157</v>
      </c>
      <c r="K34" s="5" t="str">
        <f>HYPERLINK("D:\Users\Yuman\Desktop\MasterProject\calculations\no_catalyst_H_H\41.no_catalyst.H_H.P1/molview2_start_in.bat", "input.xyz")</f>
        <v>input.xyz</v>
      </c>
      <c r="L34" s="5" t="str">
        <f>HYPERLINK("D:\Users\Yuman\Desktop\MasterProject\calculations\no_catalyst_H_H\41.no_catalyst.H_H.P1/molview2_start_out.bat", "output.xyz")</f>
        <v>output.xyz</v>
      </c>
      <c r="M34" s="4" t="s">
        <v>158</v>
      </c>
      <c r="N34" s="4" t="s">
        <v>159</v>
      </c>
    </row>
    <row r="35" spans="1:14" ht="15.75" x14ac:dyDescent="0.25">
      <c r="A35" s="2" t="s">
        <v>160</v>
      </c>
      <c r="B35" s="3" t="s">
        <v>15</v>
      </c>
      <c r="C35" s="4" t="s">
        <v>16</v>
      </c>
      <c r="D35" s="4" t="s">
        <v>147</v>
      </c>
      <c r="E35" s="4" t="s">
        <v>24</v>
      </c>
      <c r="F35" s="4" t="s">
        <v>24</v>
      </c>
      <c r="G35" s="4"/>
      <c r="H35" s="4" t="s">
        <v>42</v>
      </c>
      <c r="I35" s="5" t="str">
        <f>HYPERLINK("D:\Users\Yuman\Desktop\MasterProject\calculations\no_catalyst_H_H\42.no_catalyst.H_H.P2", "calculations\no_catalyst_H_H\42.no_catalyst.H_H.P2")</f>
        <v>calculations\no_catalyst_H_H\42.no_catalyst.H_H.P2</v>
      </c>
      <c r="J35" s="4" t="s">
        <v>87</v>
      </c>
      <c r="K35" s="5" t="str">
        <f>HYPERLINK("D:\Users\Yuman\Desktop\MasterProject\calculations\no_catalyst_H_H\42.no_catalyst.H_H.P2/molview2_start_in.bat", "input.xyz")</f>
        <v>input.xyz</v>
      </c>
      <c r="L35" s="5" t="str">
        <f>HYPERLINK("D:\Users\Yuman\Desktop\MasterProject\calculations\no_catalyst_H_H\42.no_catalyst.H_H.P2/molview2_start_out.bat", "output.xyz")</f>
        <v>output.xyz</v>
      </c>
      <c r="M35" s="4" t="s">
        <v>161</v>
      </c>
      <c r="N35" s="4" t="s">
        <v>162</v>
      </c>
    </row>
    <row r="36" spans="1:14" ht="15.75" x14ac:dyDescent="0.25">
      <c r="A36" s="2" t="s">
        <v>163</v>
      </c>
      <c r="B36" s="3" t="s">
        <v>15</v>
      </c>
      <c r="C36" s="4" t="s">
        <v>16</v>
      </c>
      <c r="D36" s="4" t="s">
        <v>147</v>
      </c>
      <c r="E36" s="4" t="s">
        <v>24</v>
      </c>
      <c r="F36" s="4" t="s">
        <v>24</v>
      </c>
      <c r="G36" s="4"/>
      <c r="H36" s="4" t="s">
        <v>86</v>
      </c>
      <c r="I36" s="5" t="str">
        <f>HYPERLINK("D:\Users\Yuman\Desktop\MasterProject\calculations\no_catalyst_H_H\9.no_catalyst.H_H.Rsub", "calculations\no_catalyst_H_H\9.no_catalyst.H_H.Rsub")</f>
        <v>calculations\no_catalyst_H_H\9.no_catalyst.H_H.Rsub</v>
      </c>
      <c r="J36" s="4" t="s">
        <v>87</v>
      </c>
      <c r="K36" s="5" t="str">
        <f>HYPERLINK("D:\Users\Yuman\Desktop\MasterProject\calculations\no_catalyst_H_H\9.no_catalyst.H_H.Rsub/molview2_start_in.bat", "input.xyz")</f>
        <v>input.xyz</v>
      </c>
      <c r="L36" s="5" t="str">
        <f>HYPERLINK("D:\Users\Yuman\Desktop\MasterProject\calculations\no_catalyst_H_H\9.no_catalyst.H_H.Rsub/molview2_start_out.bat", "output.xyz")</f>
        <v>output.xyz</v>
      </c>
      <c r="M36" s="4" t="s">
        <v>164</v>
      </c>
      <c r="N36" s="4" t="s">
        <v>165</v>
      </c>
    </row>
  </sheetData>
  <autoFilter ref="A1:N3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2022-01-24T00:11:46Z</dcterms:created>
  <dcterms:modified xsi:type="dcterms:W3CDTF">2022-01-24T00:11:46Z</dcterms:modified>
</cp:coreProperties>
</file>