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不定期" sheetId="4" r:id="rId1"/>
    <sheet name="日更" sheetId="1" r:id="rId2"/>
    <sheet name="周更" sheetId="2" r:id="rId3"/>
    <sheet name="月更" sheetId="3" r:id="rId4"/>
  </sheets>
  <calcPr calcId="162913"/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H9" i="4"/>
  <c r="H8" i="4"/>
  <c r="H7" i="4"/>
  <c r="H6" i="4"/>
  <c r="H2" i="4"/>
  <c r="H5" i="4"/>
  <c r="H3" i="4"/>
  <c r="H4" i="4"/>
  <c r="G4" i="4"/>
  <c r="G5" i="4"/>
  <c r="G6" i="4"/>
  <c r="G7" i="4"/>
  <c r="G8" i="4"/>
  <c r="G9" i="4"/>
  <c r="E5" i="4" l="1"/>
  <c r="E6" i="4"/>
  <c r="E7" i="4"/>
  <c r="E8" i="4"/>
  <c r="E9" i="4"/>
  <c r="U23" i="3"/>
  <c r="P3" i="3"/>
  <c r="P4" i="3"/>
  <c r="P5" i="3"/>
  <c r="P6" i="3"/>
  <c r="P7" i="3"/>
  <c r="N3" i="3" l="1"/>
  <c r="N4" i="3"/>
  <c r="N5" i="3"/>
  <c r="N6" i="3"/>
  <c r="N7" i="3"/>
  <c r="W17" i="3" l="1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U22" i="3"/>
  <c r="U21" i="3"/>
  <c r="U20" i="3"/>
  <c r="U19" i="3"/>
  <c r="U18" i="3"/>
  <c r="U17" i="3"/>
  <c r="E4" i="4" l="1"/>
  <c r="W16" i="3" l="1"/>
  <c r="W15" i="3"/>
  <c r="W14" i="3"/>
  <c r="W13" i="3"/>
  <c r="W12" i="3"/>
  <c r="W11" i="3"/>
  <c r="W10" i="3"/>
  <c r="W9" i="3"/>
  <c r="W8" i="3"/>
  <c r="W7" i="3"/>
  <c r="U16" i="3"/>
  <c r="U15" i="3"/>
  <c r="U14" i="3"/>
  <c r="U13" i="3"/>
  <c r="U12" i="3"/>
  <c r="U11" i="3"/>
  <c r="U10" i="3"/>
  <c r="U9" i="3"/>
  <c r="U8" i="3"/>
  <c r="U7" i="3"/>
  <c r="F21" i="2"/>
  <c r="F17" i="2"/>
  <c r="F16" i="2"/>
  <c r="F15" i="2"/>
  <c r="F14" i="2"/>
  <c r="F13" i="2"/>
  <c r="F12" i="2"/>
  <c r="F11" i="2"/>
  <c r="F10" i="2"/>
  <c r="F9" i="2"/>
  <c r="F8" i="2"/>
  <c r="D17" i="2"/>
  <c r="D16" i="2"/>
  <c r="D18" i="2"/>
  <c r="F18" i="2" s="1"/>
  <c r="D19" i="2"/>
  <c r="F19" i="2" s="1"/>
  <c r="D20" i="2"/>
  <c r="F20" i="2" s="1"/>
  <c r="D21" i="2"/>
  <c r="D22" i="2"/>
  <c r="F22" i="2" s="1"/>
  <c r="D23" i="2"/>
  <c r="F23" i="2" s="1"/>
  <c r="D24" i="2"/>
  <c r="D25" i="2"/>
  <c r="D26" i="2"/>
  <c r="D15" i="2"/>
  <c r="D14" i="2"/>
  <c r="D13" i="2"/>
  <c r="D12" i="2"/>
  <c r="D11" i="2"/>
  <c r="D10" i="2"/>
  <c r="D9" i="2"/>
  <c r="D8" i="2"/>
  <c r="D7" i="2" l="1"/>
  <c r="F7" i="2" s="1"/>
  <c r="W6" i="3" l="1"/>
  <c r="U6" i="3"/>
  <c r="D6" i="2"/>
  <c r="F6" i="2" s="1"/>
  <c r="W5" i="3" l="1"/>
  <c r="U5" i="3"/>
  <c r="D5" i="2"/>
  <c r="F5" i="2" s="1"/>
  <c r="W4" i="3" l="1"/>
  <c r="U4" i="3"/>
  <c r="D4" i="2"/>
  <c r="F4" i="2" s="1"/>
  <c r="E3" i="4" l="1"/>
  <c r="G3" i="4" s="1"/>
  <c r="J3" i="4" s="1"/>
  <c r="W3" i="3"/>
  <c r="U3" i="3"/>
  <c r="D3" i="2"/>
  <c r="F3" i="2" s="1"/>
  <c r="P2" i="3" l="1"/>
  <c r="W2" i="3"/>
  <c r="U2" i="3"/>
  <c r="D2" i="2"/>
  <c r="F2" i="2" s="1"/>
  <c r="N2" i="3"/>
  <c r="E2" i="4" l="1"/>
  <c r="G2" i="4" s="1"/>
  <c r="J2" i="4" l="1"/>
  <c r="F3" i="1"/>
  <c r="F123" i="3" l="1"/>
  <c r="E123" i="3"/>
  <c r="D123" i="3"/>
  <c r="C123" i="3"/>
</calcChain>
</file>

<file path=xl/sharedStrings.xml><?xml version="1.0" encoding="utf-8"?>
<sst xmlns="http://schemas.openxmlformats.org/spreadsheetml/2006/main" count="96" uniqueCount="54">
  <si>
    <t>日期</t>
    <phoneticPr fontId="1" type="noConversion"/>
  </si>
  <si>
    <t>模型种类</t>
    <phoneticPr fontId="1" type="noConversion"/>
  </si>
  <si>
    <t>收集数据</t>
    <phoneticPr fontId="1" type="noConversion"/>
  </si>
  <si>
    <t>测算结果</t>
    <phoneticPr fontId="1" type="noConversion"/>
  </si>
  <si>
    <t>实际结果</t>
    <phoneticPr fontId="1" type="noConversion"/>
  </si>
  <si>
    <t>天气模型-美国</t>
    <phoneticPr fontId="1" type="noConversion"/>
  </si>
  <si>
    <t>wfTY</t>
    <phoneticPr fontId="1" type="noConversion"/>
  </si>
  <si>
    <t>tempAvgMax</t>
    <phoneticPr fontId="1" type="noConversion"/>
  </si>
  <si>
    <t>humiAvgMax</t>
    <phoneticPr fontId="1" type="noConversion"/>
  </si>
  <si>
    <t>wfPCTY</t>
    <phoneticPr fontId="1" type="noConversion"/>
  </si>
  <si>
    <t>单位亩产平稳的概率80%，降低的概率20%</t>
    <phoneticPr fontId="1" type="noConversion"/>
  </si>
  <si>
    <t>等7月USDA报告对照</t>
    <phoneticPr fontId="1" type="noConversion"/>
  </si>
  <si>
    <t>PTA对比棉花期货价格</t>
    <phoneticPr fontId="1" type="noConversion"/>
  </si>
  <si>
    <t>PTA</t>
    <phoneticPr fontId="1" type="noConversion"/>
  </si>
  <si>
    <t>误差值</t>
    <phoneticPr fontId="1" type="noConversion"/>
  </si>
  <si>
    <t>世界GDP增长对比棉花用量增长</t>
    <phoneticPr fontId="1" type="noConversion"/>
  </si>
  <si>
    <t>预测机构</t>
    <phoneticPr fontId="1" type="noConversion"/>
  </si>
  <si>
    <t>IMF</t>
    <phoneticPr fontId="1" type="noConversion"/>
  </si>
  <si>
    <t>测算结果(%)</t>
    <phoneticPr fontId="1" type="noConversion"/>
  </si>
  <si>
    <t>中国非制造业PMI增长对比中国消费增长</t>
    <phoneticPr fontId="1" type="noConversion"/>
  </si>
  <si>
    <t>收集数据(%)</t>
    <phoneticPr fontId="1" type="noConversion"/>
  </si>
  <si>
    <t>纺企产销率对纺企消费</t>
    <phoneticPr fontId="1" type="noConversion"/>
  </si>
  <si>
    <t>产销率</t>
    <phoneticPr fontId="1" type="noConversion"/>
  </si>
  <si>
    <t>纺企产销率对纺企消费
（月度平均）</t>
    <phoneticPr fontId="1" type="noConversion"/>
  </si>
  <si>
    <t>标普</t>
    <phoneticPr fontId="1" type="noConversion"/>
  </si>
  <si>
    <t>Production</t>
  </si>
  <si>
    <t>Imports</t>
  </si>
  <si>
    <t>Exports</t>
  </si>
  <si>
    <t>Beginning Stocks</t>
  </si>
  <si>
    <t>Domestic Use</t>
  </si>
  <si>
    <t>Loss /2</t>
  </si>
  <si>
    <t>Ending Stocks</t>
  </si>
  <si>
    <t>库销比</t>
    <phoneticPr fontId="1" type="noConversion"/>
  </si>
  <si>
    <t>区间判断</t>
    <phoneticPr fontId="1" type="noConversion"/>
  </si>
  <si>
    <t>公式计算</t>
    <phoneticPr fontId="1" type="noConversion"/>
  </si>
  <si>
    <t>60-80</t>
    <phoneticPr fontId="1" type="noConversion"/>
  </si>
  <si>
    <t>制造业PMI增长（%）</t>
    <phoneticPr fontId="1" type="noConversion"/>
  </si>
  <si>
    <t>非制造业PMI增长（%）</t>
    <phoneticPr fontId="1" type="noConversion"/>
  </si>
  <si>
    <t>测算结果（%）</t>
    <phoneticPr fontId="1" type="noConversion"/>
  </si>
  <si>
    <t>高盛</t>
  </si>
  <si>
    <t>道琼斯</t>
  </si>
  <si>
    <t>惠誉</t>
  </si>
  <si>
    <t>国际经合组织</t>
  </si>
  <si>
    <t>德意志银行</t>
  </si>
  <si>
    <t>IMF</t>
  </si>
  <si>
    <t>May</t>
  </si>
  <si>
    <t>Jun</t>
  </si>
  <si>
    <t>Jul</t>
  </si>
  <si>
    <t>Aug</t>
  </si>
  <si>
    <t>Sep</t>
  </si>
  <si>
    <t>Oct</t>
  </si>
  <si>
    <t>2019/20</t>
  </si>
  <si>
    <t>2020/21</t>
    <phoneticPr fontId="1" type="noConversion"/>
  </si>
  <si>
    <t>60-80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</si>
</sst>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5C5C5C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DFDF"/>
      </left>
      <right style="medium">
        <color rgb="FFDFDFDF"/>
      </right>
      <top/>
      <bottom style="medium">
        <color rgb="FFDFDFDF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G12" sqref="G12"/>
    </sheetView>
  </sheetViews>
  <sheetFormatPr defaultRowHeight="13.5" x14ac:dyDescent="0.15"/>
  <cols>
    <col min="1" max="1" width="11.625" bestFit="1" customWidth="1"/>
    <col min="2" max="2" width="28.875" bestFit="1" customWidth="1"/>
    <col min="3" max="3" width="13" bestFit="1" customWidth="1"/>
    <col min="4" max="5" width="12.25" bestFit="1" customWidth="1"/>
  </cols>
  <sheetData>
    <row r="1" spans="1:21" x14ac:dyDescent="0.15">
      <c r="A1" t="s">
        <v>0</v>
      </c>
      <c r="B1" s="3" t="s">
        <v>1</v>
      </c>
      <c r="C1" s="3" t="s">
        <v>16</v>
      </c>
      <c r="D1" s="6" t="s">
        <v>20</v>
      </c>
      <c r="E1" t="s">
        <v>18</v>
      </c>
      <c r="F1">
        <v>2019</v>
      </c>
      <c r="G1">
        <v>2020</v>
      </c>
      <c r="H1" t="s">
        <v>32</v>
      </c>
      <c r="I1" t="s">
        <v>33</v>
      </c>
      <c r="J1" t="s">
        <v>34</v>
      </c>
      <c r="O1" t="s">
        <v>28</v>
      </c>
      <c r="P1" s="9" t="s">
        <v>25</v>
      </c>
      <c r="Q1" t="s">
        <v>26</v>
      </c>
      <c r="R1" s="9" t="s">
        <v>29</v>
      </c>
      <c r="S1" t="s">
        <v>27</v>
      </c>
      <c r="T1" t="s">
        <v>30</v>
      </c>
      <c r="U1" t="s">
        <v>31</v>
      </c>
    </row>
    <row r="2" spans="1:21" x14ac:dyDescent="0.15">
      <c r="A2" s="2">
        <v>44015</v>
      </c>
      <c r="B2" s="10" t="s">
        <v>15</v>
      </c>
      <c r="C2" s="6" t="s">
        <v>17</v>
      </c>
      <c r="D2" s="8">
        <v>-4.9000000000000004</v>
      </c>
      <c r="E2">
        <f>(-6.24)+2.81*D2</f>
        <v>-20.009</v>
      </c>
      <c r="F2">
        <v>102.65</v>
      </c>
      <c r="G2">
        <f>F2*(1+E2/100)</f>
        <v>82.11076150000001</v>
      </c>
      <c r="H2">
        <f>$U$4/G2</f>
        <v>1.2516020814153572</v>
      </c>
      <c r="I2" t="s">
        <v>35</v>
      </c>
      <c r="J2">
        <f>151.1478-96.59*H2</f>
        <v>30.255554956090634</v>
      </c>
      <c r="M2" t="s">
        <v>52</v>
      </c>
      <c r="N2" t="s">
        <v>45</v>
      </c>
      <c r="O2">
        <v>97.16</v>
      </c>
      <c r="P2">
        <v>118.95</v>
      </c>
      <c r="Q2">
        <v>42.84</v>
      </c>
      <c r="R2">
        <v>116.46</v>
      </c>
      <c r="S2">
        <v>42.93</v>
      </c>
      <c r="T2">
        <v>0.14000000000000001</v>
      </c>
      <c r="U2">
        <v>99.43</v>
      </c>
    </row>
    <row r="3" spans="1:21" x14ac:dyDescent="0.15">
      <c r="A3" s="2">
        <v>44019</v>
      </c>
      <c r="B3" s="10"/>
      <c r="C3" s="6" t="s">
        <v>24</v>
      </c>
      <c r="D3" s="8">
        <v>-3.8</v>
      </c>
      <c r="E3">
        <f>(-6.24)+2.81*D3</f>
        <v>-16.917999999999999</v>
      </c>
      <c r="F3">
        <v>102.65</v>
      </c>
      <c r="G3">
        <f>F3*(1+E3/100)</f>
        <v>85.283673000000007</v>
      </c>
      <c r="H3">
        <f t="shared" ref="H3:H4" si="0">$U$4/G3</f>
        <v>1.2050372173815731</v>
      </c>
      <c r="I3" t="s">
        <v>35</v>
      </c>
      <c r="J3">
        <f>151.1478-96.59*H3</f>
        <v>34.753255173113843</v>
      </c>
      <c r="M3" t="s">
        <v>52</v>
      </c>
      <c r="N3" t="s">
        <v>46</v>
      </c>
      <c r="O3">
        <v>100.56</v>
      </c>
      <c r="P3">
        <v>118.74</v>
      </c>
      <c r="Q3">
        <v>42.82</v>
      </c>
      <c r="R3">
        <v>114.41</v>
      </c>
      <c r="S3">
        <v>42.9</v>
      </c>
      <c r="T3">
        <v>0.14000000000000001</v>
      </c>
      <c r="U3">
        <v>104.67</v>
      </c>
    </row>
    <row r="4" spans="1:21" x14ac:dyDescent="0.15">
      <c r="A4" s="2">
        <v>44027</v>
      </c>
      <c r="B4" s="10"/>
      <c r="C4" s="6" t="s">
        <v>39</v>
      </c>
      <c r="D4" s="8">
        <v>-3.4</v>
      </c>
      <c r="E4">
        <f>(-6.24)+2.81*D4</f>
        <v>-15.794</v>
      </c>
      <c r="F4">
        <v>102.65</v>
      </c>
      <c r="G4">
        <f t="shared" ref="G4:G17" si="1">F4*(1+E4/100)</f>
        <v>86.437459000000004</v>
      </c>
      <c r="H4">
        <f t="shared" si="0"/>
        <v>1.1889521185485101</v>
      </c>
      <c r="I4" t="s">
        <v>53</v>
      </c>
      <c r="J4">
        <f t="shared" ref="J4:J9" si="2">151.1478-96.59*H4</f>
        <v>36.306914869399392</v>
      </c>
      <c r="M4" t="s">
        <v>52</v>
      </c>
      <c r="N4" t="s">
        <v>47</v>
      </c>
      <c r="O4">
        <v>100.92</v>
      </c>
      <c r="P4">
        <v>116.25</v>
      </c>
      <c r="Q4">
        <v>41.84</v>
      </c>
      <c r="R4">
        <v>114.29</v>
      </c>
      <c r="S4">
        <v>41.81</v>
      </c>
      <c r="T4">
        <v>0.14000000000000001</v>
      </c>
      <c r="U4">
        <v>102.77</v>
      </c>
    </row>
    <row r="5" spans="1:21" x14ac:dyDescent="0.15">
      <c r="A5" s="2">
        <v>44028</v>
      </c>
      <c r="B5" s="10"/>
      <c r="C5" s="6" t="s">
        <v>40</v>
      </c>
      <c r="D5" s="8">
        <v>-4.5</v>
      </c>
      <c r="E5">
        <f t="shared" ref="E5:E9" si="3">(-6.24)+2.81*D5</f>
        <v>-18.884999999999998</v>
      </c>
      <c r="F5">
        <v>102.65</v>
      </c>
      <c r="G5">
        <f t="shared" si="1"/>
        <v>83.264547500000006</v>
      </c>
      <c r="H5">
        <f>$U$4/G5</f>
        <v>1.2342587942365266</v>
      </c>
      <c r="I5" t="s">
        <v>53</v>
      </c>
      <c r="J5">
        <f t="shared" si="2"/>
        <v>31.930743064693885</v>
      </c>
      <c r="M5" t="s">
        <v>52</v>
      </c>
      <c r="N5" t="s">
        <v>48</v>
      </c>
      <c r="O5">
        <v>100.56</v>
      </c>
      <c r="P5">
        <v>117.53</v>
      </c>
      <c r="Q5">
        <v>41.58</v>
      </c>
      <c r="R5">
        <v>113.05</v>
      </c>
      <c r="S5">
        <v>41.59</v>
      </c>
      <c r="T5">
        <v>0.11</v>
      </c>
      <c r="U5">
        <v>104.91</v>
      </c>
    </row>
    <row r="6" spans="1:21" x14ac:dyDescent="0.15">
      <c r="A6" s="2">
        <v>44082</v>
      </c>
      <c r="B6" s="10"/>
      <c r="C6" s="6" t="s">
        <v>41</v>
      </c>
      <c r="D6" s="8">
        <v>-4.4000000000000004</v>
      </c>
      <c r="E6">
        <f t="shared" si="3"/>
        <v>-18.603999999999999</v>
      </c>
      <c r="F6">
        <v>102.13</v>
      </c>
      <c r="G6">
        <f t="shared" si="1"/>
        <v>83.129734799999994</v>
      </c>
      <c r="H6">
        <f>U6/G6</f>
        <v>1.2491318569682242</v>
      </c>
      <c r="I6" t="s">
        <v>53</v>
      </c>
      <c r="J6">
        <f t="shared" si="2"/>
        <v>30.494153935439215</v>
      </c>
      <c r="M6" t="s">
        <v>52</v>
      </c>
      <c r="N6" t="s">
        <v>49</v>
      </c>
      <c r="O6">
        <v>99.44</v>
      </c>
      <c r="P6">
        <v>117.2</v>
      </c>
      <c r="Q6">
        <v>41.75</v>
      </c>
      <c r="R6">
        <v>112.69</v>
      </c>
      <c r="S6">
        <v>41.72</v>
      </c>
      <c r="T6">
        <v>0.15</v>
      </c>
      <c r="U6">
        <v>103.84</v>
      </c>
    </row>
    <row r="7" spans="1:21" x14ac:dyDescent="0.15">
      <c r="A7" s="2">
        <v>44090</v>
      </c>
      <c r="B7" s="10"/>
      <c r="C7" s="6" t="s">
        <v>42</v>
      </c>
      <c r="D7" s="8">
        <v>-4.5</v>
      </c>
      <c r="E7">
        <f t="shared" si="3"/>
        <v>-18.884999999999998</v>
      </c>
      <c r="F7">
        <v>102.13</v>
      </c>
      <c r="G7">
        <f t="shared" si="1"/>
        <v>82.842749499999996</v>
      </c>
      <c r="H7">
        <f>U6/G7</f>
        <v>1.2534591213682498</v>
      </c>
      <c r="I7" t="s">
        <v>53</v>
      </c>
      <c r="J7">
        <f t="shared" si="2"/>
        <v>30.076183467040735</v>
      </c>
      <c r="M7" t="s">
        <v>52</v>
      </c>
      <c r="N7" t="s">
        <v>50</v>
      </c>
      <c r="O7">
        <v>99.21</v>
      </c>
      <c r="P7">
        <v>116.27</v>
      </c>
      <c r="Q7">
        <v>42.23</v>
      </c>
      <c r="R7">
        <v>114.21</v>
      </c>
      <c r="S7">
        <v>42.24</v>
      </c>
      <c r="T7">
        <v>0.13</v>
      </c>
      <c r="U7">
        <v>101.13</v>
      </c>
    </row>
    <row r="8" spans="1:21" x14ac:dyDescent="0.15">
      <c r="A8" s="2">
        <v>44095</v>
      </c>
      <c r="B8" s="10"/>
      <c r="C8" s="6" t="s">
        <v>43</v>
      </c>
      <c r="D8" s="8">
        <v>-3.9</v>
      </c>
      <c r="E8">
        <f t="shared" si="3"/>
        <v>-17.198999999999998</v>
      </c>
      <c r="F8">
        <v>102.13</v>
      </c>
      <c r="G8">
        <f t="shared" si="1"/>
        <v>84.564661299999997</v>
      </c>
      <c r="H8">
        <f>U6/G8</f>
        <v>1.2279360953344232</v>
      </c>
      <c r="I8" t="s">
        <v>53</v>
      </c>
      <c r="J8">
        <f t="shared" si="2"/>
        <v>32.54145255164805</v>
      </c>
      <c r="L8" s="13"/>
    </row>
    <row r="9" spans="1:21" x14ac:dyDescent="0.15">
      <c r="A9" s="2">
        <v>44117</v>
      </c>
      <c r="B9" s="10"/>
      <c r="C9" s="6" t="s">
        <v>44</v>
      </c>
      <c r="D9" s="8">
        <v>-4.4000000000000004</v>
      </c>
      <c r="E9">
        <f t="shared" si="3"/>
        <v>-18.603999999999999</v>
      </c>
      <c r="F9">
        <v>102.05</v>
      </c>
      <c r="G9">
        <f t="shared" si="1"/>
        <v>83.064617999999996</v>
      </c>
      <c r="H9">
        <f>U7/G9</f>
        <v>1.2174858855066306</v>
      </c>
      <c r="I9" t="s">
        <v>53</v>
      </c>
      <c r="J9">
        <f t="shared" si="2"/>
        <v>33.550838318914529</v>
      </c>
      <c r="L9" s="13"/>
    </row>
    <row r="10" spans="1:21" x14ac:dyDescent="0.15">
      <c r="B10" s="10"/>
      <c r="C10" s="6"/>
      <c r="L10" s="13"/>
    </row>
    <row r="11" spans="1:21" x14ac:dyDescent="0.15">
      <c r="B11" s="10"/>
      <c r="C11" s="6"/>
      <c r="L11" s="13"/>
      <c r="M11" t="s">
        <v>51</v>
      </c>
      <c r="N11" t="s">
        <v>46</v>
      </c>
      <c r="O11">
        <v>80.47</v>
      </c>
      <c r="P11">
        <v>122.97</v>
      </c>
      <c r="Q11">
        <v>39.68</v>
      </c>
      <c r="R11">
        <v>102.65</v>
      </c>
      <c r="S11">
        <v>39.81</v>
      </c>
      <c r="T11">
        <v>0.1</v>
      </c>
      <c r="U11">
        <v>100.56</v>
      </c>
    </row>
    <row r="12" spans="1:21" x14ac:dyDescent="0.15">
      <c r="B12" s="10"/>
      <c r="C12" s="6"/>
      <c r="L12" s="13"/>
      <c r="M12" t="s">
        <v>51</v>
      </c>
      <c r="N12" t="s">
        <v>47</v>
      </c>
      <c r="O12">
        <v>80.400000000000006</v>
      </c>
      <c r="P12">
        <v>122.96</v>
      </c>
      <c r="Q12">
        <v>40</v>
      </c>
      <c r="R12">
        <v>102.36</v>
      </c>
      <c r="S12">
        <v>39.979999999999997</v>
      </c>
      <c r="T12">
        <v>0.1</v>
      </c>
      <c r="U12">
        <v>100.92</v>
      </c>
    </row>
    <row r="13" spans="1:21" x14ac:dyDescent="0.15">
      <c r="B13" s="10"/>
      <c r="C13" s="6"/>
      <c r="M13" t="s">
        <v>51</v>
      </c>
      <c r="N13" t="s">
        <v>48</v>
      </c>
      <c r="O13">
        <v>80.23</v>
      </c>
      <c r="P13">
        <v>122.99</v>
      </c>
      <c r="Q13">
        <v>40.11</v>
      </c>
      <c r="R13">
        <v>102.4</v>
      </c>
      <c r="S13">
        <v>40.28</v>
      </c>
      <c r="T13">
        <v>0.1</v>
      </c>
      <c r="U13">
        <v>100.56</v>
      </c>
    </row>
    <row r="14" spans="1:21" x14ac:dyDescent="0.15">
      <c r="B14" s="10"/>
      <c r="C14" s="6"/>
      <c r="M14" t="s">
        <v>51</v>
      </c>
      <c r="N14" t="s">
        <v>49</v>
      </c>
      <c r="O14">
        <v>80.27</v>
      </c>
      <c r="P14">
        <v>121.98</v>
      </c>
      <c r="Q14">
        <v>40.03</v>
      </c>
      <c r="R14">
        <v>102.13</v>
      </c>
      <c r="S14">
        <v>40.74</v>
      </c>
      <c r="T14">
        <v>-0.03</v>
      </c>
      <c r="U14">
        <v>99.44</v>
      </c>
    </row>
    <row r="15" spans="1:21" x14ac:dyDescent="0.15">
      <c r="B15" s="10"/>
      <c r="C15" s="6"/>
      <c r="M15" t="s">
        <v>51</v>
      </c>
      <c r="N15" t="s">
        <v>50</v>
      </c>
      <c r="O15">
        <v>80.2</v>
      </c>
      <c r="P15">
        <v>121.83</v>
      </c>
      <c r="Q15">
        <v>40.090000000000003</v>
      </c>
      <c r="R15">
        <v>102.05</v>
      </c>
      <c r="S15">
        <v>40.89</v>
      </c>
      <c r="T15">
        <v>-0.03</v>
      </c>
      <c r="U15">
        <v>99.21</v>
      </c>
    </row>
    <row r="16" spans="1:21" x14ac:dyDescent="0.15">
      <c r="B16" s="10"/>
      <c r="C16" s="6"/>
    </row>
    <row r="17" spans="2:3" x14ac:dyDescent="0.15">
      <c r="B17" s="10"/>
      <c r="C17" s="6"/>
    </row>
  </sheetData>
  <mergeCells count="1">
    <mergeCell ref="B2:B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1"/>
    </sheetView>
  </sheetViews>
  <sheetFormatPr defaultRowHeight="13.5" x14ac:dyDescent="0.15"/>
  <cols>
    <col min="1" max="1" width="19.375" customWidth="1"/>
    <col min="2" max="2" width="21.625" customWidth="1"/>
  </cols>
  <sheetData>
    <row r="1" spans="1:6" x14ac:dyDescent="0.15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14</v>
      </c>
    </row>
    <row r="2" spans="1:6" x14ac:dyDescent="0.15">
      <c r="B2" s="10" t="s">
        <v>12</v>
      </c>
      <c r="C2" s="1" t="s">
        <v>13</v>
      </c>
    </row>
    <row r="3" spans="1:6" x14ac:dyDescent="0.15">
      <c r="A3" s="2">
        <v>44014</v>
      </c>
      <c r="B3" s="10"/>
      <c r="C3">
        <v>3658</v>
      </c>
      <c r="D3">
        <v>10827</v>
      </c>
      <c r="E3">
        <v>11890</v>
      </c>
      <c r="F3">
        <f>E3-D3</f>
        <v>1063</v>
      </c>
    </row>
    <row r="4" spans="1:6" x14ac:dyDescent="0.15">
      <c r="B4" s="10"/>
    </row>
    <row r="5" spans="1:6" x14ac:dyDescent="0.15">
      <c r="B5" s="10"/>
    </row>
    <row r="6" spans="1:6" x14ac:dyDescent="0.15">
      <c r="B6" s="10"/>
    </row>
    <row r="7" spans="1:6" x14ac:dyDescent="0.15">
      <c r="B7" s="10"/>
    </row>
    <row r="8" spans="1:6" x14ac:dyDescent="0.15">
      <c r="B8" s="10"/>
    </row>
    <row r="9" spans="1:6" x14ac:dyDescent="0.15">
      <c r="B9" s="10"/>
    </row>
    <row r="10" spans="1:6" x14ac:dyDescent="0.15">
      <c r="B10" s="10"/>
    </row>
    <row r="11" spans="1:6" x14ac:dyDescent="0.15">
      <c r="B11" s="10"/>
    </row>
    <row r="12" spans="1:6" x14ac:dyDescent="0.15">
      <c r="B12" s="10"/>
    </row>
    <row r="13" spans="1:6" x14ac:dyDescent="0.15">
      <c r="B13" s="10"/>
    </row>
    <row r="14" spans="1:6" x14ac:dyDescent="0.15">
      <c r="B14" s="10"/>
    </row>
    <row r="15" spans="1:6" x14ac:dyDescent="0.15">
      <c r="B15" s="10"/>
    </row>
    <row r="16" spans="1:6" x14ac:dyDescent="0.15">
      <c r="B16" s="10"/>
    </row>
    <row r="17" spans="2:2" x14ac:dyDescent="0.15">
      <c r="B17" s="10"/>
    </row>
    <row r="18" spans="2:2" x14ac:dyDescent="0.15">
      <c r="B18" s="10"/>
    </row>
    <row r="19" spans="2:2" x14ac:dyDescent="0.15">
      <c r="B19" s="10"/>
    </row>
    <row r="20" spans="2:2" x14ac:dyDescent="0.15">
      <c r="B20" s="10"/>
    </row>
    <row r="21" spans="2:2" x14ac:dyDescent="0.15">
      <c r="B21" s="10"/>
    </row>
    <row r="22" spans="2:2" x14ac:dyDescent="0.15">
      <c r="B22" s="10"/>
    </row>
    <row r="23" spans="2:2" x14ac:dyDescent="0.15">
      <c r="B23" s="10"/>
    </row>
  </sheetData>
  <mergeCells count="1">
    <mergeCell ref="B2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C19" sqref="C19:C22"/>
    </sheetView>
  </sheetViews>
  <sheetFormatPr defaultRowHeight="13.5" x14ac:dyDescent="0.15"/>
  <cols>
    <col min="1" max="1" width="11.625" bestFit="1" customWidth="1"/>
    <col min="2" max="2" width="21.375" bestFit="1" customWidth="1"/>
    <col min="3" max="3" width="16.375" bestFit="1" customWidth="1"/>
  </cols>
  <sheetData>
    <row r="1" spans="1:6" x14ac:dyDescent="0.15">
      <c r="A1" t="s">
        <v>0</v>
      </c>
      <c r="B1" s="3" t="s">
        <v>1</v>
      </c>
      <c r="C1" s="6" t="s">
        <v>22</v>
      </c>
      <c r="D1" t="s">
        <v>3</v>
      </c>
      <c r="E1" t="s">
        <v>4</v>
      </c>
      <c r="F1" t="s">
        <v>14</v>
      </c>
    </row>
    <row r="2" spans="1:6" x14ac:dyDescent="0.15">
      <c r="A2" s="2">
        <v>44015</v>
      </c>
      <c r="B2" s="10" t="s">
        <v>21</v>
      </c>
      <c r="C2" s="7">
        <v>71</v>
      </c>
      <c r="D2">
        <f t="shared" ref="D2:D26" si="0">35.716+0.338755*C2</f>
        <v>59.767605000000003</v>
      </c>
      <c r="E2">
        <v>60</v>
      </c>
      <c r="F2">
        <f t="shared" ref="F2:F23" si="1">E2-D2</f>
        <v>0.2323949999999968</v>
      </c>
    </row>
    <row r="3" spans="1:6" x14ac:dyDescent="0.15">
      <c r="A3" s="2">
        <v>44019</v>
      </c>
      <c r="B3" s="10"/>
      <c r="C3">
        <v>68</v>
      </c>
      <c r="D3">
        <f t="shared" si="0"/>
        <v>58.751339999999999</v>
      </c>
      <c r="E3">
        <v>60</v>
      </c>
      <c r="F3">
        <f t="shared" si="1"/>
        <v>1.248660000000001</v>
      </c>
    </row>
    <row r="4" spans="1:6" x14ac:dyDescent="0.15">
      <c r="A4" s="2">
        <v>44026</v>
      </c>
      <c r="B4" s="10"/>
      <c r="C4">
        <v>64</v>
      </c>
      <c r="D4">
        <f t="shared" si="0"/>
        <v>57.396320000000003</v>
      </c>
      <c r="E4">
        <v>60</v>
      </c>
      <c r="F4">
        <f t="shared" si="1"/>
        <v>2.6036799999999971</v>
      </c>
    </row>
    <row r="5" spans="1:6" x14ac:dyDescent="0.15">
      <c r="A5" s="2">
        <v>44033</v>
      </c>
      <c r="B5" s="10"/>
      <c r="C5">
        <v>79.27</v>
      </c>
      <c r="D5">
        <f t="shared" si="0"/>
        <v>62.569108849999999</v>
      </c>
      <c r="E5">
        <v>60</v>
      </c>
      <c r="F5">
        <f t="shared" si="1"/>
        <v>-2.5691088499999992</v>
      </c>
    </row>
    <row r="6" spans="1:6" x14ac:dyDescent="0.15">
      <c r="A6" s="2">
        <v>44040</v>
      </c>
      <c r="B6" s="10"/>
      <c r="C6">
        <v>78.7</v>
      </c>
      <c r="D6">
        <f t="shared" si="0"/>
        <v>62.376018500000001</v>
      </c>
      <c r="E6">
        <v>60</v>
      </c>
      <c r="F6">
        <f t="shared" si="1"/>
        <v>-2.3760185000000007</v>
      </c>
    </row>
    <row r="7" spans="1:6" x14ac:dyDescent="0.15">
      <c r="A7" s="2">
        <v>44047</v>
      </c>
      <c r="B7" s="10"/>
      <c r="C7">
        <v>83.11</v>
      </c>
      <c r="D7">
        <f t="shared" si="0"/>
        <v>63.869928049999999</v>
      </c>
      <c r="E7">
        <v>60</v>
      </c>
      <c r="F7">
        <f t="shared" si="1"/>
        <v>-3.8699280499999986</v>
      </c>
    </row>
    <row r="8" spans="1:6" x14ac:dyDescent="0.15">
      <c r="A8" s="2">
        <v>44054</v>
      </c>
      <c r="B8" s="10"/>
      <c r="C8">
        <v>76.36</v>
      </c>
      <c r="D8">
        <f t="shared" si="0"/>
        <v>61.583331799999996</v>
      </c>
      <c r="E8">
        <v>60</v>
      </c>
      <c r="F8">
        <f t="shared" si="1"/>
        <v>-1.5833317999999963</v>
      </c>
    </row>
    <row r="9" spans="1:6" x14ac:dyDescent="0.15">
      <c r="A9" s="2">
        <v>44061</v>
      </c>
      <c r="B9" s="10"/>
      <c r="C9">
        <v>79.75</v>
      </c>
      <c r="D9">
        <f t="shared" si="0"/>
        <v>62.731711250000004</v>
      </c>
      <c r="E9">
        <v>60</v>
      </c>
      <c r="F9">
        <f t="shared" si="1"/>
        <v>-2.7317112500000036</v>
      </c>
    </row>
    <row r="10" spans="1:6" x14ac:dyDescent="0.15">
      <c r="A10" s="2">
        <v>44068</v>
      </c>
      <c r="B10" s="10"/>
      <c r="C10">
        <v>77.7</v>
      </c>
      <c r="D10">
        <f t="shared" si="0"/>
        <v>62.037263500000002</v>
      </c>
      <c r="E10">
        <v>60</v>
      </c>
      <c r="F10">
        <f t="shared" si="1"/>
        <v>-2.0372635000000017</v>
      </c>
    </row>
    <row r="11" spans="1:6" x14ac:dyDescent="0.15">
      <c r="A11" s="2">
        <v>44075</v>
      </c>
      <c r="B11" s="10"/>
      <c r="C11">
        <v>80.94</v>
      </c>
      <c r="D11">
        <f t="shared" si="0"/>
        <v>63.134829699999997</v>
      </c>
      <c r="E11">
        <v>62</v>
      </c>
      <c r="F11">
        <f t="shared" si="1"/>
        <v>-1.1348296999999974</v>
      </c>
    </row>
    <row r="12" spans="1:6" x14ac:dyDescent="0.15">
      <c r="A12" s="2">
        <v>44082</v>
      </c>
      <c r="B12" s="10"/>
      <c r="C12">
        <v>89.31</v>
      </c>
      <c r="D12">
        <f t="shared" si="0"/>
        <v>65.970209049999994</v>
      </c>
      <c r="E12">
        <v>62</v>
      </c>
      <c r="F12">
        <f t="shared" si="1"/>
        <v>-3.970209049999994</v>
      </c>
    </row>
    <row r="13" spans="1:6" x14ac:dyDescent="0.15">
      <c r="A13" s="2">
        <v>44089</v>
      </c>
      <c r="B13" s="10"/>
      <c r="C13">
        <v>93.45</v>
      </c>
      <c r="D13">
        <f t="shared" si="0"/>
        <v>67.372654749999995</v>
      </c>
      <c r="E13">
        <v>62</v>
      </c>
      <c r="F13">
        <f t="shared" si="1"/>
        <v>-5.3726547499999953</v>
      </c>
    </row>
    <row r="14" spans="1:6" x14ac:dyDescent="0.15">
      <c r="A14" s="2">
        <v>44096</v>
      </c>
      <c r="B14" s="10"/>
      <c r="C14">
        <v>91.09</v>
      </c>
      <c r="D14">
        <f t="shared" si="0"/>
        <v>66.573192949999992</v>
      </c>
      <c r="E14">
        <v>62</v>
      </c>
      <c r="F14">
        <f t="shared" si="1"/>
        <v>-4.5731929499999922</v>
      </c>
    </row>
    <row r="15" spans="1:6" x14ac:dyDescent="0.15">
      <c r="A15" s="2">
        <v>44103</v>
      </c>
      <c r="B15" s="10"/>
      <c r="C15">
        <v>104</v>
      </c>
      <c r="D15">
        <f t="shared" si="0"/>
        <v>70.946519999999992</v>
      </c>
      <c r="E15">
        <v>62</v>
      </c>
      <c r="F15">
        <f t="shared" si="1"/>
        <v>-8.9465199999999925</v>
      </c>
    </row>
    <row r="16" spans="1:6" x14ac:dyDescent="0.15">
      <c r="A16" s="2">
        <v>44117</v>
      </c>
      <c r="B16" s="10"/>
      <c r="C16">
        <v>122.6</v>
      </c>
      <c r="D16">
        <f t="shared" si="0"/>
        <v>77.247362999999993</v>
      </c>
      <c r="E16">
        <v>72</v>
      </c>
      <c r="F16">
        <f t="shared" si="1"/>
        <v>-5.2473629999999929</v>
      </c>
    </row>
    <row r="17" spans="1:6" x14ac:dyDescent="0.15">
      <c r="A17" s="2">
        <v>44124</v>
      </c>
      <c r="B17" s="10"/>
      <c r="C17">
        <v>173</v>
      </c>
      <c r="D17">
        <f>35.716+0.338755*C17</f>
        <v>94.320615000000004</v>
      </c>
      <c r="E17">
        <v>72</v>
      </c>
      <c r="F17">
        <f t="shared" si="1"/>
        <v>-22.320615000000004</v>
      </c>
    </row>
    <row r="18" spans="1:6" x14ac:dyDescent="0.15">
      <c r="A18" s="2">
        <v>44131</v>
      </c>
      <c r="B18" s="10"/>
      <c r="C18">
        <v>129.5</v>
      </c>
      <c r="D18">
        <f t="shared" si="0"/>
        <v>79.5847725</v>
      </c>
      <c r="E18">
        <v>72</v>
      </c>
      <c r="F18">
        <f t="shared" si="1"/>
        <v>-7.5847724999999997</v>
      </c>
    </row>
    <row r="19" spans="1:6" x14ac:dyDescent="0.15">
      <c r="A19" s="2">
        <v>44138</v>
      </c>
      <c r="B19" s="10"/>
      <c r="C19">
        <v>115.7</v>
      </c>
      <c r="D19">
        <f t="shared" si="0"/>
        <v>74.9099535</v>
      </c>
      <c r="E19">
        <v>72</v>
      </c>
      <c r="F19">
        <f t="shared" si="1"/>
        <v>-2.9099535000000003</v>
      </c>
    </row>
    <row r="20" spans="1:6" x14ac:dyDescent="0.15">
      <c r="A20" s="2">
        <v>44145</v>
      </c>
      <c r="B20" s="10"/>
      <c r="C20">
        <v>100.5</v>
      </c>
      <c r="D20">
        <f t="shared" si="0"/>
        <v>69.760877499999992</v>
      </c>
      <c r="E20">
        <v>72</v>
      </c>
      <c r="F20">
        <f t="shared" si="1"/>
        <v>2.2391225000000077</v>
      </c>
    </row>
    <row r="21" spans="1:6" x14ac:dyDescent="0.15">
      <c r="A21" s="2">
        <v>44152</v>
      </c>
      <c r="B21" s="10"/>
      <c r="C21">
        <v>98.89</v>
      </c>
      <c r="D21">
        <f t="shared" si="0"/>
        <v>69.215481949999997</v>
      </c>
      <c r="E21">
        <v>72</v>
      </c>
      <c r="F21">
        <f t="shared" si="1"/>
        <v>2.7845180500000026</v>
      </c>
    </row>
    <row r="22" spans="1:6" x14ac:dyDescent="0.15">
      <c r="A22" s="2">
        <v>44159</v>
      </c>
      <c r="B22" s="10"/>
      <c r="C22">
        <v>97.54</v>
      </c>
      <c r="D22">
        <f t="shared" si="0"/>
        <v>68.7581627</v>
      </c>
      <c r="E22">
        <v>72</v>
      </c>
      <c r="F22">
        <f t="shared" si="1"/>
        <v>3.2418373000000003</v>
      </c>
    </row>
    <row r="23" spans="1:6" x14ac:dyDescent="0.15">
      <c r="A23" s="2">
        <v>44166</v>
      </c>
      <c r="B23" s="10"/>
      <c r="C23">
        <v>94.45</v>
      </c>
      <c r="D23">
        <f t="shared" si="0"/>
        <v>67.711409750000001</v>
      </c>
      <c r="E23">
        <v>72</v>
      </c>
      <c r="F23">
        <f t="shared" si="1"/>
        <v>4.2885902499999986</v>
      </c>
    </row>
    <row r="24" spans="1:6" x14ac:dyDescent="0.15">
      <c r="A24" s="2">
        <v>44173</v>
      </c>
      <c r="B24" s="10"/>
      <c r="D24">
        <f t="shared" si="0"/>
        <v>35.716000000000001</v>
      </c>
    </row>
    <row r="25" spans="1:6" x14ac:dyDescent="0.15">
      <c r="A25" s="2">
        <v>44180</v>
      </c>
      <c r="B25" s="10"/>
      <c r="D25">
        <f t="shared" si="0"/>
        <v>35.716000000000001</v>
      </c>
    </row>
    <row r="26" spans="1:6" x14ac:dyDescent="0.15">
      <c r="A26" s="2">
        <v>44187</v>
      </c>
      <c r="B26" s="10"/>
      <c r="D26">
        <f t="shared" si="0"/>
        <v>35.716000000000001</v>
      </c>
    </row>
    <row r="27" spans="1:6" x14ac:dyDescent="0.15">
      <c r="A27" s="2">
        <v>44194</v>
      </c>
      <c r="B27" s="10"/>
    </row>
    <row r="28" spans="1:6" x14ac:dyDescent="0.15">
      <c r="A28" s="2">
        <v>44201</v>
      </c>
      <c r="B28" s="10"/>
    </row>
    <row r="29" spans="1:6" x14ac:dyDescent="0.15">
      <c r="B29" s="10"/>
    </row>
    <row r="123" spans="1:6" ht="21" thickBot="1" x14ac:dyDescent="0.2">
      <c r="A123" s="4"/>
      <c r="B123" s="4"/>
      <c r="C123" s="4"/>
      <c r="D123" s="4"/>
      <c r="E123" s="4"/>
      <c r="F123" s="4"/>
    </row>
    <row r="124" spans="1:6" ht="21" thickBot="1" x14ac:dyDescent="0.2">
      <c r="A124" s="4"/>
      <c r="B124" s="4"/>
      <c r="C124" s="4"/>
      <c r="D124" s="4"/>
      <c r="E124" s="4"/>
      <c r="F124" s="4"/>
    </row>
    <row r="125" spans="1:6" ht="21" thickBot="1" x14ac:dyDescent="0.2">
      <c r="A125" s="4"/>
      <c r="B125" s="4"/>
      <c r="C125" s="4"/>
      <c r="D125" s="4"/>
      <c r="E125" s="4"/>
      <c r="F125" s="4"/>
    </row>
  </sheetData>
  <mergeCells count="1">
    <mergeCell ref="B2:B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9"/>
  <sheetViews>
    <sheetView topLeftCell="I1" workbookViewId="0">
      <selection activeCell="V33" sqref="V33"/>
    </sheetView>
  </sheetViews>
  <sheetFormatPr defaultRowHeight="13.5" x14ac:dyDescent="0.15"/>
  <cols>
    <col min="1" max="1" width="9.5" bestFit="1" customWidth="1"/>
    <col min="2" max="2" width="18.75" customWidth="1"/>
    <col min="3" max="3" width="15.5" customWidth="1"/>
    <col min="4" max="4" width="14.125" customWidth="1"/>
    <col min="5" max="5" width="16.875" customWidth="1"/>
    <col min="7" max="7" width="43.875" customWidth="1"/>
    <col min="8" max="8" width="20.375" customWidth="1"/>
    <col min="10" max="10" width="10.5" bestFit="1" customWidth="1"/>
    <col min="11" max="11" width="37.125" bestFit="1" customWidth="1"/>
    <col min="12" max="12" width="19.5" bestFit="1" customWidth="1"/>
    <col min="13" max="13" width="21.625" bestFit="1" customWidth="1"/>
    <col min="14" max="14" width="14.125" bestFit="1" customWidth="1"/>
    <col min="18" max="18" width="11.625" bestFit="1" customWidth="1"/>
    <col min="19" max="19" width="21.375" bestFit="1" customWidth="1"/>
    <col min="20" max="20" width="16.375" bestFit="1" customWidth="1"/>
  </cols>
  <sheetData>
    <row r="1" spans="1:23" x14ac:dyDescent="0.15">
      <c r="A1" t="s">
        <v>0</v>
      </c>
      <c r="B1" s="3" t="s">
        <v>1</v>
      </c>
      <c r="C1" s="10" t="s">
        <v>2</v>
      </c>
      <c r="D1" s="10"/>
      <c r="E1" s="10"/>
      <c r="F1" s="10"/>
      <c r="G1" t="s">
        <v>3</v>
      </c>
      <c r="H1" t="s">
        <v>4</v>
      </c>
      <c r="J1" t="s">
        <v>0</v>
      </c>
      <c r="K1" s="3" t="s">
        <v>1</v>
      </c>
      <c r="L1" s="6" t="s">
        <v>36</v>
      </c>
      <c r="M1" s="6" t="s">
        <v>37</v>
      </c>
      <c r="N1" t="s">
        <v>38</v>
      </c>
      <c r="O1" t="s">
        <v>4</v>
      </c>
      <c r="P1" t="s">
        <v>14</v>
      </c>
      <c r="R1" t="s">
        <v>0</v>
      </c>
      <c r="S1" s="3" t="s">
        <v>1</v>
      </c>
      <c r="T1" s="6" t="s">
        <v>22</v>
      </c>
      <c r="U1" t="s">
        <v>3</v>
      </c>
      <c r="V1" t="s">
        <v>4</v>
      </c>
      <c r="W1" t="s">
        <v>14</v>
      </c>
    </row>
    <row r="2" spans="1:23" x14ac:dyDescent="0.15">
      <c r="A2" s="2">
        <v>44014</v>
      </c>
      <c r="B2" s="10" t="s">
        <v>5</v>
      </c>
      <c r="C2" t="s">
        <v>6</v>
      </c>
      <c r="D2" t="s">
        <v>7</v>
      </c>
      <c r="E2" t="s">
        <v>8</v>
      </c>
      <c r="F2" t="s">
        <v>9</v>
      </c>
      <c r="G2" s="12" t="s">
        <v>10</v>
      </c>
      <c r="H2" s="10" t="s">
        <v>11</v>
      </c>
      <c r="J2" s="2">
        <v>43983</v>
      </c>
      <c r="K2" s="10" t="s">
        <v>19</v>
      </c>
      <c r="L2" s="7">
        <v>0.59288537549406595</v>
      </c>
      <c r="M2" s="7">
        <v>1.4925373134328299</v>
      </c>
      <c r="N2">
        <f>-0.055-2.01697*L2+6.58*M2</f>
        <v>8.5700635065777551</v>
      </c>
      <c r="O2">
        <v>-2.6315789473684181</v>
      </c>
      <c r="P2">
        <f>O2-N2</f>
        <v>-11.201642453946173</v>
      </c>
      <c r="R2" s="2">
        <v>44015</v>
      </c>
      <c r="S2" s="11" t="s">
        <v>23</v>
      </c>
      <c r="T2" s="7">
        <v>71</v>
      </c>
      <c r="U2">
        <f t="shared" ref="U2:U23" si="0">35.716+0.338755*T2</f>
        <v>59.767605000000003</v>
      </c>
      <c r="V2">
        <v>60</v>
      </c>
      <c r="W2">
        <f t="shared" ref="W2:W30" si="1">V2-U2</f>
        <v>0.2323949999999968</v>
      </c>
    </row>
    <row r="3" spans="1:23" x14ac:dyDescent="0.15">
      <c r="B3" s="10"/>
      <c r="C3">
        <v>31.7</v>
      </c>
      <c r="D3">
        <v>85</v>
      </c>
      <c r="E3">
        <v>91</v>
      </c>
      <c r="F3">
        <v>165</v>
      </c>
      <c r="G3" s="12"/>
      <c r="H3" s="10"/>
      <c r="J3" s="2">
        <v>44013</v>
      </c>
      <c r="K3" s="10"/>
      <c r="L3">
        <v>0.39292730844793233</v>
      </c>
      <c r="M3">
        <v>-0.367647058823517</v>
      </c>
      <c r="N3">
        <f t="shared" ref="N3:N7" si="2">-0.055-2.01697*L3+6.58*M3</f>
        <v>-3.2666402403789681</v>
      </c>
      <c r="O3">
        <v>0</v>
      </c>
      <c r="P3">
        <f t="shared" ref="P3:P7" si="3">O3-N3</f>
        <v>3.2666402403789681</v>
      </c>
      <c r="R3" s="2">
        <v>44019</v>
      </c>
      <c r="S3" s="10"/>
      <c r="T3">
        <v>69.5</v>
      </c>
      <c r="U3">
        <f t="shared" si="0"/>
        <v>59.259472500000001</v>
      </c>
      <c r="V3">
        <v>60</v>
      </c>
      <c r="W3">
        <f t="shared" si="1"/>
        <v>0.74052749999999889</v>
      </c>
    </row>
    <row r="4" spans="1:23" x14ac:dyDescent="0.15">
      <c r="B4" s="10"/>
      <c r="C4">
        <v>35.9</v>
      </c>
      <c r="D4">
        <v>82</v>
      </c>
      <c r="E4">
        <v>90</v>
      </c>
      <c r="F4">
        <v>173</v>
      </c>
      <c r="G4" s="12"/>
      <c r="H4" s="10"/>
      <c r="J4" s="2">
        <v>44044</v>
      </c>
      <c r="K4" s="10"/>
      <c r="L4">
        <v>-0.19569471624266699</v>
      </c>
      <c r="M4">
        <v>1.8450184501844991</v>
      </c>
      <c r="N4">
        <f t="shared" si="2"/>
        <v>12.479931774033977</v>
      </c>
      <c r="O4">
        <v>-1.3513513513513487</v>
      </c>
      <c r="P4">
        <f t="shared" si="3"/>
        <v>-13.831283125385326</v>
      </c>
      <c r="R4" s="2">
        <v>44026</v>
      </c>
      <c r="S4" s="10"/>
      <c r="T4">
        <v>67.599999999999994</v>
      </c>
      <c r="U4">
        <f t="shared" si="0"/>
        <v>58.615837999999997</v>
      </c>
      <c r="V4">
        <v>60</v>
      </c>
      <c r="W4">
        <f t="shared" si="1"/>
        <v>1.3841620000000034</v>
      </c>
    </row>
    <row r="5" spans="1:23" x14ac:dyDescent="0.15">
      <c r="B5" s="10"/>
      <c r="C5">
        <v>29.15</v>
      </c>
      <c r="D5">
        <v>87</v>
      </c>
      <c r="E5">
        <v>95</v>
      </c>
      <c r="F5">
        <v>166</v>
      </c>
      <c r="G5" s="12"/>
      <c r="H5" s="10"/>
      <c r="J5" s="2">
        <v>44075</v>
      </c>
      <c r="K5" s="10"/>
      <c r="L5">
        <v>0.98039215686274161</v>
      </c>
      <c r="M5">
        <v>1.26811594202898</v>
      </c>
      <c r="N5">
        <f t="shared" si="2"/>
        <v>6.311781329923245</v>
      </c>
      <c r="O5">
        <v>0</v>
      </c>
      <c r="P5">
        <f t="shared" si="3"/>
        <v>-6.311781329923245</v>
      </c>
      <c r="R5" s="2">
        <v>44033</v>
      </c>
      <c r="S5" s="10"/>
      <c r="T5">
        <v>70.569999999999993</v>
      </c>
      <c r="U5">
        <f t="shared" si="0"/>
        <v>59.621940349999996</v>
      </c>
      <c r="V5">
        <v>60</v>
      </c>
      <c r="W5">
        <f t="shared" si="1"/>
        <v>0.37805965000000441</v>
      </c>
    </row>
    <row r="6" spans="1:23" x14ac:dyDescent="0.15">
      <c r="B6" s="10"/>
      <c r="C6">
        <v>34.11</v>
      </c>
      <c r="D6">
        <v>86</v>
      </c>
      <c r="E6">
        <v>92</v>
      </c>
      <c r="F6">
        <v>156</v>
      </c>
      <c r="G6" s="12"/>
      <c r="H6" s="10"/>
      <c r="J6" s="2">
        <v>44105</v>
      </c>
      <c r="K6" s="10"/>
      <c r="L6">
        <v>-0.19417475728155109</v>
      </c>
      <c r="M6">
        <v>0.53667262969590013</v>
      </c>
      <c r="N6">
        <f t="shared" si="2"/>
        <v>3.867950563593193</v>
      </c>
      <c r="O6">
        <v>2.7397260273972712</v>
      </c>
      <c r="P6">
        <f t="shared" si="3"/>
        <v>-1.1282245361959218</v>
      </c>
      <c r="R6" s="2">
        <v>44040</v>
      </c>
      <c r="S6" s="10"/>
      <c r="T6">
        <v>72.194000000000003</v>
      </c>
      <c r="U6">
        <f t="shared" si="0"/>
        <v>60.172078470000002</v>
      </c>
      <c r="V6">
        <v>60</v>
      </c>
      <c r="W6">
        <f t="shared" si="1"/>
        <v>-0.17207847000000243</v>
      </c>
    </row>
    <row r="7" spans="1:23" x14ac:dyDescent="0.15">
      <c r="B7" s="10"/>
      <c r="C7">
        <v>33.57</v>
      </c>
      <c r="D7">
        <v>88</v>
      </c>
      <c r="E7">
        <v>92</v>
      </c>
      <c r="F7">
        <v>177</v>
      </c>
      <c r="G7" s="12"/>
      <c r="H7" s="10"/>
      <c r="J7" s="2">
        <v>44136</v>
      </c>
      <c r="K7" s="10"/>
      <c r="L7">
        <v>1.3618677042801508</v>
      </c>
      <c r="M7">
        <v>0.35587188612098419</v>
      </c>
      <c r="N7">
        <f t="shared" si="2"/>
        <v>-0.46020929282586032</v>
      </c>
      <c r="O7">
        <v>0</v>
      </c>
      <c r="P7">
        <f t="shared" si="3"/>
        <v>0.46020929282586032</v>
      </c>
      <c r="R7" s="2">
        <v>44047</v>
      </c>
      <c r="S7" s="10"/>
      <c r="T7">
        <v>83.11</v>
      </c>
      <c r="U7">
        <f t="shared" si="0"/>
        <v>63.869928049999999</v>
      </c>
      <c r="V7">
        <v>60</v>
      </c>
      <c r="W7">
        <f t="shared" si="1"/>
        <v>-3.8699280499999986</v>
      </c>
    </row>
    <row r="8" spans="1:23" x14ac:dyDescent="0.15">
      <c r="B8" s="10"/>
      <c r="C8">
        <v>22.68</v>
      </c>
      <c r="D8">
        <v>87</v>
      </c>
      <c r="E8">
        <v>96</v>
      </c>
      <c r="F8">
        <v>140</v>
      </c>
      <c r="G8" s="12"/>
      <c r="H8" s="10"/>
      <c r="J8" s="2">
        <v>44166</v>
      </c>
      <c r="K8" s="10"/>
      <c r="R8" s="2">
        <v>44054</v>
      </c>
      <c r="S8" s="10"/>
      <c r="T8">
        <v>79.734999999999999</v>
      </c>
      <c r="U8">
        <f t="shared" si="0"/>
        <v>62.726629924999997</v>
      </c>
      <c r="V8">
        <v>60</v>
      </c>
      <c r="W8">
        <f t="shared" si="1"/>
        <v>-2.7266299249999975</v>
      </c>
    </row>
    <row r="9" spans="1:23" x14ac:dyDescent="0.15">
      <c r="B9" s="10"/>
      <c r="C9">
        <v>10.83</v>
      </c>
      <c r="D9">
        <v>87</v>
      </c>
      <c r="E9">
        <v>91</v>
      </c>
      <c r="F9">
        <v>122</v>
      </c>
      <c r="G9" s="12"/>
      <c r="H9" s="10"/>
      <c r="K9" s="10"/>
      <c r="R9" s="2">
        <v>44061</v>
      </c>
      <c r="S9" s="10"/>
      <c r="T9">
        <v>79.739999999999995</v>
      </c>
      <c r="U9">
        <f t="shared" si="0"/>
        <v>62.728323699999997</v>
      </c>
      <c r="V9">
        <v>60</v>
      </c>
      <c r="W9">
        <f t="shared" si="1"/>
        <v>-2.7283236999999971</v>
      </c>
    </row>
    <row r="10" spans="1:23" x14ac:dyDescent="0.15">
      <c r="B10" s="10"/>
      <c r="C10">
        <v>3.07</v>
      </c>
      <c r="D10">
        <v>83</v>
      </c>
      <c r="E10">
        <v>77</v>
      </c>
      <c r="F10">
        <v>48</v>
      </c>
      <c r="G10" s="12"/>
      <c r="H10" s="10"/>
      <c r="K10" s="10"/>
      <c r="R10" s="2">
        <v>44068</v>
      </c>
      <c r="S10" s="10"/>
      <c r="T10">
        <v>79.23</v>
      </c>
      <c r="U10">
        <f t="shared" si="0"/>
        <v>62.555558650000002</v>
      </c>
      <c r="V10">
        <v>60</v>
      </c>
      <c r="W10">
        <f t="shared" si="1"/>
        <v>-2.5555586500000018</v>
      </c>
    </row>
    <row r="11" spans="1:23" x14ac:dyDescent="0.15">
      <c r="B11" s="10"/>
      <c r="C11">
        <v>24.57</v>
      </c>
      <c r="D11">
        <v>88</v>
      </c>
      <c r="E11">
        <v>95</v>
      </c>
      <c r="F11">
        <v>182</v>
      </c>
      <c r="G11" s="12"/>
      <c r="H11" s="10"/>
      <c r="K11" s="10"/>
      <c r="R11" s="2">
        <v>44075</v>
      </c>
      <c r="S11" s="10"/>
      <c r="T11">
        <v>80.94</v>
      </c>
      <c r="U11">
        <f t="shared" si="0"/>
        <v>63.134829699999997</v>
      </c>
      <c r="V11">
        <v>62</v>
      </c>
      <c r="W11">
        <f t="shared" si="1"/>
        <v>-1.1348296999999974</v>
      </c>
    </row>
    <row r="12" spans="1:23" x14ac:dyDescent="0.15">
      <c r="B12" s="10"/>
      <c r="C12">
        <v>20.68</v>
      </c>
      <c r="D12">
        <v>86</v>
      </c>
      <c r="E12">
        <v>99</v>
      </c>
      <c r="F12">
        <v>99</v>
      </c>
      <c r="G12" s="12"/>
      <c r="H12" s="10"/>
      <c r="K12" s="10"/>
      <c r="R12" s="2">
        <v>44082</v>
      </c>
      <c r="S12" s="10"/>
      <c r="T12">
        <v>85.125</v>
      </c>
      <c r="U12">
        <f t="shared" si="0"/>
        <v>64.552519375000003</v>
      </c>
      <c r="V12">
        <v>62</v>
      </c>
      <c r="W12">
        <f t="shared" si="1"/>
        <v>-2.5525193750000028</v>
      </c>
    </row>
    <row r="13" spans="1:23" x14ac:dyDescent="0.15">
      <c r="B13" s="10"/>
      <c r="C13">
        <v>3.22</v>
      </c>
      <c r="D13">
        <v>91</v>
      </c>
      <c r="E13">
        <v>90</v>
      </c>
      <c r="F13">
        <v>41</v>
      </c>
      <c r="G13" s="12"/>
      <c r="H13" s="10"/>
      <c r="K13" s="10"/>
      <c r="R13" s="2">
        <v>44089</v>
      </c>
      <c r="S13" s="10"/>
      <c r="T13">
        <v>87.9</v>
      </c>
      <c r="U13">
        <f t="shared" si="0"/>
        <v>65.4925645</v>
      </c>
      <c r="V13">
        <v>62</v>
      </c>
      <c r="W13">
        <f t="shared" si="1"/>
        <v>-3.4925645000000003</v>
      </c>
    </row>
    <row r="14" spans="1:23" x14ac:dyDescent="0.15">
      <c r="B14" s="10"/>
      <c r="C14">
        <v>7.35</v>
      </c>
      <c r="D14">
        <v>88</v>
      </c>
      <c r="E14">
        <v>98</v>
      </c>
      <c r="F14">
        <v>71</v>
      </c>
      <c r="G14" s="12"/>
      <c r="H14" s="10"/>
      <c r="K14" s="10"/>
      <c r="R14" s="2">
        <v>44096</v>
      </c>
      <c r="S14" s="10"/>
      <c r="T14">
        <v>88.7</v>
      </c>
      <c r="U14">
        <f t="shared" si="0"/>
        <v>65.763568499999991</v>
      </c>
      <c r="V14">
        <v>62</v>
      </c>
      <c r="W14">
        <f t="shared" si="1"/>
        <v>-3.763568499999991</v>
      </c>
    </row>
    <row r="15" spans="1:23" x14ac:dyDescent="0.15">
      <c r="B15" s="10"/>
      <c r="C15">
        <v>6.66</v>
      </c>
      <c r="D15">
        <v>94</v>
      </c>
      <c r="E15">
        <v>83</v>
      </c>
      <c r="F15">
        <v>94</v>
      </c>
      <c r="G15" s="12"/>
      <c r="H15" s="10"/>
      <c r="K15" s="10"/>
      <c r="R15" s="2">
        <v>44103</v>
      </c>
      <c r="S15" s="10"/>
      <c r="T15">
        <v>91.757999999999996</v>
      </c>
      <c r="U15">
        <f t="shared" si="0"/>
        <v>66.799481289999989</v>
      </c>
      <c r="V15">
        <v>62</v>
      </c>
      <c r="W15">
        <f t="shared" si="1"/>
        <v>-4.7994812899999886</v>
      </c>
    </row>
    <row r="16" spans="1:23" x14ac:dyDescent="0.15">
      <c r="B16" s="10"/>
      <c r="C16">
        <v>3.38</v>
      </c>
      <c r="D16">
        <v>94</v>
      </c>
      <c r="E16">
        <v>34</v>
      </c>
      <c r="F16">
        <v>171</v>
      </c>
      <c r="G16" s="12"/>
      <c r="H16" s="10"/>
      <c r="K16" s="10"/>
      <c r="R16" s="2">
        <v>44117</v>
      </c>
      <c r="S16" s="10"/>
      <c r="T16">
        <v>122.6</v>
      </c>
      <c r="U16">
        <f t="shared" si="0"/>
        <v>77.247362999999993</v>
      </c>
      <c r="V16">
        <v>72</v>
      </c>
      <c r="W16">
        <f t="shared" si="1"/>
        <v>-5.2473629999999929</v>
      </c>
    </row>
    <row r="17" spans="2:23" x14ac:dyDescent="0.15">
      <c r="B17" s="10"/>
      <c r="C17">
        <v>25.19</v>
      </c>
      <c r="D17">
        <v>83</v>
      </c>
      <c r="E17">
        <v>91</v>
      </c>
      <c r="F17">
        <v>156</v>
      </c>
      <c r="G17" s="12"/>
      <c r="H17" s="10"/>
      <c r="K17" s="10"/>
      <c r="R17" s="2">
        <v>44124</v>
      </c>
      <c r="S17" s="10"/>
      <c r="T17">
        <v>147.80000000000001</v>
      </c>
      <c r="U17">
        <f t="shared" si="0"/>
        <v>85.783988999999991</v>
      </c>
      <c r="V17">
        <v>72</v>
      </c>
      <c r="W17">
        <f t="shared" si="1"/>
        <v>-13.783988999999991</v>
      </c>
    </row>
    <row r="18" spans="2:23" x14ac:dyDescent="0.15">
      <c r="B18" s="10"/>
      <c r="C18">
        <v>15.15</v>
      </c>
      <c r="D18">
        <v>87</v>
      </c>
      <c r="E18">
        <v>90</v>
      </c>
      <c r="F18">
        <v>88</v>
      </c>
      <c r="G18" s="12"/>
      <c r="H18" s="10"/>
      <c r="K18" s="10"/>
      <c r="R18" s="2">
        <v>44131</v>
      </c>
      <c r="S18" s="10"/>
      <c r="T18">
        <v>141.69999999999999</v>
      </c>
      <c r="U18">
        <f t="shared" si="0"/>
        <v>83.717583499999989</v>
      </c>
      <c r="V18">
        <v>72</v>
      </c>
      <c r="W18">
        <f t="shared" si="1"/>
        <v>-11.717583499999989</v>
      </c>
    </row>
    <row r="19" spans="2:23" x14ac:dyDescent="0.15">
      <c r="B19" s="10"/>
      <c r="C19">
        <v>17.5</v>
      </c>
      <c r="D19">
        <v>89</v>
      </c>
      <c r="E19">
        <v>92</v>
      </c>
      <c r="F19">
        <v>95</v>
      </c>
      <c r="G19" s="12"/>
      <c r="H19" s="10"/>
      <c r="K19" s="10"/>
      <c r="R19" s="2">
        <v>44138</v>
      </c>
      <c r="S19" s="10"/>
      <c r="T19">
        <v>115.7</v>
      </c>
      <c r="U19">
        <f t="shared" si="0"/>
        <v>74.9099535</v>
      </c>
      <c r="V19">
        <v>72</v>
      </c>
      <c r="W19">
        <f t="shared" si="1"/>
        <v>-2.9099535000000003</v>
      </c>
    </row>
    <row r="20" spans="2:23" x14ac:dyDescent="0.15">
      <c r="B20" s="10"/>
      <c r="C20">
        <v>4.84</v>
      </c>
      <c r="D20">
        <v>84</v>
      </c>
      <c r="E20">
        <v>77</v>
      </c>
      <c r="F20">
        <v>78</v>
      </c>
      <c r="G20" s="12"/>
      <c r="H20" s="10"/>
      <c r="K20" s="10"/>
      <c r="R20" s="2">
        <v>44145</v>
      </c>
      <c r="S20" s="10"/>
      <c r="T20">
        <v>108.1</v>
      </c>
      <c r="U20">
        <f t="shared" si="0"/>
        <v>72.335415499999996</v>
      </c>
      <c r="V20">
        <v>72</v>
      </c>
      <c r="W20">
        <f t="shared" si="1"/>
        <v>-0.33541549999999631</v>
      </c>
    </row>
    <row r="21" spans="2:23" x14ac:dyDescent="0.15">
      <c r="B21" s="10"/>
      <c r="C21">
        <v>5.51</v>
      </c>
      <c r="D21">
        <v>88</v>
      </c>
      <c r="E21">
        <v>76</v>
      </c>
      <c r="F21">
        <v>129</v>
      </c>
      <c r="G21" s="12"/>
      <c r="H21" s="10"/>
      <c r="K21" s="10"/>
      <c r="R21" s="2">
        <v>44152</v>
      </c>
      <c r="S21" s="10"/>
      <c r="T21">
        <v>105.03</v>
      </c>
      <c r="U21">
        <f t="shared" si="0"/>
        <v>71.295437649999997</v>
      </c>
      <c r="V21">
        <v>72</v>
      </c>
      <c r="W21">
        <f t="shared" si="1"/>
        <v>0.70456235000000333</v>
      </c>
    </row>
    <row r="22" spans="2:23" x14ac:dyDescent="0.15">
      <c r="B22" s="10"/>
      <c r="C22">
        <v>10.08</v>
      </c>
      <c r="D22">
        <v>88</v>
      </c>
      <c r="E22">
        <v>92</v>
      </c>
      <c r="F22">
        <v>125</v>
      </c>
      <c r="G22" s="12"/>
      <c r="H22" s="10"/>
      <c r="K22" s="10"/>
      <c r="R22" s="2">
        <v>44159</v>
      </c>
      <c r="S22" s="10"/>
      <c r="T22">
        <v>103.16</v>
      </c>
      <c r="U22">
        <f t="shared" si="0"/>
        <v>70.66196579999999</v>
      </c>
      <c r="V22">
        <v>72</v>
      </c>
      <c r="W22">
        <f t="shared" si="1"/>
        <v>1.3380342000000098</v>
      </c>
    </row>
    <row r="23" spans="2:23" x14ac:dyDescent="0.15">
      <c r="B23" s="10"/>
      <c r="C23">
        <v>13.25</v>
      </c>
      <c r="D23">
        <v>89</v>
      </c>
      <c r="E23">
        <v>89</v>
      </c>
      <c r="F23">
        <v>111</v>
      </c>
      <c r="G23" s="12"/>
      <c r="H23" s="10"/>
      <c r="K23" s="10"/>
      <c r="R23" s="2">
        <v>44166</v>
      </c>
      <c r="S23" s="10"/>
      <c r="T23">
        <v>94.45</v>
      </c>
      <c r="U23">
        <f t="shared" si="0"/>
        <v>67.711409750000001</v>
      </c>
      <c r="V23">
        <v>72</v>
      </c>
      <c r="W23">
        <f t="shared" si="1"/>
        <v>4.2885902499999986</v>
      </c>
    </row>
    <row r="24" spans="2:23" x14ac:dyDescent="0.15">
      <c r="B24" s="10"/>
      <c r="C24">
        <v>10.94</v>
      </c>
      <c r="D24">
        <v>91</v>
      </c>
      <c r="E24">
        <v>92</v>
      </c>
      <c r="F24">
        <v>71</v>
      </c>
      <c r="G24" s="12"/>
      <c r="H24" s="10"/>
      <c r="K24" s="10"/>
      <c r="R24" s="2">
        <v>44173</v>
      </c>
      <c r="S24" s="10"/>
      <c r="W24">
        <f t="shared" si="1"/>
        <v>0</v>
      </c>
    </row>
    <row r="25" spans="2:23" x14ac:dyDescent="0.15">
      <c r="B25" s="10"/>
      <c r="C25">
        <v>26.18</v>
      </c>
      <c r="D25">
        <v>85</v>
      </c>
      <c r="E25">
        <v>92</v>
      </c>
      <c r="F25">
        <v>176</v>
      </c>
      <c r="G25" s="12"/>
      <c r="H25" s="10"/>
      <c r="K25" s="10"/>
      <c r="R25" s="2">
        <v>44180</v>
      </c>
      <c r="S25" s="10"/>
      <c r="W25">
        <f t="shared" si="1"/>
        <v>0</v>
      </c>
    </row>
    <row r="26" spans="2:23" x14ac:dyDescent="0.15">
      <c r="B26" s="10"/>
      <c r="C26">
        <v>15.3</v>
      </c>
      <c r="D26">
        <v>84</v>
      </c>
      <c r="E26">
        <v>94</v>
      </c>
      <c r="F26">
        <v>134</v>
      </c>
      <c r="G26" s="12"/>
      <c r="H26" s="10"/>
      <c r="K26" s="10"/>
      <c r="R26" s="2">
        <v>44187</v>
      </c>
      <c r="S26" s="10"/>
      <c r="W26">
        <f t="shared" si="1"/>
        <v>0</v>
      </c>
    </row>
    <row r="27" spans="2:23" x14ac:dyDescent="0.15">
      <c r="B27" s="10"/>
      <c r="C27">
        <v>31.75</v>
      </c>
      <c r="D27">
        <v>88</v>
      </c>
      <c r="E27">
        <v>89</v>
      </c>
      <c r="F27">
        <v>158</v>
      </c>
      <c r="G27" s="12"/>
      <c r="H27" s="10"/>
      <c r="K27" s="10"/>
      <c r="R27" s="2">
        <v>44194</v>
      </c>
      <c r="S27" s="10"/>
      <c r="W27">
        <f t="shared" si="1"/>
        <v>0</v>
      </c>
    </row>
    <row r="28" spans="2:23" x14ac:dyDescent="0.15">
      <c r="B28" s="10"/>
      <c r="C28">
        <v>36.28</v>
      </c>
      <c r="D28">
        <v>85</v>
      </c>
      <c r="E28">
        <v>84</v>
      </c>
      <c r="F28">
        <v>168</v>
      </c>
      <c r="G28" s="12"/>
      <c r="H28" s="10"/>
      <c r="K28" s="10"/>
      <c r="R28" s="2">
        <v>44201</v>
      </c>
      <c r="S28" s="10"/>
      <c r="W28">
        <f t="shared" si="1"/>
        <v>0</v>
      </c>
    </row>
    <row r="29" spans="2:23" x14ac:dyDescent="0.15">
      <c r="B29" s="10"/>
      <c r="C29">
        <v>29.21</v>
      </c>
      <c r="D29">
        <v>90</v>
      </c>
      <c r="E29">
        <v>93</v>
      </c>
      <c r="F29">
        <v>157</v>
      </c>
      <c r="G29" s="12"/>
      <c r="H29" s="10"/>
      <c r="K29" s="10"/>
      <c r="S29" s="10"/>
      <c r="W29">
        <f t="shared" si="1"/>
        <v>0</v>
      </c>
    </row>
    <row r="30" spans="2:23" x14ac:dyDescent="0.15">
      <c r="B30" s="10"/>
      <c r="C30">
        <v>36.090000000000003</v>
      </c>
      <c r="D30">
        <v>89</v>
      </c>
      <c r="E30">
        <v>87</v>
      </c>
      <c r="F30">
        <v>158</v>
      </c>
      <c r="G30" s="12"/>
      <c r="H30" s="10"/>
      <c r="K30" s="10"/>
      <c r="S30" s="10"/>
      <c r="W30">
        <f t="shared" si="1"/>
        <v>0</v>
      </c>
    </row>
    <row r="31" spans="2:23" x14ac:dyDescent="0.15">
      <c r="B31" s="10"/>
      <c r="C31">
        <v>33.840000000000003</v>
      </c>
      <c r="D31">
        <v>90</v>
      </c>
      <c r="E31">
        <v>93</v>
      </c>
      <c r="F31">
        <v>171</v>
      </c>
      <c r="G31" s="12"/>
      <c r="H31" s="10"/>
    </row>
    <row r="32" spans="2:23" x14ac:dyDescent="0.15">
      <c r="B32" s="10"/>
      <c r="C32">
        <v>22.69</v>
      </c>
      <c r="D32">
        <v>87</v>
      </c>
      <c r="E32">
        <v>94</v>
      </c>
      <c r="F32">
        <v>130</v>
      </c>
      <c r="G32" s="12"/>
      <c r="H32" s="10"/>
    </row>
    <row r="33" spans="2:8" x14ac:dyDescent="0.15">
      <c r="B33" s="10"/>
      <c r="C33">
        <v>11.21</v>
      </c>
      <c r="D33">
        <v>92</v>
      </c>
      <c r="E33">
        <v>87</v>
      </c>
      <c r="F33">
        <v>113</v>
      </c>
      <c r="G33" s="12"/>
      <c r="H33" s="10"/>
    </row>
    <row r="34" spans="2:8" x14ac:dyDescent="0.15">
      <c r="B34" s="10"/>
      <c r="C34">
        <v>3.58</v>
      </c>
      <c r="D34">
        <v>94</v>
      </c>
      <c r="E34">
        <v>82</v>
      </c>
      <c r="F34">
        <v>50</v>
      </c>
      <c r="G34" s="12"/>
      <c r="H34" s="10"/>
    </row>
    <row r="35" spans="2:8" x14ac:dyDescent="0.15">
      <c r="B35" s="10"/>
      <c r="C35">
        <v>24.63</v>
      </c>
      <c r="D35">
        <v>90</v>
      </c>
      <c r="E35">
        <v>96</v>
      </c>
      <c r="F35">
        <v>168</v>
      </c>
      <c r="G35" s="12"/>
      <c r="H35" s="10"/>
    </row>
    <row r="36" spans="2:8" x14ac:dyDescent="0.15">
      <c r="B36" s="10"/>
      <c r="C36">
        <v>20.87</v>
      </c>
      <c r="D36">
        <v>89</v>
      </c>
      <c r="E36">
        <v>100</v>
      </c>
      <c r="F36">
        <v>94</v>
      </c>
      <c r="G36" s="12"/>
      <c r="H36" s="10"/>
    </row>
    <row r="37" spans="2:8" x14ac:dyDescent="0.15">
      <c r="B37" s="10"/>
      <c r="C37">
        <v>4.7300000000000004</v>
      </c>
      <c r="D37">
        <v>90</v>
      </c>
      <c r="E37">
        <v>91</v>
      </c>
      <c r="F37">
        <v>56</v>
      </c>
      <c r="G37" s="12"/>
      <c r="H37" s="10"/>
    </row>
    <row r="38" spans="2:8" x14ac:dyDescent="0.15">
      <c r="B38" s="10"/>
      <c r="C38">
        <v>10.55</v>
      </c>
      <c r="D38">
        <v>87</v>
      </c>
      <c r="E38">
        <v>99</v>
      </c>
      <c r="F38">
        <v>96</v>
      </c>
      <c r="G38" s="12"/>
      <c r="H38" s="10"/>
    </row>
    <row r="39" spans="2:8" x14ac:dyDescent="0.15">
      <c r="B39" s="10"/>
      <c r="C39">
        <v>7.12</v>
      </c>
      <c r="D39">
        <v>95</v>
      </c>
      <c r="E39">
        <v>87</v>
      </c>
      <c r="F39">
        <v>92</v>
      </c>
      <c r="G39" s="12"/>
      <c r="H39" s="10"/>
    </row>
    <row r="40" spans="2:8" x14ac:dyDescent="0.15">
      <c r="B40" s="10"/>
      <c r="C40">
        <v>3.38</v>
      </c>
      <c r="D40">
        <v>100</v>
      </c>
      <c r="E40">
        <v>41</v>
      </c>
      <c r="F40">
        <v>160</v>
      </c>
      <c r="G40" s="12"/>
      <c r="H40" s="10"/>
    </row>
    <row r="41" spans="2:8" x14ac:dyDescent="0.15">
      <c r="B41" s="10"/>
      <c r="C41">
        <v>25.19</v>
      </c>
      <c r="D41">
        <v>92</v>
      </c>
      <c r="E41">
        <v>82</v>
      </c>
      <c r="F41">
        <v>146</v>
      </c>
      <c r="G41" s="12"/>
      <c r="H41" s="10"/>
    </row>
    <row r="42" spans="2:8" x14ac:dyDescent="0.15">
      <c r="B42" s="10"/>
      <c r="C42">
        <v>15.67</v>
      </c>
      <c r="D42">
        <v>88</v>
      </c>
      <c r="E42">
        <v>87</v>
      </c>
      <c r="F42">
        <v>86</v>
      </c>
      <c r="G42" s="12"/>
      <c r="H42" s="10"/>
    </row>
    <row r="43" spans="2:8" x14ac:dyDescent="0.15">
      <c r="B43" s="10"/>
      <c r="C43">
        <v>18.739999999999998</v>
      </c>
      <c r="D43">
        <v>91</v>
      </c>
      <c r="E43">
        <v>94</v>
      </c>
      <c r="F43">
        <v>96</v>
      </c>
      <c r="G43" s="12"/>
      <c r="H43" s="10"/>
    </row>
    <row r="44" spans="2:8" x14ac:dyDescent="0.15">
      <c r="B44" s="10"/>
      <c r="C44">
        <v>5.55</v>
      </c>
      <c r="D44">
        <v>91</v>
      </c>
      <c r="E44">
        <v>81</v>
      </c>
      <c r="F44">
        <v>80</v>
      </c>
      <c r="G44" s="12"/>
      <c r="H44" s="10"/>
    </row>
    <row r="45" spans="2:8" x14ac:dyDescent="0.15">
      <c r="B45" s="10"/>
      <c r="C45">
        <v>5.51</v>
      </c>
      <c r="D45">
        <v>92</v>
      </c>
      <c r="E45">
        <v>80</v>
      </c>
      <c r="F45">
        <v>116</v>
      </c>
      <c r="G45" s="12"/>
      <c r="H45" s="10"/>
    </row>
    <row r="46" spans="2:8" x14ac:dyDescent="0.15">
      <c r="B46" s="10"/>
      <c r="C46">
        <v>10.119999999999999</v>
      </c>
      <c r="D46">
        <v>94</v>
      </c>
      <c r="E46">
        <v>87</v>
      </c>
      <c r="F46">
        <v>115</v>
      </c>
      <c r="G46" s="12"/>
      <c r="H46" s="10"/>
    </row>
    <row r="47" spans="2:8" x14ac:dyDescent="0.15">
      <c r="B47" s="10"/>
      <c r="C47">
        <v>13.42</v>
      </c>
      <c r="D47">
        <v>89</v>
      </c>
      <c r="E47">
        <v>91</v>
      </c>
      <c r="F47">
        <v>104</v>
      </c>
      <c r="G47" s="12"/>
      <c r="H47" s="10"/>
    </row>
    <row r="48" spans="2:8" x14ac:dyDescent="0.15">
      <c r="B48" s="10"/>
      <c r="C48">
        <v>11.57</v>
      </c>
      <c r="D48">
        <v>89</v>
      </c>
      <c r="E48">
        <v>92</v>
      </c>
      <c r="F48">
        <v>70</v>
      </c>
      <c r="G48" s="12"/>
      <c r="H48" s="10"/>
    </row>
    <row r="49" spans="2:8" x14ac:dyDescent="0.15">
      <c r="B49" s="10"/>
      <c r="C49">
        <v>26.18</v>
      </c>
      <c r="D49">
        <v>92</v>
      </c>
      <c r="E49">
        <v>89</v>
      </c>
      <c r="F49">
        <v>165</v>
      </c>
      <c r="G49" s="12"/>
      <c r="H49" s="10"/>
    </row>
    <row r="50" spans="2:8" x14ac:dyDescent="0.15">
      <c r="B50" s="10"/>
      <c r="C50">
        <v>15.3</v>
      </c>
      <c r="D50">
        <v>93</v>
      </c>
      <c r="E50">
        <v>89</v>
      </c>
      <c r="F50">
        <v>121</v>
      </c>
      <c r="G50" s="12"/>
      <c r="H50" s="10"/>
    </row>
    <row r="51" spans="2:8" x14ac:dyDescent="0.15">
      <c r="B51" s="10"/>
      <c r="C51">
        <v>32.36</v>
      </c>
      <c r="D51">
        <v>90</v>
      </c>
      <c r="E51">
        <v>89</v>
      </c>
      <c r="F51">
        <v>154</v>
      </c>
      <c r="G51" s="12"/>
      <c r="H51" s="10"/>
    </row>
    <row r="52" spans="2:8" x14ac:dyDescent="0.15">
      <c r="B52" s="10"/>
      <c r="C52">
        <v>37.31</v>
      </c>
      <c r="D52">
        <v>86</v>
      </c>
      <c r="E52">
        <v>84</v>
      </c>
      <c r="F52">
        <v>166</v>
      </c>
      <c r="G52" s="12"/>
      <c r="H52" s="10"/>
    </row>
    <row r="53" spans="2:8" x14ac:dyDescent="0.15">
      <c r="B53" s="10"/>
      <c r="C53">
        <v>29.43</v>
      </c>
      <c r="D53">
        <v>91</v>
      </c>
      <c r="E53">
        <v>96</v>
      </c>
      <c r="F53">
        <v>149</v>
      </c>
      <c r="G53" s="12"/>
      <c r="H53" s="10"/>
    </row>
    <row r="54" spans="2:8" x14ac:dyDescent="0.15">
      <c r="B54" s="10"/>
      <c r="C54">
        <v>37.28</v>
      </c>
      <c r="D54">
        <v>90</v>
      </c>
      <c r="E54">
        <v>90</v>
      </c>
      <c r="F54">
        <v>157</v>
      </c>
      <c r="G54" s="12"/>
      <c r="H54" s="10"/>
    </row>
    <row r="55" spans="2:8" x14ac:dyDescent="0.15">
      <c r="B55" s="10"/>
      <c r="C55">
        <v>34.200000000000003</v>
      </c>
      <c r="D55">
        <v>92</v>
      </c>
      <c r="E55">
        <v>95</v>
      </c>
      <c r="F55">
        <v>165</v>
      </c>
      <c r="G55" s="12"/>
      <c r="H55" s="10"/>
    </row>
    <row r="56" spans="2:8" x14ac:dyDescent="0.15">
      <c r="B56" s="10"/>
      <c r="C56">
        <v>24.65</v>
      </c>
      <c r="D56">
        <v>89</v>
      </c>
      <c r="E56">
        <v>97</v>
      </c>
      <c r="F56">
        <v>132</v>
      </c>
      <c r="G56" s="12"/>
      <c r="H56" s="10"/>
    </row>
    <row r="57" spans="2:8" x14ac:dyDescent="0.15">
      <c r="B57" s="10"/>
      <c r="C57">
        <v>11.21</v>
      </c>
      <c r="D57">
        <v>94</v>
      </c>
      <c r="E57">
        <v>65</v>
      </c>
      <c r="F57">
        <v>103</v>
      </c>
      <c r="G57" s="12"/>
      <c r="H57" s="10"/>
    </row>
    <row r="58" spans="2:8" x14ac:dyDescent="0.15">
      <c r="B58" s="10"/>
      <c r="C58">
        <v>3.58</v>
      </c>
      <c r="D58">
        <v>92</v>
      </c>
      <c r="E58">
        <v>58</v>
      </c>
      <c r="F58">
        <v>45</v>
      </c>
      <c r="G58" s="12"/>
      <c r="H58" s="10"/>
    </row>
    <row r="59" spans="2:8" x14ac:dyDescent="0.15">
      <c r="B59" s="10"/>
      <c r="C59">
        <v>24.63</v>
      </c>
      <c r="D59">
        <v>95</v>
      </c>
      <c r="E59">
        <v>90</v>
      </c>
      <c r="F59">
        <v>156</v>
      </c>
      <c r="G59" s="12"/>
      <c r="H59" s="10"/>
    </row>
    <row r="60" spans="2:8" x14ac:dyDescent="0.15">
      <c r="B60" s="10"/>
      <c r="C60">
        <v>21.28</v>
      </c>
      <c r="D60">
        <v>90</v>
      </c>
      <c r="E60">
        <v>92</v>
      </c>
      <c r="F60">
        <v>90</v>
      </c>
      <c r="G60" s="12"/>
      <c r="H60" s="10"/>
    </row>
    <row r="61" spans="2:8" x14ac:dyDescent="0.15">
      <c r="B61" s="10"/>
      <c r="C61">
        <v>4.7300000000000004</v>
      </c>
      <c r="D61">
        <v>94</v>
      </c>
      <c r="E61">
        <v>88</v>
      </c>
      <c r="F61">
        <v>53</v>
      </c>
      <c r="G61" s="12"/>
      <c r="H61" s="10"/>
    </row>
    <row r="62" spans="2:8" x14ac:dyDescent="0.15">
      <c r="B62" s="10"/>
      <c r="C62">
        <v>10.55</v>
      </c>
      <c r="D62">
        <v>92</v>
      </c>
      <c r="E62">
        <v>98</v>
      </c>
      <c r="F62">
        <v>89</v>
      </c>
      <c r="G62" s="12"/>
      <c r="H62" s="10"/>
    </row>
    <row r="63" spans="2:8" x14ac:dyDescent="0.15">
      <c r="B63" s="10"/>
      <c r="C63">
        <v>7.12</v>
      </c>
      <c r="D63">
        <v>101</v>
      </c>
      <c r="E63">
        <v>57</v>
      </c>
      <c r="F63">
        <v>85</v>
      </c>
      <c r="G63" s="12"/>
      <c r="H63" s="10"/>
    </row>
    <row r="64" spans="2:8" x14ac:dyDescent="0.15">
      <c r="B64" s="10"/>
      <c r="C64">
        <v>3.63</v>
      </c>
      <c r="D64">
        <v>95</v>
      </c>
      <c r="E64">
        <v>41</v>
      </c>
      <c r="F64">
        <v>159</v>
      </c>
      <c r="G64" s="12"/>
      <c r="H64" s="10"/>
    </row>
    <row r="65" spans="2:8" x14ac:dyDescent="0.15">
      <c r="B65" s="10"/>
      <c r="C65">
        <v>25.19</v>
      </c>
      <c r="D65">
        <v>93</v>
      </c>
      <c r="E65">
        <v>72</v>
      </c>
      <c r="F65">
        <v>139</v>
      </c>
      <c r="G65" s="12"/>
      <c r="H65" s="10"/>
    </row>
    <row r="66" spans="2:8" x14ac:dyDescent="0.15">
      <c r="B66" s="10"/>
      <c r="C66">
        <v>15.94</v>
      </c>
      <c r="D66">
        <v>91</v>
      </c>
      <c r="E66">
        <v>78</v>
      </c>
      <c r="F66">
        <v>81</v>
      </c>
      <c r="G66" s="12"/>
      <c r="H66" s="10"/>
    </row>
    <row r="67" spans="2:8" x14ac:dyDescent="0.15">
      <c r="B67" s="10"/>
      <c r="C67">
        <v>18.829999999999998</v>
      </c>
      <c r="D67">
        <v>94</v>
      </c>
      <c r="E67">
        <v>80</v>
      </c>
      <c r="F67">
        <v>90</v>
      </c>
      <c r="G67" s="12"/>
      <c r="H67" s="10"/>
    </row>
    <row r="68" spans="2:8" x14ac:dyDescent="0.15">
      <c r="B68" s="10"/>
      <c r="C68">
        <v>5.55</v>
      </c>
      <c r="D68">
        <v>92</v>
      </c>
      <c r="E68">
        <v>60</v>
      </c>
      <c r="F68">
        <v>72</v>
      </c>
      <c r="G68" s="12"/>
      <c r="H68" s="10"/>
    </row>
    <row r="69" spans="2:8" x14ac:dyDescent="0.15">
      <c r="B69" s="10"/>
      <c r="C69">
        <v>5.51</v>
      </c>
      <c r="D69">
        <v>96</v>
      </c>
      <c r="E69">
        <v>49</v>
      </c>
      <c r="F69">
        <v>107</v>
      </c>
      <c r="G69" s="12"/>
      <c r="H69" s="10"/>
    </row>
    <row r="70" spans="2:8" x14ac:dyDescent="0.15">
      <c r="B70" s="10"/>
      <c r="C70">
        <v>10.119999999999999</v>
      </c>
      <c r="D70">
        <v>99</v>
      </c>
      <c r="E70">
        <v>64</v>
      </c>
      <c r="F70">
        <v>106</v>
      </c>
      <c r="G70" s="12"/>
      <c r="H70" s="10"/>
    </row>
    <row r="71" spans="2:8" x14ac:dyDescent="0.15">
      <c r="B71" s="10"/>
      <c r="C71">
        <v>13.42</v>
      </c>
      <c r="D71">
        <v>95</v>
      </c>
      <c r="E71">
        <v>71</v>
      </c>
      <c r="F71">
        <v>96</v>
      </c>
      <c r="G71" s="12"/>
      <c r="H71" s="10"/>
    </row>
    <row r="72" spans="2:8" x14ac:dyDescent="0.15">
      <c r="B72" s="10"/>
      <c r="C72">
        <v>11.57</v>
      </c>
      <c r="D72">
        <v>96</v>
      </c>
      <c r="E72">
        <v>86</v>
      </c>
      <c r="F72">
        <v>66</v>
      </c>
      <c r="G72" s="12"/>
      <c r="H72" s="10"/>
    </row>
    <row r="73" spans="2:8" x14ac:dyDescent="0.15">
      <c r="B73" s="10"/>
      <c r="C73">
        <v>26.18</v>
      </c>
      <c r="D73">
        <v>94</v>
      </c>
      <c r="E73">
        <v>84</v>
      </c>
      <c r="F73">
        <v>156</v>
      </c>
      <c r="G73" s="12"/>
      <c r="H73" s="10"/>
    </row>
    <row r="74" spans="2:8" x14ac:dyDescent="0.15">
      <c r="B74" s="10"/>
      <c r="C74">
        <v>15.3</v>
      </c>
      <c r="D74">
        <v>92</v>
      </c>
      <c r="E74">
        <v>78</v>
      </c>
      <c r="F74">
        <v>111</v>
      </c>
      <c r="G74" s="12"/>
      <c r="H74" s="10"/>
    </row>
    <row r="75" spans="2:8" x14ac:dyDescent="0.15">
      <c r="B75" s="10"/>
      <c r="C75">
        <v>32.56</v>
      </c>
      <c r="D75">
        <v>84</v>
      </c>
      <c r="E75">
        <v>90</v>
      </c>
      <c r="F75">
        <v>148</v>
      </c>
      <c r="G75" s="12"/>
      <c r="H75" s="10"/>
    </row>
    <row r="76" spans="2:8" x14ac:dyDescent="0.15">
      <c r="B76" s="10"/>
      <c r="C76">
        <v>37.72</v>
      </c>
      <c r="D76">
        <v>82</v>
      </c>
      <c r="E76">
        <v>82</v>
      </c>
      <c r="F76">
        <v>162</v>
      </c>
      <c r="G76" s="12"/>
      <c r="H76" s="10"/>
    </row>
    <row r="77" spans="2:8" x14ac:dyDescent="0.15">
      <c r="B77" s="10"/>
      <c r="C77">
        <v>29.83</v>
      </c>
      <c r="D77">
        <v>83</v>
      </c>
      <c r="E77">
        <v>93</v>
      </c>
      <c r="F77">
        <v>143</v>
      </c>
      <c r="G77" s="12"/>
      <c r="H77" s="10"/>
    </row>
    <row r="78" spans="2:8" x14ac:dyDescent="0.15">
      <c r="B78" s="10"/>
      <c r="C78">
        <v>37.299999999999997</v>
      </c>
      <c r="D78">
        <v>87</v>
      </c>
      <c r="E78">
        <v>85</v>
      </c>
      <c r="F78">
        <v>151</v>
      </c>
      <c r="G78" s="12"/>
      <c r="H78" s="10"/>
    </row>
    <row r="79" spans="2:8" x14ac:dyDescent="0.15">
      <c r="B79" s="10"/>
      <c r="C79">
        <v>34.24</v>
      </c>
      <c r="D79">
        <v>86</v>
      </c>
      <c r="E79">
        <v>91</v>
      </c>
      <c r="F79">
        <v>158</v>
      </c>
      <c r="G79" s="12"/>
      <c r="H79" s="10"/>
    </row>
    <row r="80" spans="2:8" x14ac:dyDescent="0.15">
      <c r="B80" s="10"/>
      <c r="C80">
        <v>24.77</v>
      </c>
      <c r="D80">
        <v>85</v>
      </c>
      <c r="E80">
        <v>91</v>
      </c>
      <c r="F80">
        <v>122</v>
      </c>
      <c r="G80" s="12"/>
      <c r="H80" s="10"/>
    </row>
    <row r="81" spans="2:8" x14ac:dyDescent="0.15">
      <c r="B81" s="10"/>
      <c r="C81">
        <v>12.52</v>
      </c>
      <c r="D81">
        <v>95</v>
      </c>
      <c r="E81">
        <v>79</v>
      </c>
      <c r="F81">
        <v>107</v>
      </c>
      <c r="G81" s="12"/>
      <c r="H81" s="10"/>
    </row>
    <row r="82" spans="2:8" x14ac:dyDescent="0.15">
      <c r="B82" s="10"/>
      <c r="C82">
        <v>5.68</v>
      </c>
      <c r="D82">
        <v>91</v>
      </c>
      <c r="E82">
        <v>68</v>
      </c>
      <c r="F82">
        <v>65</v>
      </c>
      <c r="G82" s="12"/>
      <c r="H82" s="10"/>
    </row>
    <row r="83" spans="2:8" x14ac:dyDescent="0.15">
      <c r="B83" s="10"/>
      <c r="C83">
        <v>26.16</v>
      </c>
      <c r="D83">
        <v>94</v>
      </c>
      <c r="E83">
        <v>95</v>
      </c>
      <c r="F83">
        <v>155</v>
      </c>
      <c r="G83" s="12"/>
      <c r="H83" s="10"/>
    </row>
    <row r="84" spans="2:8" x14ac:dyDescent="0.15">
      <c r="B84" s="10"/>
      <c r="C84">
        <v>21.33</v>
      </c>
      <c r="D84">
        <v>91</v>
      </c>
      <c r="E84">
        <v>99</v>
      </c>
      <c r="F84">
        <v>84</v>
      </c>
      <c r="G84" s="12"/>
      <c r="H84" s="10"/>
    </row>
    <row r="85" spans="2:8" x14ac:dyDescent="0.15">
      <c r="B85" s="10"/>
      <c r="C85">
        <v>5.09</v>
      </c>
      <c r="D85">
        <v>92</v>
      </c>
      <c r="E85">
        <v>87</v>
      </c>
      <c r="F85">
        <v>53</v>
      </c>
      <c r="G85" s="12"/>
      <c r="H85" s="10"/>
    </row>
    <row r="86" spans="2:8" x14ac:dyDescent="0.15">
      <c r="B86" s="10"/>
      <c r="C86">
        <v>10.55</v>
      </c>
      <c r="D86">
        <v>89</v>
      </c>
      <c r="E86">
        <v>96</v>
      </c>
      <c r="F86">
        <v>84</v>
      </c>
      <c r="G86" s="12"/>
      <c r="H86" s="10"/>
    </row>
    <row r="87" spans="2:8" x14ac:dyDescent="0.15">
      <c r="B87" s="10"/>
      <c r="C87">
        <v>7.15</v>
      </c>
      <c r="D87">
        <v>96</v>
      </c>
      <c r="E87">
        <v>77</v>
      </c>
      <c r="F87">
        <v>81</v>
      </c>
      <c r="G87" s="12"/>
      <c r="H87" s="10"/>
    </row>
    <row r="88" spans="2:8" x14ac:dyDescent="0.15">
      <c r="B88" s="10"/>
      <c r="C88">
        <v>3.63</v>
      </c>
      <c r="D88">
        <v>98</v>
      </c>
      <c r="E88">
        <v>26</v>
      </c>
      <c r="F88">
        <v>144</v>
      </c>
      <c r="G88" s="12"/>
      <c r="H88" s="10"/>
    </row>
    <row r="89" spans="2:8" x14ac:dyDescent="0.15">
      <c r="B89" s="10"/>
      <c r="C89">
        <v>27.04</v>
      </c>
      <c r="D89">
        <v>92</v>
      </c>
      <c r="E89">
        <v>85</v>
      </c>
      <c r="F89">
        <v>142</v>
      </c>
      <c r="G89" s="12"/>
      <c r="H89" s="10"/>
    </row>
    <row r="90" spans="2:8" x14ac:dyDescent="0.15">
      <c r="B90" s="10"/>
      <c r="C90">
        <v>16.07</v>
      </c>
      <c r="D90">
        <v>89</v>
      </c>
      <c r="E90">
        <v>78</v>
      </c>
      <c r="F90">
        <v>76</v>
      </c>
      <c r="G90" s="12"/>
      <c r="H90" s="10"/>
    </row>
    <row r="91" spans="2:8" x14ac:dyDescent="0.15">
      <c r="B91" s="10"/>
      <c r="C91">
        <v>18.96</v>
      </c>
      <c r="D91">
        <v>93</v>
      </c>
      <c r="E91">
        <v>92</v>
      </c>
      <c r="F91">
        <v>84</v>
      </c>
      <c r="G91" s="12"/>
      <c r="H91" s="10"/>
    </row>
    <row r="92" spans="2:8" x14ac:dyDescent="0.15">
      <c r="B92" s="10"/>
      <c r="C92">
        <v>6.43</v>
      </c>
      <c r="D92">
        <v>92</v>
      </c>
      <c r="E92">
        <v>72</v>
      </c>
      <c r="F92">
        <v>76</v>
      </c>
      <c r="G92" s="12"/>
      <c r="H92" s="10"/>
    </row>
    <row r="93" spans="2:8" x14ac:dyDescent="0.15">
      <c r="B93" s="10"/>
      <c r="C93">
        <v>5.51</v>
      </c>
      <c r="D93">
        <v>96</v>
      </c>
      <c r="E93">
        <v>71</v>
      </c>
      <c r="F93">
        <v>99</v>
      </c>
      <c r="G93" s="12"/>
      <c r="H93" s="10"/>
    </row>
    <row r="94" spans="2:8" x14ac:dyDescent="0.15">
      <c r="B94" s="10"/>
      <c r="C94">
        <v>10.119999999999999</v>
      </c>
      <c r="D94">
        <v>97</v>
      </c>
      <c r="E94">
        <v>73</v>
      </c>
      <c r="F94">
        <v>100</v>
      </c>
      <c r="G94" s="12"/>
      <c r="H94" s="10"/>
    </row>
    <row r="95" spans="2:8" x14ac:dyDescent="0.15">
      <c r="B95" s="10"/>
      <c r="C95">
        <v>13.67</v>
      </c>
      <c r="D95">
        <v>94</v>
      </c>
      <c r="E95">
        <v>86</v>
      </c>
      <c r="F95">
        <v>92</v>
      </c>
      <c r="G95" s="12"/>
      <c r="H95" s="10"/>
    </row>
    <row r="96" spans="2:8" x14ac:dyDescent="0.15">
      <c r="B96" s="10"/>
      <c r="C96">
        <v>11.69</v>
      </c>
      <c r="D96">
        <v>95</v>
      </c>
      <c r="E96">
        <v>90</v>
      </c>
      <c r="F96">
        <v>63</v>
      </c>
      <c r="G96" s="12"/>
      <c r="H96" s="10"/>
    </row>
    <row r="97" spans="2:8" x14ac:dyDescent="0.15">
      <c r="B97" s="10"/>
      <c r="C97">
        <v>27.28</v>
      </c>
      <c r="D97">
        <v>94</v>
      </c>
      <c r="E97">
        <v>86</v>
      </c>
      <c r="F97">
        <v>155</v>
      </c>
      <c r="G97" s="12"/>
      <c r="H97" s="10"/>
    </row>
    <row r="98" spans="2:8" x14ac:dyDescent="0.15">
      <c r="B98" s="10"/>
      <c r="C98">
        <v>16.260000000000002</v>
      </c>
      <c r="D98">
        <v>93</v>
      </c>
      <c r="E98">
        <v>83</v>
      </c>
      <c r="F98">
        <v>110</v>
      </c>
      <c r="G98" s="12"/>
      <c r="H98" s="10"/>
    </row>
    <row r="99" spans="2:8" x14ac:dyDescent="0.15">
      <c r="B99" s="10"/>
      <c r="C99">
        <v>16.559999999999999</v>
      </c>
      <c r="D99">
        <v>90</v>
      </c>
      <c r="E99">
        <v>90</v>
      </c>
      <c r="F99">
        <v>116</v>
      </c>
      <c r="G99" s="12"/>
      <c r="H99" s="10"/>
    </row>
    <row r="100" spans="2:8" x14ac:dyDescent="0.15">
      <c r="B100" s="10"/>
      <c r="C100">
        <v>19.78</v>
      </c>
      <c r="D100">
        <v>86</v>
      </c>
      <c r="E100">
        <v>89</v>
      </c>
      <c r="F100">
        <v>129</v>
      </c>
      <c r="G100" s="12"/>
      <c r="H100" s="10"/>
    </row>
    <row r="101" spans="2:8" x14ac:dyDescent="0.15">
      <c r="B101" s="10"/>
      <c r="C101">
        <v>19.72</v>
      </c>
      <c r="D101">
        <v>92</v>
      </c>
      <c r="E101">
        <v>94</v>
      </c>
      <c r="F101">
        <v>141</v>
      </c>
      <c r="G101" s="12"/>
      <c r="H101" s="10"/>
    </row>
    <row r="102" spans="2:8" x14ac:dyDescent="0.15">
      <c r="B102" s="10"/>
      <c r="C102">
        <v>21.15</v>
      </c>
      <c r="D102">
        <v>89</v>
      </c>
      <c r="E102">
        <v>91</v>
      </c>
      <c r="F102">
        <v>136</v>
      </c>
      <c r="G102" s="12"/>
      <c r="H102" s="10"/>
    </row>
    <row r="103" spans="2:8" x14ac:dyDescent="0.15">
      <c r="B103" s="10"/>
      <c r="C103">
        <v>21.45</v>
      </c>
      <c r="D103">
        <v>92</v>
      </c>
      <c r="E103">
        <v>93</v>
      </c>
      <c r="F103">
        <v>155</v>
      </c>
      <c r="G103" s="12"/>
      <c r="H103" s="10"/>
    </row>
    <row r="104" spans="2:8" x14ac:dyDescent="0.15">
      <c r="B104" s="10"/>
      <c r="C104">
        <v>21.01</v>
      </c>
      <c r="D104">
        <v>93</v>
      </c>
      <c r="E104">
        <v>92</v>
      </c>
      <c r="F104">
        <v>139</v>
      </c>
      <c r="G104" s="12"/>
      <c r="H104" s="10"/>
    </row>
    <row r="105" spans="2:8" x14ac:dyDescent="0.15">
      <c r="B105" s="10"/>
      <c r="C105">
        <v>9.5399999999999991</v>
      </c>
      <c r="D105">
        <v>91</v>
      </c>
      <c r="E105">
        <v>88</v>
      </c>
      <c r="F105">
        <v>96</v>
      </c>
      <c r="G105" s="12"/>
      <c r="H105" s="10"/>
    </row>
    <row r="106" spans="2:8" x14ac:dyDescent="0.15">
      <c r="B106" s="10"/>
      <c r="C106">
        <v>5.22</v>
      </c>
      <c r="D106">
        <v>92</v>
      </c>
      <c r="E106">
        <v>79</v>
      </c>
      <c r="F106">
        <v>65</v>
      </c>
      <c r="G106" s="12"/>
      <c r="H106" s="10"/>
    </row>
    <row r="107" spans="2:8" x14ac:dyDescent="0.15">
      <c r="B107" s="10"/>
      <c r="C107">
        <v>17.399999999999999</v>
      </c>
      <c r="D107">
        <v>92</v>
      </c>
      <c r="E107">
        <v>87</v>
      </c>
      <c r="F107">
        <v>130</v>
      </c>
      <c r="G107" s="12"/>
      <c r="H107" s="10"/>
    </row>
    <row r="108" spans="2:8" x14ac:dyDescent="0.15">
      <c r="B108" s="10"/>
      <c r="C108">
        <v>15.6</v>
      </c>
      <c r="D108">
        <v>86</v>
      </c>
      <c r="E108">
        <v>100</v>
      </c>
      <c r="F108">
        <v>85</v>
      </c>
      <c r="G108" s="12"/>
      <c r="H108" s="10"/>
    </row>
    <row r="109" spans="2:8" x14ac:dyDescent="0.15">
      <c r="B109" s="10"/>
      <c r="C109">
        <v>4.4400000000000004</v>
      </c>
      <c r="D109">
        <v>91</v>
      </c>
      <c r="E109">
        <v>91</v>
      </c>
      <c r="F109">
        <v>57</v>
      </c>
      <c r="G109" s="12"/>
      <c r="H109" s="10"/>
    </row>
    <row r="110" spans="2:8" x14ac:dyDescent="0.15">
      <c r="B110" s="10"/>
      <c r="C110">
        <v>10.51</v>
      </c>
      <c r="D110">
        <v>88</v>
      </c>
      <c r="E110">
        <v>99</v>
      </c>
      <c r="F110">
        <v>107</v>
      </c>
      <c r="G110" s="12"/>
      <c r="H110" s="10"/>
    </row>
    <row r="111" spans="2:8" x14ac:dyDescent="0.15">
      <c r="B111" s="10"/>
      <c r="C111">
        <v>6.16</v>
      </c>
      <c r="D111">
        <v>101</v>
      </c>
      <c r="E111">
        <v>77</v>
      </c>
      <c r="F111">
        <v>80</v>
      </c>
      <c r="G111" s="12"/>
      <c r="H111" s="10"/>
    </row>
    <row r="112" spans="2:8" x14ac:dyDescent="0.15">
      <c r="B112" s="10"/>
      <c r="C112">
        <v>2.5499999999999998</v>
      </c>
      <c r="D112">
        <v>102</v>
      </c>
      <c r="E112">
        <v>39</v>
      </c>
      <c r="F112">
        <v>135</v>
      </c>
      <c r="G112" s="12"/>
      <c r="H112" s="10"/>
    </row>
    <row r="113" spans="2:23" x14ac:dyDescent="0.15">
      <c r="B113" s="10"/>
      <c r="C113">
        <v>21.06</v>
      </c>
      <c r="D113">
        <v>89</v>
      </c>
      <c r="E113">
        <v>97</v>
      </c>
      <c r="F113">
        <v>141</v>
      </c>
      <c r="G113" s="12"/>
      <c r="H113" s="10"/>
    </row>
    <row r="114" spans="2:23" x14ac:dyDescent="0.15">
      <c r="B114" s="10"/>
      <c r="C114">
        <v>10.06</v>
      </c>
      <c r="D114">
        <v>88</v>
      </c>
      <c r="E114">
        <v>89</v>
      </c>
      <c r="F114">
        <v>0</v>
      </c>
      <c r="G114" s="12"/>
      <c r="H114" s="10"/>
    </row>
    <row r="115" spans="2:23" x14ac:dyDescent="0.15">
      <c r="B115" s="10"/>
      <c r="C115">
        <v>16.600000000000001</v>
      </c>
      <c r="D115">
        <v>88</v>
      </c>
      <c r="E115">
        <v>93</v>
      </c>
      <c r="F115">
        <v>97</v>
      </c>
      <c r="G115" s="12"/>
      <c r="H115" s="10"/>
    </row>
    <row r="116" spans="2:23" x14ac:dyDescent="0.15">
      <c r="B116" s="10"/>
      <c r="C116">
        <v>5.69</v>
      </c>
      <c r="D116">
        <v>93</v>
      </c>
      <c r="E116">
        <v>81</v>
      </c>
      <c r="F116">
        <v>75</v>
      </c>
      <c r="G116" s="12"/>
      <c r="H116" s="10"/>
    </row>
    <row r="117" spans="2:23" x14ac:dyDescent="0.15">
      <c r="B117" s="10"/>
      <c r="C117">
        <v>4.01</v>
      </c>
      <c r="D117">
        <v>97</v>
      </c>
      <c r="E117">
        <v>73</v>
      </c>
      <c r="F117">
        <v>86</v>
      </c>
      <c r="G117" s="12"/>
      <c r="H117" s="10"/>
    </row>
    <row r="118" spans="2:23" x14ac:dyDescent="0.15">
      <c r="B118" s="10"/>
      <c r="C118">
        <v>7.98</v>
      </c>
      <c r="D118">
        <v>97</v>
      </c>
      <c r="E118">
        <v>82</v>
      </c>
      <c r="F118">
        <v>97</v>
      </c>
      <c r="G118" s="12"/>
      <c r="H118" s="10"/>
    </row>
    <row r="119" spans="2:23" x14ac:dyDescent="0.15">
      <c r="B119" s="10"/>
      <c r="C119">
        <v>11.2</v>
      </c>
      <c r="D119">
        <v>93</v>
      </c>
      <c r="E119">
        <v>86</v>
      </c>
      <c r="F119">
        <v>91</v>
      </c>
      <c r="G119" s="12"/>
      <c r="H119" s="10"/>
    </row>
    <row r="120" spans="2:23" x14ac:dyDescent="0.15">
      <c r="B120" s="10"/>
      <c r="C120">
        <v>11.89</v>
      </c>
      <c r="D120">
        <v>91</v>
      </c>
      <c r="E120">
        <v>90</v>
      </c>
      <c r="F120">
        <v>80</v>
      </c>
      <c r="G120" s="12"/>
      <c r="H120" s="10"/>
    </row>
    <row r="121" spans="2:23" x14ac:dyDescent="0.15">
      <c r="B121" s="10"/>
      <c r="C121">
        <v>18.61</v>
      </c>
      <c r="D121">
        <v>90</v>
      </c>
      <c r="E121">
        <v>90</v>
      </c>
      <c r="F121">
        <v>139</v>
      </c>
      <c r="G121" s="12"/>
      <c r="H121" s="10"/>
    </row>
    <row r="122" spans="2:23" x14ac:dyDescent="0.15">
      <c r="B122" s="10"/>
      <c r="C122">
        <v>14.58</v>
      </c>
      <c r="D122">
        <v>90</v>
      </c>
      <c r="E122">
        <v>96</v>
      </c>
      <c r="F122">
        <v>116</v>
      </c>
      <c r="G122" s="12"/>
      <c r="H122" s="10"/>
    </row>
    <row r="123" spans="2:23" x14ac:dyDescent="0.15">
      <c r="B123" s="10"/>
      <c r="C123" s="5">
        <f>AVERAGE(C3:C122)</f>
        <v>16.815749999999998</v>
      </c>
      <c r="D123" s="5">
        <f t="shared" ref="D123:F123" si="4">AVERAGE(D3:D122)</f>
        <v>90.775000000000006</v>
      </c>
      <c r="E123" s="5">
        <f t="shared" si="4"/>
        <v>84.38333333333334</v>
      </c>
      <c r="F123" s="5">
        <f t="shared" si="4"/>
        <v>114.26666666666667</v>
      </c>
      <c r="G123" s="12"/>
      <c r="H123" s="10"/>
    </row>
    <row r="124" spans="2:23" ht="21" thickBot="1" x14ac:dyDescent="0.2">
      <c r="B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 ht="21" thickBot="1" x14ac:dyDescent="0.2">
      <c r="B125" s="1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 ht="21" thickBot="1" x14ac:dyDescent="0.2">
      <c r="B126" s="1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 ht="21" thickBot="1" x14ac:dyDescent="0.2">
      <c r="B127" s="10"/>
      <c r="C127" s="4"/>
      <c r="D127" s="4"/>
      <c r="E127" s="4"/>
    </row>
    <row r="128" spans="2:23" ht="21" thickBot="1" x14ac:dyDescent="0.2">
      <c r="B128" s="10"/>
      <c r="C128" s="4"/>
      <c r="D128" s="4"/>
      <c r="E128" s="4"/>
    </row>
    <row r="129" spans="2:5" ht="21" thickBot="1" x14ac:dyDescent="0.2">
      <c r="B129" s="10"/>
      <c r="C129" s="4"/>
      <c r="D129" s="4"/>
      <c r="E129" s="4"/>
    </row>
    <row r="130" spans="2:5" ht="21" thickBot="1" x14ac:dyDescent="0.2">
      <c r="B130" s="10"/>
      <c r="C130" s="4"/>
      <c r="D130" s="4"/>
      <c r="E130" s="4"/>
    </row>
    <row r="131" spans="2:5" ht="21" thickBot="1" x14ac:dyDescent="0.2">
      <c r="B131" s="10"/>
      <c r="C131" s="4"/>
      <c r="D131" s="4"/>
      <c r="E131" s="4"/>
    </row>
    <row r="132" spans="2:5" ht="21" thickBot="1" x14ac:dyDescent="0.2">
      <c r="B132" s="10"/>
      <c r="C132" s="4"/>
      <c r="D132" s="4"/>
      <c r="E132" s="4"/>
    </row>
    <row r="133" spans="2:5" ht="21" thickBot="1" x14ac:dyDescent="0.2">
      <c r="B133" s="10"/>
      <c r="C133" s="4"/>
      <c r="D133" s="4"/>
      <c r="E133" s="4"/>
    </row>
    <row r="134" spans="2:5" ht="21" thickBot="1" x14ac:dyDescent="0.2">
      <c r="B134" s="10"/>
      <c r="C134" s="4"/>
      <c r="D134" s="4"/>
      <c r="E134" s="4"/>
    </row>
    <row r="135" spans="2:5" ht="21" thickBot="1" x14ac:dyDescent="0.2">
      <c r="B135" s="10"/>
      <c r="C135" s="4"/>
      <c r="D135" s="4"/>
      <c r="E135" s="4"/>
    </row>
    <row r="136" spans="2:5" ht="21" thickBot="1" x14ac:dyDescent="0.2">
      <c r="B136" s="10"/>
      <c r="C136" s="4"/>
      <c r="D136" s="4"/>
      <c r="E136" s="4"/>
    </row>
    <row r="137" spans="2:5" ht="21" thickBot="1" x14ac:dyDescent="0.2">
      <c r="B137" s="10"/>
      <c r="C137" s="4"/>
      <c r="D137" s="4"/>
      <c r="E137" s="4"/>
    </row>
    <row r="138" spans="2:5" ht="21" thickBot="1" x14ac:dyDescent="0.2">
      <c r="B138" s="10"/>
      <c r="C138" s="4"/>
      <c r="D138" s="4"/>
      <c r="E138" s="4"/>
    </row>
    <row r="139" spans="2:5" ht="21" thickBot="1" x14ac:dyDescent="0.2">
      <c r="B139" s="10"/>
      <c r="C139" s="4"/>
      <c r="D139" s="4"/>
      <c r="E139" s="4"/>
    </row>
  </sheetData>
  <mergeCells count="7">
    <mergeCell ref="B124:B139"/>
    <mergeCell ref="K2:K30"/>
    <mergeCell ref="S2:S30"/>
    <mergeCell ref="C1:F1"/>
    <mergeCell ref="B2:B123"/>
    <mergeCell ref="G2:G123"/>
    <mergeCell ref="H2:H1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不定期</vt:lpstr>
      <vt:lpstr>日更</vt:lpstr>
      <vt:lpstr>周更</vt:lpstr>
      <vt:lpstr>月更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2020-12-02T09:51:36Z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812c8d54-b9c1-4f54-9f28-769809612836</vt:lpwstr>
  </property>
</Properties>
</file>