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64CA151-5A5B-428A-3C10-775976492406}"/>
  <workbookPr codeName="ThisWorkbook"/>
  <mc:AlternateContent xmlns:mc="http://schemas.openxmlformats.org/markup-compatibility/2006">
    <mc:Choice Requires="x15">
      <x15ac:absPath xmlns:x15ac="http://schemas.microsoft.com/office/spreadsheetml/2010/11/ac" url="C:\Users\kgardiner\Desktop\"/>
    </mc:Choice>
  </mc:AlternateContent>
  <bookViews>
    <workbookView xWindow="360" yWindow="360" windowWidth="13500" windowHeight="8280" tabRatio="729" firstSheet="3"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 name="_xlnm.Print_Titles" localSheetId="25">'Table D'!$9:$11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19" i="2" l="1"/>
  <c r="O14" i="2"/>
  <c r="C2" i="35" l="1"/>
  <c r="B2" i="35"/>
  <c r="B1" i="35"/>
  <c r="P14" i="2" l="1"/>
  <c r="R14" i="2" s="1"/>
  <c r="P15" i="2"/>
  <c r="P16" i="2"/>
  <c r="P17" i="2"/>
  <c r="R17" i="2" s="1"/>
  <c r="P18" i="2"/>
  <c r="P19" i="2"/>
  <c r="P20" i="2"/>
  <c r="R20" i="2" s="1"/>
  <c r="P21" i="2"/>
  <c r="R21" i="2" s="1"/>
  <c r="P22" i="2"/>
  <c r="R22" i="2" s="1"/>
  <c r="P23" i="2"/>
  <c r="P24" i="2"/>
  <c r="P25" i="2"/>
  <c r="R25" i="2" s="1"/>
  <c r="P26" i="2"/>
  <c r="R26" i="2" s="1"/>
  <c r="P27" i="2"/>
  <c r="R27" i="2" s="1"/>
  <c r="P28" i="2"/>
  <c r="R28" i="2" s="1"/>
  <c r="P29" i="2"/>
  <c r="R29" i="2" s="1"/>
  <c r="P30" i="2"/>
  <c r="R30" i="2" s="1"/>
  <c r="P31" i="2"/>
  <c r="R31" i="2" s="1"/>
  <c r="P32" i="2"/>
  <c r="R32" i="2" s="1"/>
  <c r="P33" i="2"/>
  <c r="R33" i="2" s="1"/>
  <c r="P34" i="2"/>
  <c r="R34" i="2" s="1"/>
  <c r="P35" i="2"/>
  <c r="R35" i="2" s="1"/>
  <c r="P36" i="2"/>
  <c r="P37" i="2"/>
  <c r="P38" i="2"/>
  <c r="P39" i="2"/>
  <c r="P40" i="2"/>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R12" i="2" l="1"/>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D41" i="11"/>
  <c r="D25" i="11" l="1"/>
  <c r="D40" i="11"/>
  <c r="C42" i="11"/>
  <c r="B42" i="11"/>
  <c r="D42" i="11" l="1"/>
  <c r="D21" i="13"/>
  <c r="E21" i="13" l="1"/>
  <c r="F21" i="13" l="1"/>
  <c r="G21" i="13" l="1"/>
  <c r="H14" i="13"/>
  <c r="H15" i="13"/>
  <c r="H16" i="13"/>
  <c r="H17" i="13"/>
  <c r="H13" i="13"/>
  <c r="H18" i="13"/>
  <c r="H21" i="13" l="1"/>
  <c r="I18" i="13"/>
  <c r="I17" i="13"/>
  <c r="I13" i="13"/>
  <c r="I19" i="13"/>
  <c r="I16" i="13"/>
  <c r="I14" i="13"/>
  <c r="I15" i="13"/>
  <c r="J14" i="13" l="1"/>
  <c r="J15" i="13"/>
  <c r="J17" i="13"/>
  <c r="J18" i="13"/>
  <c r="J19" i="13"/>
  <c r="J16" i="13"/>
  <c r="J13" i="13"/>
  <c r="I21" i="13"/>
  <c r="K17" i="13" l="1"/>
  <c r="K16" i="13"/>
  <c r="K15" i="13"/>
  <c r="K18" i="13"/>
  <c r="K14" i="13"/>
  <c r="K19" i="13"/>
  <c r="K13"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<sst xmlns="http://schemas.openxmlformats.org/spreadsheetml/2006/main" count="75985" uniqueCount="2059">
  <si>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</si>
  <si>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</si>
  <si>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</si>
  <si>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</si>
  <si>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</si>
  <si>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</si>
  <si>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</si>
  <si>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</si>
  <si>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</si>
  <si>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</si>
  <si>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</si>
  <si>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</si>
  <si>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</si>
  <si>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</si>
  <si>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</si>
  <si>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</si>
  <si>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</si>
  <si>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</si>
  <si>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</si>
  <si>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</si>
  <si>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</si>
  <si>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</si>
  <si>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</si>
  <si>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</si>
  <si>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</si>
  <si>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</si>
  <si>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</si>
  <si>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</si>
  <si>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</si>
  <si>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</si>
  <si>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</si>
  <si>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</si>
  <si>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</si>
  <si>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</si>
  <si>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</si>
  <si>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</si>
  <si>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</si>
  <si>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</si>
  <si>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</si>
  <si>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</si>
  <si>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</si>
  <si>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</si>
  <si>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</si>
  <si>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</si>
  <si>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</si>
  <si>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</si>
  <si>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</si>
  <si>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</si>
  <si>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</si>
  <si>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</si>
  <si>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</si>
  <si>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</si>
  <si>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</si>
  <si>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</si>
  <si>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</si>
  <si>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</si>
  <si>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</si>
  <si>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</si>
  <si>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</si>
  <si>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</si>
  <si>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</si>
  <si>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</si>
  <si>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</si>
  <si>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</si>
  <si>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</si>
  <si>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</si>
  <si>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</si>
  <si>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</si>
  <si>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</si>
  <si>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</si>
  <si>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</si>
  <si>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</si>
  <si>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</si>
  <si>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</si>
  <si>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</si>
  <si>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</si>
  <si>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</si>
  <si>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</si>
  <si>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</si>
  <si>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</si>
  <si>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</si>
  <si>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</si>
  <si>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</si>
  <si>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</si>
  <si>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</si>
  <si>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</si>
  <si>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</si>
  <si>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</si>
  <si>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</si>
  <si>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</si>
  <si>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</si>
  <si>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</si>
  <si>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</si>
  <si>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</si>
  <si>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</si>
  <si>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</si>
  <si>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</si>
  <si>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</si>
  <si>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</si>
  <si>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</si>
  <si>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</si>
  <si>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</si>
  <si>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</si>
  <si>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</si>
  <si>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</si>
  <si>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</si>
  <si>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</si>
  <si>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</si>
  <si>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</si>
  <si>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</si>
  <si>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</si>
  <si>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</si>
  <si>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</si>
  <si>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</si>
  <si>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</si>
  <si>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</si>
  <si>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</si>
  <si>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</si>
  <si>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</si>
  <si>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</si>
  <si>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</si>
  <si>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</si>
  <si>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</si>
  <si>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</si>
  <si>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</si>
  <si>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</si>
  <si>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</si>
  <si>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</si>
  <si>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</si>
  <si>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</si>
  <si>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</si>
  <si>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</si>
  <si>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</si>
  <si>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</si>
  <si>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</si>
  <si>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</si>
  <si>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</si>
  <si>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</si>
  <si>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</si>
  <si>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</si>
  <si>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</si>
  <si>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</si>
  <si>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</si>
  <si>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</si>
  <si>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</si>
  <si>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</si>
  <si>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</si>
  <si>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</si>
  <si>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</si>
  <si>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</si>
  <si>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</si>
  <si>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</si>
  <si>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</si>
  <si>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</si>
  <si>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</si>
  <si>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</si>
  <si>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</si>
  <si>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</si>
  <si>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</si>
  <si>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</si>
  <si>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</si>
  <si>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</si>
  <si>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</si>
  <si>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</si>
  <si>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</si>
  <si>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</si>
  <si>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</si>
  <si>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</si>
  <si>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</si>
  <si>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</si>
  <si>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</si>
  <si>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</si>
  <si>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</si>
  <si>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</si>
  <si>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</si>
  <si>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</si>
  <si>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</si>
  <si>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</si>
  <si>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</si>
  <si>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</si>
  <si>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</si>
  <si>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</si>
  <si>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</si>
  <si>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</si>
  <si>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</si>
  <si>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</si>
  <si>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</si>
  <si>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</si>
  <si>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</si>
  <si>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</si>
  <si>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</si>
  <si>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</si>
  <si>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</si>
  <si>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</si>
  <si>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</si>
  <si>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</si>
  <si>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</si>
  <si>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</si>
  <si>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</si>
  <si>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</si>
  <si>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</si>
  <si>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</si>
  <si>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</si>
  <si>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</si>
  <si>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</si>
  <si>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</si>
  <si>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</si>
  <si>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</si>
  <si>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</si>
  <si>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</si>
  <si>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</si>
  <si>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</si>
  <si>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</si>
  <si>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</si>
  <si>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</si>
  <si>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</si>
  <si>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</si>
  <si>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</si>
  <si>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</si>
  <si>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</si>
  <si>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</si>
  <si>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</si>
  <si>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</si>
  <si>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</si>
  <si>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</si>
  <si>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</si>
  <si>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</si>
  <si>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</si>
  <si>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</si>
  <si>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</si>
  <si>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</si>
  <si>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</si>
  <si>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</si>
  <si>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</si>
  <si>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</si>
  <si>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</si>
  <si>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</si>
  <si>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</si>
  <si>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</si>
  <si>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</si>
  <si>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</si>
  <si>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</si>
  <si>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</si>
  <si>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</si>
  <si>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</si>
  <si>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</si>
  <si>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</si>
  <si>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</si>
  <si>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</si>
  <si>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</si>
  <si>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</si>
  <si>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</si>
  <si>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</si>
  <si>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</si>
  <si>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</si>
  <si>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</si>
  <si>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</si>
  <si>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</si>
  <si>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</si>
  <si>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</si>
  <si>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</si>
  <si>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</si>
  <si>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</si>
  <si>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</si>
  <si>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</si>
  <si>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</si>
  <si>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</si>
  <si>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</si>
  <si>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</si>
  <si>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</si>
  <si>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</si>
  <si>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</si>
  <si>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</si>
  <si>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</si>
  <si>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</si>
  <si>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</si>
  <si>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</si>
  <si>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</si>
  <si>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</si>
  <si>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</si>
  <si>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</si>
  <si>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</si>
  <si>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</si>
  <si>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</si>
  <si>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</si>
  <si>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</si>
  <si>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</si>
  <si>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</si>
  <si>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</si>
  <si>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</si>
  <si>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</si>
  <si>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</si>
  <si>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</si>
  <si>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</si>
  <si>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</si>
  <si>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</si>
  <si>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</si>
  <si>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</si>
  <si>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</si>
  <si>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</si>
  <si>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</si>
  <si>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</si>
  <si>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</si>
  <si>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</si>
  <si>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</si>
  <si>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</si>
  <si>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</si>
  <si>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</si>
  <si>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</si>
  <si>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</si>
  <si>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</si>
  <si>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</si>
  <si>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</si>
  <si>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</si>
  <si>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</si>
  <si>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</si>
  <si>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</si>
  <si>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</si>
  <si>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</si>
  <si>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</si>
  <si>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</si>
  <si>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</si>
  <si>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</si>
  <si>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</si>
  <si>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</si>
  <si>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</si>
  <si>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</si>
  <si>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</si>
  <si>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</si>
  <si>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</si>
  <si>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</si>
  <si>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</si>
  <si>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</si>
  <si>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</si>
  <si>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</si>
  <si>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</si>
  <si>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</si>
  <si>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</si>
  <si>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</si>
  <si>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</si>
  <si>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</si>
  <si>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</si>
  <si>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</si>
  <si>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</si>
  <si>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</si>
  <si>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</si>
  <si>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</si>
  <si>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</si>
  <si>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</si>
  <si>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</si>
  <si>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</si>
  <si>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</si>
  <si>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</si>
  <si>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</si>
  <si>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</si>
  <si>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</si>
  <si>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</si>
  <si>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</si>
  <si>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</si>
  <si>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</si>
  <si>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</si>
  <si>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</si>
  <si>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</si>
  <si>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</si>
  <si>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</si>
  <si>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</si>
  <si>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</si>
  <si>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</si>
  <si>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</si>
  <si>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</si>
  <si>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</si>
  <si>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</si>
  <si>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</si>
  <si>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</si>
  <si>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</si>
  <si>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</si>
  <si>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</si>
  <si>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</si>
  <si>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</si>
  <si>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</si>
  <si>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</si>
  <si>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</si>
  <si>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</si>
  <si>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</si>
  <si>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</si>
  <si>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</si>
  <si>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</si>
  <si>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</si>
  <si>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</si>
  <si>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</si>
  <si>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</si>
  <si>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</si>
  <si>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</si>
  <si>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</si>
  <si>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</si>
  <si>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</si>
  <si>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</si>
  <si>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</si>
  <si>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</si>
  <si>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</si>
  <si>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</si>
  <si>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</si>
  <si>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</si>
  <si>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</si>
  <si>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</si>
  <si>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</si>
  <si>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</si>
  <si>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</si>
  <si>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</si>
  <si>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</si>
  <si>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</si>
  <si>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</si>
  <si>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</si>
  <si>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</si>
  <si>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</si>
  <si>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</si>
  <si>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</si>
  <si>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</si>
  <si>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</si>
  <si>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</si>
  <si>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</si>
  <si>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</si>
  <si>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</si>
  <si>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</si>
  <si>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</si>
  <si>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</si>
  <si>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</si>
  <si>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</si>
  <si>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</si>
  <si>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</si>
  <si>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</si>
  <si>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</si>
  <si>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</si>
  <si>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</si>
  <si>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</si>
  <si>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</si>
  <si>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</si>
  <si>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</si>
  <si>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</si>
  <si>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</si>
  <si>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</si>
  <si>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</si>
  <si>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</si>
  <si>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</si>
  <si>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</si>
  <si>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</si>
  <si>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</si>
  <si>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</si>
  <si>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</si>
  <si>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</si>
  <si>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</si>
  <si>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</si>
  <si>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</si>
  <si>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</si>
  <si>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</si>
  <si>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</si>
  <si>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</si>
  <si>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</si>
  <si>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</si>
  <si>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</si>
  <si>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</si>
  <si>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</si>
  <si>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</si>
  <si>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</si>
  <si>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</si>
  <si>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</si>
  <si>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</si>
  <si>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</si>
  <si>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</si>
  <si>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</si>
  <si>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</si>
  <si>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</si>
  <si>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</si>
  <si>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</si>
  <si>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</si>
  <si>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</si>
  <si>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</si>
  <si>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</si>
  <si>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</si>
  <si>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</si>
  <si>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</si>
  <si>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</si>
  <si>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</si>
  <si>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</si>
  <si>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</si>
  <si>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</si>
  <si>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</si>
  <si>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</si>
  <si>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</si>
  <si>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</si>
  <si>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</si>
  <si>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</si>
  <si>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</si>
  <si>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</si>
  <si>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</si>
  <si>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</si>
  <si>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</si>
  <si>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</si>
  <si>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</si>
  <si>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</si>
  <si>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</si>
  <si>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</si>
  <si>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</si>
  <si>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</si>
  <si>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</si>
  <si>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</si>
  <si>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</si>
  <si>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</si>
  <si>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</si>
  <si>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</si>
  <si>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</si>
  <si>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</si>
  <si>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</si>
  <si>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</si>
  <si>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</si>
  <si>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</si>
  <si>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</si>
  <si>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</si>
  <si>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</si>
  <si>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</si>
  <si>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</si>
  <si>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</si>
  <si>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</si>
  <si>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</si>
  <si>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</si>
  <si>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</si>
  <si>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</si>
  <si>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</si>
  <si>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</si>
  <si>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</si>
  <si>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</si>
  <si>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</si>
  <si>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</si>
  <si>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</si>
  <si>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</si>
  <si>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</si>
  <si>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</si>
  <si>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</si>
  <si>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</si>
  <si>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</si>
  <si>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</si>
  <si>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</si>
  <si>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</si>
  <si>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</si>
  <si>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</si>
  <si>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</si>
  <si>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</si>
  <si>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</si>
  <si>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</si>
  <si>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</si>
  <si>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</si>
  <si>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</si>
  <si>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</si>
  <si>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</si>
  <si>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</si>
  <si>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</si>
  <si>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</si>
  <si>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</si>
  <si>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</si>
  <si>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</si>
  <si>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</si>
  <si>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</si>
  <si>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</si>
  <si>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</si>
  <si>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</si>
  <si>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</si>
  <si>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</si>
  <si>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</si>
  <si>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</si>
  <si>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</si>
  <si>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</si>
  <si>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</si>
  <si>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</si>
  <si>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</si>
  <si>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</si>
  <si>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</si>
  <si>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</si>
  <si>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</si>
  <si>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</si>
  <si>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</si>
  <si>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</si>
  <si>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</si>
  <si>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</si>
  <si>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</si>
  <si>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</si>
  <si>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</si>
  <si>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</si>
  <si>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</si>
  <si>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</si>
  <si>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</si>
  <si>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</si>
  <si>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</si>
  <si>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</si>
  <si>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</si>
  <si>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</si>
  <si>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</si>
  <si>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</si>
  <si>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</si>
  <si>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</si>
  <si>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</si>
  <si>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</si>
  <si>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</si>
  <si>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</si>
  <si>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</si>
  <si>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</si>
  <si>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</si>
  <si>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</si>
  <si>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</si>
  <si>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</si>
  <si>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</si>
  <si>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</si>
  <si>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</si>
  <si>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</si>
  <si>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</si>
  <si>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</si>
  <si>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</si>
  <si>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</si>
  <si>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</si>
  <si>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</si>
  <si>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</si>
  <si>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</si>
  <si>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</si>
  <si>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</si>
  <si>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</si>
  <si>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</si>
  <si>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</si>
  <si>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</si>
  <si>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</si>
  <si>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</si>
  <si>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</si>
  <si>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</si>
  <si>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</si>
  <si>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</si>
  <si>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</si>
  <si>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</si>
  <si>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</si>
  <si>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</si>
  <si>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</si>
  <si>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</si>
  <si>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</si>
  <si>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</si>
  <si>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</si>
  <si>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</si>
  <si>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</si>
  <si>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</si>
  <si>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</si>
  <si>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</si>
  <si>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</si>
  <si>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</si>
  <si>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</si>
  <si>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</si>
  <si>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</si>
  <si>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</si>
  <si>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</si>
  <si>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</si>
  <si>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</si>
  <si>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</si>
  <si>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</si>
  <si>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</si>
  <si>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</si>
  <si>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</si>
  <si>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</si>
  <si>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</si>
  <si>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</si>
  <si>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</si>
  <si>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</si>
  <si>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</si>
  <si>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</si>
  <si>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</si>
  <si>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</si>
  <si>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</si>
  <si>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</si>
  <si>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</si>
  <si>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</si>
  <si>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</si>
  <si>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</si>
  <si>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</si>
  <si>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</si>
  <si>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</si>
  <si>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</si>
  <si>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</si>
  <si>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</si>
  <si>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</si>
  <si>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</si>
  <si>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</si>
  <si>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</si>
  <si>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</si>
  <si>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</si>
  <si>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</si>
  <si>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</si>
  <si>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</si>
  <si>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</si>
  <si>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</si>
  <si>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</si>
  <si>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</si>
  <si>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</si>
  <si>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</si>
  <si>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</si>
  <si>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</si>
  <si>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</si>
  <si>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</si>
  <si>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</si>
  <si>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</si>
  <si>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</si>
  <si>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</si>
  <si>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</si>
  <si>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</si>
  <si>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</si>
  <si>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</si>
  <si>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</si>
  <si>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</si>
  <si>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</si>
  <si>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</si>
  <si>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</si>
  <si>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</si>
  <si>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</si>
  <si>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</si>
  <si>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</si>
  <si>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</si>
  <si>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</si>
  <si>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</si>
  <si>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</si>
  <si>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</si>
  <si>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</si>
  <si>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</si>
  <si>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</si>
  <si>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</si>
  <si>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</si>
  <si>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</si>
  <si>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</si>
  <si>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</si>
  <si>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</si>
  <si>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</si>
  <si>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</si>
  <si>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</si>
  <si>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</si>
  <si>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</si>
  <si>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</si>
  <si>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</si>
  <si>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</si>
  <si>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</si>
  <si>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</si>
  <si>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</si>
  <si>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</si>
  <si>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</si>
  <si>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</si>
  <si>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</si>
  <si>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</si>
  <si>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</si>
  <si>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</si>
  <si>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</si>
  <si>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</si>
  <si>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</si>
  <si>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</si>
  <si>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</si>
  <si>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</si>
  <si>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</si>
  <si>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</si>
  <si>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</si>
  <si>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</si>
  <si>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</si>
  <si>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</si>
  <si>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</si>
  <si>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</si>
  <si>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</si>
  <si>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</si>
  <si>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</si>
  <si>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</si>
  <si>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</si>
  <si>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</si>
  <si>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</si>
  <si>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</si>
  <si>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</si>
  <si>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</si>
  <si>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</si>
  <si>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</si>
  <si>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</si>
  <si>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</si>
  <si>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</si>
  <si>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</si>
  <si>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</si>
  <si>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</si>
  <si>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</si>
  <si>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</si>
  <si>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</si>
  <si>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</si>
  <si>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</si>
  <si>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</si>
  <si>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</si>
  <si>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</si>
  <si>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</si>
  <si>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</si>
  <si>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</si>
  <si>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</si>
  <si>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</si>
  <si>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</si>
  <si>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</si>
  <si>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</si>
  <si>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</si>
  <si>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</si>
  <si>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</si>
  <si>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</si>
  <si>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</si>
  <si>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</si>
  <si>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</si>
  <si>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</si>
  <si>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</si>
  <si>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</si>
  <si>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</si>
  <si>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</si>
  <si>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</si>
  <si>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</si>
  <si>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</si>
  <si>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</si>
  <si>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</si>
  <si>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</si>
  <si>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</si>
  <si>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</si>
  <si>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</si>
  <si>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</si>
  <si>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</si>
  <si>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</si>
  <si>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</si>
  <si>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</si>
  <si>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</si>
  <si>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</si>
  <si>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</si>
  <si>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</si>
  <si>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</si>
  <si>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</si>
  <si>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</si>
  <si>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</si>
  <si>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</si>
  <si>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</si>
  <si>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</si>
  <si>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</si>
  <si>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</si>
  <si>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</si>
  <si>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</si>
  <si>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</si>
  <si>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</si>
  <si>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</si>
  <si>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</si>
  <si>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</si>
  <si>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</si>
  <si>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</si>
  <si>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</si>
  <si>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</si>
  <si>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</si>
  <si>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</si>
  <si>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</si>
  <si>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</si>
  <si>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</si>
  <si>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</si>
  <si>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</si>
  <si>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</si>
  <si>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</si>
  <si>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</si>
  <si>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</si>
  <si>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</si>
  <si>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</si>
  <si>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</si>
  <si>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</si>
  <si>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</si>
  <si>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</si>
  <si>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</si>
  <si>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</si>
  <si>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</si>
  <si>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</si>
  <si>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</si>
  <si>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</si>
  <si>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</si>
  <si>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</si>
  <si>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</si>
  <si>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</si>
  <si>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</si>
  <si>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</si>
  <si>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</si>
  <si>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</si>
  <si>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</si>
  <si>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</si>
  <si>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</si>
  <si>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</si>
  <si>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</si>
  <si>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</si>
  <si>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</si>
  <si>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</si>
  <si>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</si>
  <si>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</si>
  <si>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</si>
  <si>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</si>
  <si>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</si>
  <si>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</si>
  <si>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</si>
  <si>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</si>
  <si>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</si>
  <si>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</si>
  <si>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</si>
  <si>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</si>
  <si>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</si>
  <si>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</si>
  <si>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</si>
  <si>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</si>
  <si>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</si>
  <si>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</si>
  <si>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</si>
  <si>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</si>
  <si>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</si>
  <si>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</si>
  <si>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</si>
  <si>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</si>
  <si>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</si>
  <si>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</si>
  <si>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</si>
  <si>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</si>
  <si>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</si>
  <si>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</si>
  <si>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</si>
  <si>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</si>
  <si>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</si>
  <si>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</si>
  <si>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</si>
  <si>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</si>
  <si>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</si>
  <si>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</si>
  <si>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</si>
  <si>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</si>
  <si>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</si>
  <si>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</si>
  <si>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</si>
  <si>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</si>
  <si>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</si>
  <si>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</si>
  <si>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</si>
  <si>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</si>
  <si>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</si>
  <si>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</si>
  <si>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</si>
  <si>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</si>
  <si>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</si>
  <si>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</si>
  <si>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</si>
  <si>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</si>
  <si>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</si>
  <si>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</si>
  <si>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</si>
  <si>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</si>
  <si>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</si>
  <si>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</si>
  <si>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</si>
  <si>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</si>
  <si>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</si>
  <si>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</si>
  <si>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</si>
  <si>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</si>
  <si>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</si>
  <si>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</si>
  <si>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</si>
  <si>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</si>
  <si>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</si>
  <si>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</si>
  <si>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</si>
  <si>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</si>
  <si>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</si>
  <si>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</si>
  <si>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</si>
  <si>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</si>
  <si>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</si>
  <si>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</si>
  <si>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</si>
  <si>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</si>
  <si>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</si>
  <si>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</si>
  <si>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</si>
  <si>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</si>
  <si>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</si>
  <si>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</si>
  <si>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</si>
  <si>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</si>
  <si>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</si>
  <si>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</si>
  <si>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</si>
  <si>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</si>
  <si>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</si>
  <si>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</si>
  <si>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</si>
  <si>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</si>
  <si>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</si>
  <si>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</si>
  <si>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</si>
  <si>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</si>
  <si>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</si>
  <si>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</si>
  <si>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</si>
  <si>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</si>
  <si>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</si>
  <si>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</si>
  <si>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</si>
  <si>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</si>
  <si>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</si>
  <si>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</si>
  <si>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</si>
  <si>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</si>
  <si>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</si>
  <si>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</si>
  <si>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</si>
  <si>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</si>
  <si>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</si>
  <si>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</si>
  <si>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</si>
  <si>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</si>
  <si>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</si>
  <si>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</si>
  <si>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</si>
  <si>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</si>
  <si>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</si>
  <si>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</si>
  <si>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</si>
  <si>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</si>
  <si>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</si>
  <si>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</si>
  <si>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</si>
  <si>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</si>
  <si>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</si>
  <si>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</si>
  <si>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</si>
  <si>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</si>
  <si>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</si>
  <si>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</si>
  <si>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</si>
  <si>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</si>
  <si>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</si>
  <si>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</si>
  <si>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</si>
  <si>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</si>
  <si>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</si>
  <si>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</si>
  <si>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</si>
  <si>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</si>
  <si>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</si>
  <si>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</si>
  <si>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</si>
  <si>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</si>
  <si>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</si>
  <si>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</si>
  <si>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</si>
  <si>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</si>
  <si>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</si>
  <si>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</si>
  <si>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</si>
  <si>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</si>
  <si>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</si>
  <si>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</si>
  <si>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</si>
  <si>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</si>
  <si>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</si>
  <si>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</si>
  <si>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</si>
  <si>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</si>
  <si>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</si>
  <si>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</si>
  <si>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</si>
  <si>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</si>
  <si>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</si>
  <si>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</si>
  <si>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</si>
  <si>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</si>
  <si>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</si>
  <si>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</si>
  <si>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</si>
  <si>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</si>
  <si>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</si>
  <si>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</si>
  <si>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</si>
  <si>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</si>
  <si>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</si>
  <si>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</si>
  <si>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</si>
  <si>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</si>
  <si>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</si>
  <si>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</si>
  <si>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</si>
  <si>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</si>
  <si>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</si>
  <si>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</si>
  <si>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</si>
  <si>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</si>
  <si>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</si>
  <si>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</si>
  <si>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</si>
  <si>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</si>
  <si>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</si>
  <si>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</si>
  <si>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</si>
  <si>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</si>
  <si>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</si>
  <si>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</si>
  <si>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</si>
  <si>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</si>
  <si>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</si>
  <si>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</si>
  <si>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</si>
  <si>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</si>
  <si>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</si>
  <si>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</si>
  <si>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</si>
  <si>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</si>
  <si>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</si>
  <si>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</si>
  <si>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</si>
  <si>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</si>
  <si>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</si>
  <si>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</si>
  <si>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</si>
  <si>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</si>
  <si>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</si>
  <si>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</si>
  <si>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</si>
  <si>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</si>
  <si>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</si>
  <si>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</si>
  <si>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</si>
  <si>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</si>
  <si>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</si>
  <si>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</si>
  <si>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</si>
  <si>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</si>
  <si>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</si>
  <si>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</si>
  <si>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</si>
  <si>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</si>
  <si>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</si>
  <si>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</si>
  <si>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</si>
  <si>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</si>
  <si>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</si>
  <si>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</si>
  <si>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</si>
  <si>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</si>
  <si>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</si>
  <si>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</si>
  <si>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</si>
  <si>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</si>
  <si>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</si>
  <si>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</si>
  <si>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</si>
  <si>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</si>
  <si>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</si>
  <si>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</si>
  <si>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</si>
  <si>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</si>
  <si>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</si>
  <si>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</si>
  <si>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</si>
  <si>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</si>
  <si>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</si>
  <si>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</si>
  <si>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</si>
  <si>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</si>
  <si>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</si>
  <si>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</si>
  <si>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</si>
  <si>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</si>
  <si>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</si>
  <si>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</si>
  <si>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</si>
  <si>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</si>
  <si>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</si>
  <si>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</si>
  <si>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</si>
  <si>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</si>
  <si>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</si>
  <si>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</si>
  <si>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</si>
  <si>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</si>
  <si>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</si>
  <si>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</si>
  <si>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</si>
  <si>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</si>
  <si>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</si>
  <si>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</si>
  <si>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</si>
  <si>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</si>
  <si>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</si>
  <si>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</si>
  <si>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</si>
  <si>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</si>
  <si>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</si>
  <si>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</si>
  <si>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</si>
  <si>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</si>
  <si>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</si>
  <si>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</si>
  <si>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</si>
  <si>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</si>
  <si>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</si>
  <si>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</si>
  <si>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</si>
  <si>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</si>
  <si>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</si>
  <si>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</si>
  <si>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</si>
  <si>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</si>
  <si>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</si>
  <si>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</si>
  <si>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</si>
  <si>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</si>
  <si>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</si>
  <si>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</si>
  <si>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</si>
  <si>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</si>
  <si>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</si>
  <si>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</si>
  <si>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</si>
  <si>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</si>
  <si>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</si>
  <si>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</si>
  <si>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</si>
  <si>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</si>
  <si>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</si>
  <si>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</si>
  <si>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</si>
  <si>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</si>
  <si>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</si>
  <si>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</si>
  <si>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</si>
  <si>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</si>
  <si>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</si>
  <si>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</si>
  <si>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</si>
  <si>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</si>
  <si>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</si>
  <si>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</si>
  <si>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</si>
  <si>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</si>
  <si>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</si>
  <si>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</si>
  <si>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</si>
  <si>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</si>
  <si>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</si>
  <si>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</si>
  <si>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</si>
  <si>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</si>
  <si>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</si>
  <si>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</si>
  <si>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</si>
  <si>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</si>
  <si>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</si>
  <si>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</si>
  <si>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</si>
  <si>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</si>
  <si>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</si>
  <si>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</si>
  <si>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</si>
  <si>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</si>
  <si>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</si>
  <si>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</si>
  <si>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</si>
  <si>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</si>
  <si>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</si>
  <si>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</si>
  <si>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</si>
  <si>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</si>
  <si>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</si>
  <si>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</si>
  <si>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</si>
  <si>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</si>
  <si>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</si>
  <si>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</si>
  <si>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</si>
  <si>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</si>
  <si>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</si>
  <si>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</si>
  <si>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</si>
  <si>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</si>
  <si>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</si>
  <si>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</si>
  <si>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</si>
  <si>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</si>
  <si>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</si>
  <si>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</si>
  <si>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</si>
  <si>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</si>
  <si>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</si>
  <si>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</si>
  <si>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</si>
  <si>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</si>
  <si>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</si>
  <si>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</si>
  <si>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</si>
  <si>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</si>
  <si>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</si>
  <si>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</si>
  <si>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</si>
  <si>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</si>
  <si>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</si>
  <si>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</si>
  <si>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</si>
  <si>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</si>
  <si>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</si>
  <si>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</si>
  <si>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</si>
  <si>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</si>
  <si>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</si>
  <si>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</si>
  <si>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</si>
  <si>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</si>
  <si>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</si>
  <si>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</si>
  <si>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</si>
  <si>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</si>
  <si>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</si>
  <si>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</si>
  <si>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</si>
  <si>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</si>
  <si>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</si>
  <si>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</si>
  <si>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</si>
  <si>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</si>
  <si>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</si>
  <si>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</si>
  <si>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</si>
  <si>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</si>
  <si>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</si>
  <si>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</si>
  <si>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</si>
  <si>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</si>
  <si>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</si>
  <si>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</si>
  <si>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</si>
  <si>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</si>
  <si>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</si>
  <si>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</si>
  <si>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</si>
  <si>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</si>
  <si>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</si>
  <si>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</si>
  <si>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</si>
  <si>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</si>
  <si>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</si>
  <si>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</si>
  <si>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</si>
  <si>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</si>
  <si>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</si>
  <si>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</si>
  <si>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</si>
  <si>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</si>
  <si>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</si>
  <si>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</si>
  <si>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</si>
  <si>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</si>
  <si>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</si>
  <si>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</si>
  <si>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</si>
  <si>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</si>
  <si>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</si>
  <si>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</si>
  <si>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</si>
  <si>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</si>
  <si>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</si>
  <si>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</si>
  <si>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</si>
  <si>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</si>
  <si>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</si>
  <si>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</si>
  <si>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</si>
  <si>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</si>
  <si>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</si>
  <si>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</si>
  <si>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</si>
  <si>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</si>
  <si>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</si>
  <si>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</si>
  <si>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</si>
  <si>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</si>
  <si>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</si>
  <si>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</si>
  <si>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</si>
  <si>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</si>
  <si>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</si>
  <si>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</si>
  <si>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</si>
  <si>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</si>
  <si>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</si>
  <si>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</si>
  <si>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</si>
  <si>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</si>
  <si>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</si>
  <si>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</si>
  <si>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</si>
  <si>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</si>
  <si>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</si>
  <si>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</si>
  <si>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</si>
  <si>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</si>
  <si>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</si>
  <si>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</si>
  <si>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</si>
  <si>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</si>
  <si>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</si>
  <si>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</si>
  <si>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</si>
  <si>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</si>
  <si>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</si>
  <si>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</si>
  <si>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</si>
  <si>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</si>
  <si>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</si>
  <si>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</si>
  <si>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</si>
  <si>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</si>
  <si>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</si>
  <si>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</si>
  <si>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</si>
  <si>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</si>
  <si>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</si>
  <si>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</si>
  <si>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</si>
  <si>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</si>
  <si>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</si>
  <si>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</si>
  <si>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</si>
  <si>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</si>
  <si>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</si>
  <si>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</si>
  <si>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</si>
  <si>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</si>
  <si>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</si>
  <si>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</si>
  <si>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</si>
  <si>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</si>
  <si>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</si>
  <si>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</si>
  <si>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</si>
  <si>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</si>
  <si>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</si>
  <si>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</si>
  <si>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</si>
  <si>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</si>
  <si>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</si>
  <si>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</si>
  <si>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</si>
  <si>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</si>
  <si>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</si>
  <si>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</si>
  <si>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</si>
  <si>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</si>
  <si>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</si>
  <si>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</si>
  <si>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</si>
  <si>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</si>
  <si>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</si>
  <si>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</si>
  <si>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</si>
  <si>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</si>
  <si>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</si>
  <si>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</si>
  <si>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</si>
  <si>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</si>
  <si>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</si>
  <si>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</si>
  <si>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</si>
  <si>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</si>
  <si>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</si>
  <si>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</si>
  <si>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</si>
  <si>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</si>
  <si>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</si>
  <si>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</si>
  <si>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</si>
  <si>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</si>
  <si>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</si>
  <si>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</si>
  <si>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</si>
  <si>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</si>
  <si>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</si>
  <si>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</si>
  <si>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</si>
  <si>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</si>
  <si>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</si>
  <si>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</si>
  <si>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</si>
  <si>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</si>
  <si>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</si>
  <si>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</si>
  <si>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</si>
  <si>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</si>
  <si>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</si>
  <si>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</si>
  <si>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</si>
  <si>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</si>
  <si>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</si>
  <si>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</si>
  <si>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</si>
  <si>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</si>
  <si>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</si>
  <si>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</si>
  <si>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</si>
  <si>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</si>
  <si>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</si>
  <si>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</si>
  <si>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</si>
  <si>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</si>
  <si>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</si>
  <si>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</si>
  <si>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</si>
  <si>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</si>
  <si>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</si>
  <si>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</si>
  <si>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</si>
  <si>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</si>
  <si>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</si>
  <si>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</si>
  <si>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</si>
  <si>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</si>
  <si>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</si>
  <si>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</si>
  <si>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</si>
  <si>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</si>
  <si>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</si>
  <si>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</si>
  <si>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</si>
  <si>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</si>
  <si>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</si>
  <si>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</si>
  <si>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</si>
  <si>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</si>
  <si>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</si>
  <si>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</si>
  <si>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</si>
  <si>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</si>
  <si>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</si>
  <si>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</si>
  <si>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</si>
  <si>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</si>
  <si>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</si>
  <si>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</si>
  <si>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</si>
  <si>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</si>
  <si>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</si>
  <si>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</si>
  <si>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</si>
  <si>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</si>
  <si>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</si>
  <si>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</si>
  <si>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</si>
  <si>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</si>
  <si>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</si>
  <si>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</si>
  <si>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</si>
  <si>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</si>
  <si>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</si>
  <si>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</si>
  <si>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</si>
  <si>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</si>
  <si>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</si>
  <si>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</si>
  <si>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</si>
  <si>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</si>
  <si>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</si>
  <si>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</si>
  <si>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</si>
  <si>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</si>
  <si>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</si>
  <si>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</si>
  <si>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</si>
  <si>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</si>
  <si>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</si>
  <si>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</si>
  <si>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</si>
  <si>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</si>
  <si>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</si>
  <si>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</si>
  <si>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</si>
  <si>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</si>
  <si>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</si>
  <si>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</si>
  <si>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</si>
  <si>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</si>
  <si>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</si>
  <si>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</si>
  <si>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</si>
  <si>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</si>
  <si>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</si>
  <si>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</si>
  <si>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</si>
  <si>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</si>
  <si>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</si>
  <si>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</si>
  <si>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</si>
  <si>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</si>
  <si>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</si>
  <si>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</si>
  <si>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</si>
  <si>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</si>
  <si>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</si>
  <si>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</si>
  <si>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</si>
  <si>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</si>
  <si>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</si>
  <si>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</si>
  <si>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</si>
  <si>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</si>
  <si>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</si>
  <si>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</si>
  <si>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</si>
  <si>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</si>
  <si>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</si>
  <si>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</si>
  <si>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</si>
  <si>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</si>
  <si>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</si>
  <si>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</si>
  <si>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</si>
  <si>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</si>
  <si>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</si>
  <si>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</si>
  <si>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</si>
  <si>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</si>
  <si>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</si>
  <si>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</si>
  <si>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</si>
  <si>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</si>
  <si>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</si>
  <si>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</si>
  <si>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</si>
  <si>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</si>
  <si>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</si>
  <si>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</si>
  <si>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</si>
  <si>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</si>
  <si>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</si>
  <si>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</si>
  <si>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</si>
  <si>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</si>
  <si>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</si>
  <si>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</si>
  <si>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</si>
  <si>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</si>
  <si>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</si>
  <si>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</si>
  <si>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</si>
  <si>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</si>
  <si>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</si>
  <si>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</si>
  <si>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</si>
  <si>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</si>
  <si>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</si>
  <si>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</si>
  <si>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</si>
  <si>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</si>
  <si>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</si>
  <si>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</si>
  <si>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</si>
  <si>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</si>
  <si>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</si>
  <si>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</si>
  <si>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</si>
  <si>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</si>
  <si>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</si>
  <si>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</si>
  <si>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</si>
  <si>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</si>
  <si>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</si>
  <si>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</si>
  <si>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</si>
  <si>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</si>
  <si>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</si>
  <si>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</si>
  <si>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</si>
  <si>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</si>
  <si>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</si>
  <si>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</si>
  <si>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</si>
  <si>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</si>
  <si>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</si>
  <si>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</si>
  <si>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</si>
  <si>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</si>
  <si>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</si>
  <si>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</si>
  <si>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</si>
  <si>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</si>
  <si>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</si>
  <si>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</si>
  <si>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</si>
  <si>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</si>
  <si>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</si>
  <si>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</si>
  <si>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</si>
  <si>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</si>
  <si>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</si>
  <si>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</si>
  <si>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</si>
  <si>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</si>
  <si>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</si>
  <si>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</si>
  <si>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</si>
  <si>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</si>
  <si>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</si>
  <si>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</si>
  <si>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</si>
  <si>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</si>
  <si>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</si>
  <si>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</si>
  <si>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</si>
  <si>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</si>
  <si>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</si>
  <si>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</si>
  <si>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</si>
  <si>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</si>
  <si>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</si>
  <si>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</si>
  <si>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</si>
  <si>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</si>
  <si>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</si>
  <si>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</si>
  <si>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</si>
  <si>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</si>
  <si>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</si>
  <si>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</si>
  <si>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</si>
  <si>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</si>
  <si>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</si>
  <si>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</si>
  <si>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</si>
  <si>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</si>
  <si>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</si>
  <si>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</si>
  <si>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</si>
  <si>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</si>
  <si>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</si>
  <si>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</si>
  <si>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</si>
  <si>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</si>
  <si>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</si>
  <si>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</si>
  <si>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</si>
  <si>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</si>
  <si>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</si>
  <si>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</si>
  <si>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</si>
  <si>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</si>
  <si>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</si>
  <si>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</si>
  <si>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</si>
  <si>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</si>
  <si>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</si>
  <si>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</si>
  <si>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</si>
  <si>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</si>
  <si>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</si>
  <si>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</si>
  <si>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</si>
  <si>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</si>
  <si>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</si>
  <si>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</si>
  <si>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</si>
  <si>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</si>
  <si>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</si>
  <si>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</si>
  <si>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</si>
  <si>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</si>
  <si>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</si>
  <si>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</si>
  <si>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</si>
  <si>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</si>
  <si>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</si>
  <si>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</si>
  <si>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</si>
  <si>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</si>
  <si>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</si>
  <si>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</si>
  <si>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</si>
  <si>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</si>
  <si>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</si>
  <si>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</si>
  <si>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</si>
  <si>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</si>
  <si>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</si>
  <si>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</si>
  <si>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</si>
  <si>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</si>
  <si>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</si>
  <si>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</si>
  <si>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</si>
  <si>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</si>
  <si>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</si>
  <si>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</si>
  <si>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</si>
  <si>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</si>
  <si>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</si>
  <si>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</si>
  <si>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</si>
  <si>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</si>
  <si>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</si>
  <si>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</si>
  <si>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</si>
  <si>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</si>
  <si>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</si>
  <si>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</si>
  <si>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</si>
  <si>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</si>
  <si>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</si>
  <si>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</si>
  <si>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</si>
  <si>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</si>
  <si>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</si>
  <si>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</si>
  <si>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</si>
  <si>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</si>
  <si>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</si>
  <si>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</si>
  <si>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</si>
  <si>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</si>
  <si>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</si>
  <si>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</si>
  <si>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</si>
  <si>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</si>
  <si>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</si>
  <si>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</si>
  <si>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</si>
  <si>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</si>
  <si>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</si>
  <si>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</si>
  <si>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</si>
  <si>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</si>
  <si>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</si>
  <si>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</si>
  <si>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</si>
  <si>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</si>
  <si>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</si>
  <si>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</si>
  <si>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</si>
  <si>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</si>
  <si>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</si>
  <si>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</si>
  <si>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</si>
  <si>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</si>
  <si>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</si>
  <si>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</si>
  <si>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</si>
  <si>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</si>
  <si>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</si>
  <si>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</si>
  <si>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</si>
  <si>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</si>
  <si>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</si>
  <si>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</si>
  <si>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</si>
  <si>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</si>
  <si>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</si>
  <si>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</si>
  <si>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</si>
  <si>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</si>
  <si>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</si>
  <si>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</si>
  <si>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</si>
  <si>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</si>
  <si>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</si>
  <si>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</si>
  <si>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</si>
  <si>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</si>
  <si>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</si>
  <si>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</si>
  <si>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</si>
  <si>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</si>
  <si>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</si>
  <si>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</si>
  <si>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</si>
  <si>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1431 El Camino Real</t>
  </si>
  <si>
    <t>475 1/2 Rollins Road</t>
  </si>
  <si>
    <t>1 &amp; 45 Adrian Court</t>
  </si>
  <si>
    <t>1524 Meadow Lane</t>
  </si>
  <si>
    <t>1520 Ralston Avenue</t>
  </si>
  <si>
    <t>1012 Morrell Avenue</t>
  </si>
  <si>
    <t>120 Bloomfield Road</t>
  </si>
  <si>
    <t>860 Walnut Avenue</t>
  </si>
  <si>
    <t>1104 Edgehill Drive</t>
  </si>
  <si>
    <t>400 Peninsula Avenue</t>
  </si>
  <si>
    <t>772 Walnut Avenue</t>
  </si>
  <si>
    <t>808 Park Avenue</t>
  </si>
  <si>
    <t>215 Arundel Road</t>
  </si>
  <si>
    <t>1532 Ralston Avenue</t>
  </si>
  <si>
    <t>2517 Easton Drive</t>
  </si>
  <si>
    <t>916 Linden Avenue</t>
  </si>
  <si>
    <t>147 Loma Vista Drive</t>
  </si>
  <si>
    <t>2319 Easton Drive</t>
  </si>
  <si>
    <t>510 Corbitt Drive</t>
  </si>
  <si>
    <t>ADU</t>
  </si>
  <si>
    <t>5+</t>
  </si>
  <si>
    <t>SFD</t>
  </si>
  <si>
    <t>O</t>
  </si>
  <si>
    <t>R</t>
  </si>
  <si>
    <t>S.B.E. 200-41-1 (1 Adrian Ct) &amp; 200-4-6 (45 Adrian Ct)</t>
  </si>
  <si>
    <t>1525 Chapin Avenue</t>
  </si>
  <si>
    <t>144 Occidental Avenue</t>
  </si>
  <si>
    <t>101 Occidental Avenue</t>
  </si>
  <si>
    <t>B18-0384</t>
  </si>
  <si>
    <t>B18-0462</t>
  </si>
  <si>
    <t>B19-0093</t>
  </si>
  <si>
    <t>715-717 Linden Avenue</t>
  </si>
  <si>
    <t>719-721 Linden Avenue</t>
  </si>
  <si>
    <t>B18-0510</t>
  </si>
  <si>
    <t>B18-0511</t>
  </si>
  <si>
    <t>2 to 4</t>
  </si>
  <si>
    <t>108 Arundel Road</t>
  </si>
  <si>
    <t>1220 Vancouver Avenue</t>
  </si>
  <si>
    <t>1134 Douglas Avenue</t>
  </si>
  <si>
    <t>2653 Martinez Drive</t>
  </si>
  <si>
    <t>B18-0197</t>
  </si>
  <si>
    <t>B18-0225</t>
  </si>
  <si>
    <t>B18-0395</t>
  </si>
  <si>
    <t>B18-0430</t>
  </si>
  <si>
    <t>N</t>
  </si>
  <si>
    <t>Y</t>
  </si>
  <si>
    <t>Demolished</t>
  </si>
  <si>
    <t>509-511 California Drive</t>
  </si>
  <si>
    <t>1 Adrian Court</t>
  </si>
  <si>
    <t>1766 El Camino Real</t>
  </si>
  <si>
    <t>1868 Ogden Drive</t>
  </si>
  <si>
    <t>737 Linden Avenue</t>
  </si>
  <si>
    <t>601 California Drive</t>
  </si>
  <si>
    <t>1870 El Camino Real</t>
  </si>
  <si>
    <t>1128 Bernal Avenue</t>
  </si>
  <si>
    <t>1595 Columbus Avenue</t>
  </si>
  <si>
    <t>1536 Howard Avenue</t>
  </si>
  <si>
    <t>1229 Paloma Avenue</t>
  </si>
  <si>
    <t>118 Stanley Road</t>
  </si>
  <si>
    <t>718 Acacia Drive</t>
  </si>
  <si>
    <t>1547 Los Altos Drive</t>
  </si>
  <si>
    <t>Under review, no action taken yet</t>
  </si>
  <si>
    <t>029132120, 029132110</t>
  </si>
  <si>
    <t>025150190, 025150160</t>
  </si>
  <si>
    <t>No</t>
  </si>
  <si>
    <t>Approved in 2020</t>
  </si>
  <si>
    <t>None.</t>
  </si>
  <si>
    <t>150 Park Road</t>
  </si>
  <si>
    <t>The Village at Burlingame</t>
  </si>
  <si>
    <t>The Pacific Companies</t>
  </si>
  <si>
    <t>132 affordable workforce and senior housing units</t>
  </si>
  <si>
    <t xml:space="preserve">Program H(A-1) - Maintenance of Public Facilities.
In residential neighborhoods continue the maintenance and enhancement of public facilities such as streets, water supply and drainage by allocations from the general fund, gas tax revenue and, where appropriate, conditions of development.
</t>
  </si>
  <si>
    <t xml:space="preserve">
Continue maintenance programs for public facilities.
</t>
  </si>
  <si>
    <t>Ongoing</t>
  </si>
  <si>
    <t xml:space="preserve">Maintenance of public facilities projects include the following: new Washington Park playground/new bar course on the Bayfront/new roundabout at California Drive and Lorton Avenue. 
</t>
  </si>
  <si>
    <t xml:space="preserve">Program H(A-2) - Housing Rehabilitation. Through the City's Code Enforcement Program, continue the program of contacting owners of structures that appear to be overcrowded, declining or in need of repair. Refer property owners to the Rehabilitation
Loan Program administered by San Mateo County to assist qualified homeowners in making necessary repairs to structures in need of rehabilitation.
</t>
  </si>
  <si>
    <t xml:space="preserve">
Rehabilitate 20 housing units.
</t>
  </si>
  <si>
    <r>
      <t xml:space="preserve">
Code enforcement staff is aware of this program and refers property owners as needed. </t>
    </r>
    <r>
      <rPr>
        <sz val="10"/>
        <rFont val="Arial"/>
        <family val="2"/>
      </rPr>
      <t>To date</t>
    </r>
    <r>
      <rPr>
        <sz val="10"/>
        <color rgb="FFFF0000"/>
        <rFont val="Arial"/>
        <family val="2"/>
      </rPr>
      <t xml:space="preserve"> </t>
    </r>
    <r>
      <rPr>
        <sz val="10"/>
        <color rgb="FF000000"/>
        <rFont val="Arial"/>
        <family val="2"/>
      </rPr>
      <t xml:space="preserve">we have not have any cases/properties that would require such a referral.
</t>
    </r>
  </si>
  <si>
    <t xml:space="preserve">Program H(A-3) - Allow fee waivers for affordable rehabilitation.
Consider amendment to the Master Fee Schedule to allow for waiver of permit fees for rehabilitation of affordable housing achieved through San Mateo County programs, through non-profit agencies or through other means, including Federal Programs and to provide incentives for property owners to maintain their properties.
</t>
  </si>
  <si>
    <t xml:space="preserve">
Rehabilitate 75 affordable units. 
</t>
  </si>
  <si>
    <t>Within 1 year of adoption of Housing Element</t>
  </si>
  <si>
    <r>
      <t xml:space="preserve">The City is </t>
    </r>
    <r>
      <rPr>
        <sz val="10"/>
        <rFont val="Arial"/>
        <family val="2"/>
      </rPr>
      <t xml:space="preserve">still working </t>
    </r>
    <r>
      <rPr>
        <sz val="10"/>
        <color theme="1"/>
        <rFont val="Arial"/>
        <family val="2"/>
      </rPr>
      <t>on implementing this program, however, building permit fees are significantly reduced for non-profit rehabilitation programs such as Christmas in April and Rebuilding Together. The City Building Official is exploring options implemented by other cities.</t>
    </r>
  </si>
  <si>
    <t xml:space="preserve">Program H(A-4) - Discourage condominium conversions. Maintain the existing zoning controls which prohibit conversion of residential rental projects with fewer than
21 units to condominiums, and which contain strict regulations prohibiting conversion of less than 21 units to condominiums.
</t>
  </si>
  <si>
    <t>No conversion of existing rental stock to condominiums.</t>
  </si>
  <si>
    <t>The City continues to preserve rental housing stock with the implementation of Chapter 26.32 of the subdivision ordinance.</t>
  </si>
  <si>
    <t xml:space="preserve">Program H(A-5) - Prevent conversion of residential units to non-residential use.
Amend zoning code to require a conditional use permit for any project where residential units are proposed to be replaced by non-residential use.
</t>
  </si>
  <si>
    <t>Retain existing housing stock.</t>
  </si>
  <si>
    <t xml:space="preserve">The City is compliant with SB-330, disallowing residential units to be removed without replacement. </t>
  </si>
  <si>
    <t>Program H(A-6) - Ensure affordability of existing units. Continue the relationship with the County of San Mateo Department of Housing for administration of Block Grant funds for housing programs; encourage use of available programs (such as HOME) to assist non-profit housing corporations in acquiring, rehabilitating and managing apartment units for long-term affordability.</t>
  </si>
  <si>
    <t>Utilize funds to assist 20 units to achieve long term affordability.</t>
  </si>
  <si>
    <t xml:space="preserve">The City will encourage use of available programs administered by San Mateo County to ensure affordability of existing units. The City has been investigating Joint Powers and Housting Trust models for acquiring residential units to preserve affordability. </t>
  </si>
  <si>
    <t>Program H(A-7) - Determine code compliance, structural deficiencies of existing residences upon sale. Continue program that assists in research of residential records upon the request of realtors or potential home buyers</t>
  </si>
  <si>
    <t>Continue assistance to potential home buyers.</t>
  </si>
  <si>
    <t>Planning and Building Division staff regularly assists potential buyers and realtors in locating records to determine the permit history of a property prior to purchase.</t>
  </si>
  <si>
    <t xml:space="preserve">Program H(A-8) - Residential design review. Continue implementation of residential design review and zoning regulations including setbacks, floor area
ratio, declining height; continue implementation of single family design review guidelines adopted in 1998.
</t>
  </si>
  <si>
    <t>Process 250 applications for residential design review.</t>
  </si>
  <si>
    <r>
      <t>Proposals for new single family dwellings, duplexes and multifamily dwellings are subject to the Design Review process before Planning Commission approval. There were</t>
    </r>
    <r>
      <rPr>
        <sz val="10"/>
        <rFont val="Arial"/>
        <family val="2"/>
      </rPr>
      <t xml:space="preserve"> over 30 applications submitted for net new unit Design Review in 2019.</t>
    </r>
  </si>
  <si>
    <t xml:space="preserve">Program H(B-1) - Public awareness of anti- discrimination laws and policies.
Continue to fund the Code Enforcement Officer position and coordination with Community Development Department code enforcement activities; provide information handouts; inform the public and local realtors about equal housing laws and recourse available in case of violations; refer complaints to California Department of Fair Employment and Housing; refer complaints regarding discrimination to La Raza Central Legal, a nonprofit community law center which works with local tenants to resolve landlord/tenant issues. Information will be posted and available at public locations, such as City Hall, the library and the recreation center.
</t>
  </si>
  <si>
    <t xml:space="preserve">Continue referral activities through Code
Enforcement Program.
</t>
  </si>
  <si>
    <t>Information is provided and referrals are made to assist the public with issues regarding fair housing laws. In addition the City, in conjunction with the County of San Mateo Home for All initiative, has held three (3) community engagement activities to publicize housing resources and get public input on housing needs in Burlingame. Significant outreach efforts have been made for this workshop to include all sectors of the Burlingame community.</t>
  </si>
  <si>
    <t xml:space="preserve">Program H(B-2) - Implement an outreach program for persons with disabilities.
Work with agencies such as the Golden Gate Regional Center, a state-funded nonprofit organization serving individuals with developmental disabilities in Marin, San Francisco and San Mateo counties, InnVision Shelter Network, CALL Primrose, and Center for Independence of Individuals with Disabilities to implement an outreach program that informs families in Burlingame about housing and services available for persons with disabilities.  The program could include the development of an informational brochure, providing information on services on the City's website, and providing housing- related training for individuals/families  through workshops.
</t>
  </si>
  <si>
    <t>Provide information regarding housing to families of persons with developmental disabilities.</t>
  </si>
  <si>
    <t>Develop outreach material within 2 years of HE adoptions</t>
  </si>
  <si>
    <t>Information regarding housing services available for person with disabilities is provided by the City during Building workshops and by staff on specific projects where this situation applies.  The City, in conjunction with the County of San Mateo Home for All initiative, has held three (3) community engagement meetings plus several outreach activities to publicize housing resources and get public input on housing needs in Burlingame. There has been significant outreach to multiple organizations, including organizations representing persons with disabilities.</t>
  </si>
  <si>
    <t>Program H(B-3) - Community amenities for rentals. Encourage the inclusion of communal amenities in new rental developments (i.e. community rooms, play structures, laundry facilities) where feasible and provision of which does not impair achievement of maximum densities or the financial feasibility of developing housing affordable to lower-income households.</t>
  </si>
  <si>
    <t>Promote attractive rental opportunities.</t>
  </si>
  <si>
    <t>When reviewing multifamily projects staff and the Planning Commission request that the developer provide additional amenities for the residents; this is an ongoing request from both the Planning Commission and City Council as well. Planning staff has seen an increase in submittals that include outdoor living rooms with water features, firepits, barbeque areas, bocce ball courts, community rooms and gyms.</t>
  </si>
  <si>
    <t xml:space="preserve">Program H(C-1) - Refer eligible employees to housing assistance programs.
Train staff about current opportunities; make available brochures and contact information to eligible residents who inquire about availability of programs. Refer eligible residents to CDBG programs administered by the County Office of Housing and Community Development.
</t>
  </si>
  <si>
    <t>Provide information and housing assistance with eligible employees</t>
  </si>
  <si>
    <t xml:space="preserve">The City has a Housing page to provide referrals and housing applications within the County. The City promotes the first time home buyer workshops presented by HEART of San Mateo County and includes information in the City newsletter. Staff posts home-sharing flyers offered through HIP Housing in breakrooms for employees.
</t>
  </si>
  <si>
    <t xml:space="preserve">Program H(C-2) - Provide incentives for developers to include affordable units in new residential projects.
1. Amend the Inclusionary Housing Ordinance to comply with local and state legislative requirements.
2. Amend the Inclusionary Housing Ordinance or adopt a Density Bonus Ordinance to accommodate a Low- Income component of required affordable housing.
3. Amend the Inclusionary Housing Ordinance or adopt a Density Bonus Ordinance to encourage smaller unit sizes (i.e. studio, SROs, one- and two-bedroom units).
4. Amend the Inclusionary Housing Ordinance or adopt a Density Bonus Ordinance to extend the affordability time restrictions on subsidized housing.
5. Amend the zoning code to provide incentives to developers who provide additional affordable units and/or serve a broader range of income levels than that required by the Inclusionary Housing Ordinance or state density bonus requirements, such as reduced parking requirements, increased height limits, reduced landscaping requirements, flexible setback requirements and reduced fees.
</t>
  </si>
  <si>
    <t xml:space="preserve">
Provide 75 new affordable units
Provide 50 percent of affordable units at Low- income levels.
</t>
  </si>
  <si>
    <t>Within 1 year of HE adoption</t>
  </si>
  <si>
    <r>
      <t xml:space="preserve">
The Density Bonus Ordinance was amended and adopted in January 2015 and includes items
#1-4 .</t>
    </r>
    <r>
      <rPr>
        <sz val="10"/>
        <rFont val="Arial"/>
        <family val="2"/>
      </rPr>
      <t xml:space="preserve"> Action #5 is addressed through residential impact fees adopted in 2019, allowing in-lieu fees if affordable units are not provided. The City updated its zoning code in the North Burlingame Mixed Use and North Rollins Road Mixed Use areas that offer density bonuses and greater height allowance for projects incorporating affordable units</t>
    </r>
    <r>
      <rPr>
        <sz val="10"/>
        <color rgb="FFFF0000"/>
        <rFont val="Arial"/>
        <family val="2"/>
      </rPr>
      <t>.</t>
    </r>
    <r>
      <rPr>
        <sz val="10"/>
        <color theme="1"/>
        <rFont val="Arial"/>
        <family val="2"/>
      </rPr>
      <t xml:space="preserve"> </t>
    </r>
    <r>
      <rPr>
        <sz val="10"/>
        <rFont val="Arial"/>
        <family val="2"/>
      </rPr>
      <t>In 2019, the City of Burlingame issued building permits for 12 above-moderate income units.</t>
    </r>
    <r>
      <rPr>
        <sz val="10"/>
        <color theme="1"/>
        <rFont val="Arial"/>
        <family val="2"/>
      </rPr>
      <t xml:space="preserve">
</t>
    </r>
  </si>
  <si>
    <t xml:space="preserve">Program H(C-3) - Consider adoption of a commercial impact in-lieu fee.
Consider adopting a commercial in-lieu fee that would require developers of employment-generating commercial and industrial developments to contribute to the supply of low- and moderate-income housing
through the provision of commercial in-lieu fees as prescribed in a nexus impact fee study.
</t>
  </si>
  <si>
    <t xml:space="preserve">Provide 50 new housing units in the vicinity of public agency workplaces and commercial centers.
</t>
  </si>
  <si>
    <t>Commercial (linkage) impact fees were adopted by the City Council on July 3, 2017 as follows:
- $7 SF – retail
- $12 SF – hotel
- $18 SF – office &lt; 50,000 SF
- $25 SF – office &gt; 50,000 SF 
- Discounts apply for projects utilizing prevailing wages.</t>
  </si>
  <si>
    <t xml:space="preserve">Program H(C-5) - Encourage public agency partnerships to provide housing, reduce commute time, and facilitate retention of groups like teachers, public employees, hospital and service sector workers.
Contact public agencies to encourage them to include a provision for housing in any facility expansion plans; disseminate information about available CDBG funded programs.
</t>
  </si>
  <si>
    <r>
      <t xml:space="preserve">The City approved workforce housing on City Parking Lots F &amp; N (downtown) on December 11, 2018 for a total of 132 units. </t>
    </r>
    <r>
      <rPr>
        <sz val="10"/>
        <rFont val="Arial"/>
        <family val="2"/>
      </rPr>
      <t>Construction has commenced on a portion of this project.</t>
    </r>
  </si>
  <si>
    <t xml:space="preserve">Program H(D-1) - Increase affordability for elderly households.
a. Continue to implement the second unit amnesty program to allow creation of accessible secondary units for the elderly;
b. Continue to allow upon request curbside disabled accessible parking spaces in single family neighborhoods. c. Coordinate with San Mateo County Housing
Authority to increase the number of Section 8 units for
Burlingame's elderly population.
d. Continue updating and distributing widely to local residents the Senior Resources Handbook: An Informational Guide for Burlingame Senior Citizens, Their Families and Caregivers.
e. Continue to provide incentives for new senior housing by maintaining the code provision that allows reduced parking requirements for assisted living projects and other group residential facilities for the elderly.
f. Continue City financial support to non-profit agencies which administer housing programs for seniors (home sharing, reverse mortgage). Planning staff to work with these agencies to facilitate implementation of their programs in Burlingame.
g. Encourage non-profit housing groups to develop housing by having adequate Planning staff to facilitate project processing and environmental review, and by maintaining the existing incentives in the zoning regulations for residential facilities for the elderly.
h. Refer seniors who are homeowners to the Human Investment Project (HIP) for Housing Home Sharing Program, to find eligible tenants to share their housing.
</t>
  </si>
  <si>
    <t xml:space="preserve">
Provide 30 affordable units for the elderly. Increase number of Section 8 units for elderly by
5 units.
Continue public education efforts.
</t>
  </si>
  <si>
    <r>
      <t>The City is currently coordinating with the Peninsula Health Care District on planning for the Peninsula Wellness Community Master Plan which will include a variety of senior housing options, including hospice care, assisted and independent living facilities.
The City will revise the accessory dwelling unit (ADU) regulations</t>
    </r>
    <r>
      <rPr>
        <sz val="10"/>
        <rFont val="Arial"/>
        <family val="2"/>
      </rPr>
      <t xml:space="preserve"> in 2020</t>
    </r>
    <r>
      <rPr>
        <sz val="10"/>
        <color rgb="FFFF0000"/>
        <rFont val="Arial"/>
        <family val="2"/>
      </rPr>
      <t xml:space="preserve"> </t>
    </r>
    <r>
      <rPr>
        <sz val="10"/>
        <color theme="1"/>
        <rFont val="Arial"/>
        <family val="2"/>
      </rPr>
      <t xml:space="preserve">to comply with State requirements which are intended to facilitate the construction of affordable accessory dwelling units including units suitable for the elderly. City staff has created a user friendly ADU handout to help residents understand the regulations to further streamline the ADU standards, in compliance with newly updated State requirements. The City issued building permits for </t>
    </r>
    <r>
      <rPr>
        <sz val="10"/>
        <rFont val="Arial"/>
        <family val="2"/>
      </rPr>
      <t>12 ADUs</t>
    </r>
    <r>
      <rPr>
        <sz val="10"/>
        <color rgb="FFFF0000"/>
        <rFont val="Arial"/>
        <family val="2"/>
      </rPr>
      <t>.</t>
    </r>
    <r>
      <rPr>
        <sz val="10"/>
        <color theme="1"/>
        <rFont val="Arial"/>
        <family val="2"/>
      </rPr>
      <t xml:space="preserve">
The City contributes funding to HIP Housing to support homesharing for seniors. 
Code Section 25.63.020(c)(3) of the zoning code provides a twenty (20) percent density bonus for a development of five (5) or more dwelling units for senior housing developments.
</t>
    </r>
  </si>
  <si>
    <t xml:space="preserve">Program H(D-2) - Improve livability of housing units for disabled population.
a. Implement the adopted Reasonable Accommodations Ordinance, which provides individuals with disabilities reasonable accommodation in rules, policies, practices and procedures that may be necessary to ensure equal access to housing by providing a process for individuals with disabilities to make requests for reasonable accommodation in regard to relief from the various land use, zoning, or building laws, rules, policies, practices and/or procedures of the City. This policy offers a process to modify certain development standards, such as lot coverage and setback requirements for ramps and landings added to residences and group homes in order to provide access for the disabled.
b. Continue to allow supportive and transitional housing in residential districts subject to the same restrictions that apply to other residential districts in the same zone.
c. Help facilitate the acquisition of single-family homes to be converted into assisted living facilities for the developmentally disabled.
d. Continue to allow persons with disabilities to request disabled parking curb markings in the single family residential areas.
</t>
  </si>
  <si>
    <t>Facilitate use of County assistance and staff work with residents to modify 10 existing housing units to accommodate disabled.</t>
  </si>
  <si>
    <t xml:space="preserve">
Ongoing
</t>
  </si>
  <si>
    <t>Planning and Building Division staff is versed in the reasonable accommodations ordinance (Code Section 25.66) and works with applicants to utilize this section of the code. In addition, Public Works staff assists residents requesting disabled curb parking in residential areas as necessary.</t>
  </si>
  <si>
    <t xml:space="preserve">Program H(D-3) - Add affordable housing units for single-parent households.
Continue to assign staff to carry out the following actions:
a. Work with the County Housing Authority to increase the number of Section 8 certificates for single-parent families.
b. Work with the Human Investment Project for Housing (HIP), a non-profit housing corporation which administers a home-sharing program which is available for Burlingame residents. Develop literature regarding availability of housing programs; distribute to Burlingame residents. Continue City funding assistance.
</t>
  </si>
  <si>
    <t xml:space="preserve">Increase by 5 the number of Section 8 units for single parent households.
Train staff and refer single parent households to shared housing program, IHN or other local providers
</t>
  </si>
  <si>
    <t xml:space="preserve">Staff is aware of HIP Housing programs and refers interested parties to HIP. In addition, the
City's newsletter also provides information on HIP's home share program, and information is listed on a web page dedicated to housing resources on the City’s website as well as to City employees with advertisements in the break room.
</t>
  </si>
  <si>
    <t xml:space="preserve">Program H(D-4) - Provide affordable studio or one- bedroom units for single occupants.
a. Amend the zoning code to create zoning incentives that encourage the development of smaller, more affordable housing units for seniors and other single occupants, such as reduced parking requirements for units less than 900 square feet and other flexible development standards.
b. Continue to allow secondary units per the Government Code.  Continue to implement the Secondary Dwelling Unit Ordinance (adopted in 2011), which allows new secondary dwelling units subject to certain standards, including minimum lot size, maximum unit size and one of the units to be owner occupied. Continue to allow waiver of on-site parking for
accessory dwelling units that are rented out to those with moderate incomes or below.
</t>
  </si>
  <si>
    <t xml:space="preserve">Provide affordable efficiency housing units on appropriate opportunity sites.
Rezone properties with residential overlay Amend code to provide incentives for smaller units.
</t>
  </si>
  <si>
    <r>
      <t>The City will be revising the accessory dwelling unit (ADU) regulations</t>
    </r>
    <r>
      <rPr>
        <sz val="10"/>
        <rFont val="Arial"/>
        <family val="2"/>
      </rPr>
      <t xml:space="preserve"> in 2020</t>
    </r>
    <r>
      <rPr>
        <sz val="10"/>
        <color rgb="FFFF0000"/>
        <rFont val="Arial"/>
        <family val="2"/>
      </rPr>
      <t xml:space="preserve"> </t>
    </r>
    <r>
      <rPr>
        <sz val="10"/>
        <color theme="1"/>
        <rFont val="Arial"/>
        <family val="2"/>
      </rPr>
      <t>to comply with State requirements which are intended to facilitate the construction of affordable accessory dwelling units including units suitable for the elderly. As part of the ADU code changes for compliance with newly updated State requirements, City staff also recommended code changes to the Planning Commission beyond those required by State Law which would relax regulations to make it easier to create ADUs.</t>
    </r>
  </si>
  <si>
    <t xml:space="preserve">Program H(D-5) - Provide local share of support for county-wide homeless programs
a. Continue financial contributions to agencies which provide service to the homeless population in San Mateo County; continue to allow group facilities for the homeless in conjunction with church facilities as a conditional use; continue to support financially and work with local and non-profit providers in San Mateo b. Maintain the zoning code provisions that allow emergency shelters by right in the northern part of the RR (Rollins Road) zoning district.
c. Implement the zoning code provisions that allow transitional and supportive housing by right in all zone districts which allow residential uses only subject to those restrictions that apply to other residential uses of the same type in the same zone.
</t>
  </si>
  <si>
    <t xml:space="preserve">Continue financial support of County-wide programs.
Staff to continue to facilitate process necessary to provide such services in the city.
</t>
  </si>
  <si>
    <t xml:space="preserve">Each year the City Council does Community Group Funding at the first Council meeting in June.  The list of recipients includes HIP Housing, Inn Vision Shelter Network and Samaritan House, CALL Primrose Center and HIP Housing. In addition, the Council budget includes funding sufficient for membership in HEART and a County Homeless Outreach Team contribution.  </t>
  </si>
  <si>
    <t xml:space="preserve">Program H(E-1) - Energy conservation for major residential construction
In all plan checking for new residential construction and major additions, apply Title 24 energy conservation requirements; where possible in planning developments, require structural and landscaping design to make use of natural heating and cooling.
</t>
  </si>
  <si>
    <t>Add energy conservation features to 250 residences.</t>
  </si>
  <si>
    <t>Title 24 energy conservation requirements are applied to all plan checks for new residential construction.</t>
  </si>
  <si>
    <t xml:space="preserve">Program H(E-2) - Community awareness of conservation benefits
Distribute brochure on available energy conservation programs and measures at the Planning counter to all residents planning to expand or build new residences.
</t>
  </si>
  <si>
    <t>Provide energy conservation information to public.</t>
  </si>
  <si>
    <t>There are brochures available at City Hall and on-line information provided regarding energy conservation for both residents and businesses. In addition the Sustainability Coordinator provides tips and offers other resources for energy conservation on the City’s weekly newsletter.</t>
  </si>
  <si>
    <t xml:space="preserve">
Program H(E-3) - Sustainable Development Stringent California Green Building Standards (CalGreen) have been adopted. At the minimum, new construction will follow the requirements set by the mandatory portion of the CalGreen Code.
</t>
  </si>
  <si>
    <t>Utilize CalGreen standards.</t>
  </si>
  <si>
    <t>Continuous</t>
  </si>
  <si>
    <t>The City currently complies with the CalGreen standards and employs a half time Green Building Specialist to ensure compliance of all projects with the CalGreen standards. The Green Building Specialist is in the process of expanding to full-time. The City initiated consideration of Reach Codes in 2019.</t>
  </si>
  <si>
    <t xml:space="preserve">Program H(F-1) - Encourage development of housing on selected sites to serve all income levels
Amend the zoning code to create zoning incentives that encourage the consolidation of smaller lots identified as Housing Inventory Sites, such as development review streamlining, reduction in required parking for smaller units, setback modifications, or increases in building height.
</t>
  </si>
  <si>
    <t>Promote development on smaller opportunity sites by promoting lot consolidation for creation of affordable housing</t>
  </si>
  <si>
    <r>
      <t xml:space="preserve">City staff supports applications involving the consolidation of parcels for development projects to resolve technical matters such as multiple zoning designations, and generally identifying opportunities to simplify and streamline the application process. The Zoning Code currently provides lower parking requirements for smaller units, and allows further reductions within the Downtown Specific Plan area. </t>
    </r>
    <r>
      <rPr>
        <sz val="10"/>
        <rFont val="Arial"/>
        <family val="2"/>
      </rPr>
      <t>The City adopted residential impact fees adopted in 2019, allowing in-lieu fees if affordable units are not provided. The City updated its zoning code in the North Burlingame Mixed Use and North Rollins Road Mixed Use areas that offer density bonuses and greater height allowance for projects incorporating affordable units.</t>
    </r>
  </si>
  <si>
    <t xml:space="preserve">Program H(F-2) - Promote development of potential housing sites
Maintain and update the area-by-area land use surveys, note changes in vacant and underutilized sites; share information with potential residential developers.
</t>
  </si>
  <si>
    <t xml:space="preserve">Provide assistance and incentives to encourage development of the opportunity sites identified in the Housing Element
</t>
  </si>
  <si>
    <t xml:space="preserve">
The City's opportunity sites as designated in the Housing Element are provided to developers that express interest in developing in Burlingame. This list of opportunity sites is provided on the development opportunity website Oppsites, and in the Housing Element.
</t>
  </si>
  <si>
    <t xml:space="preserve">Program H(F-3) - Create Priority Development Area
(PDA) Housing Overlay Zone.
Amend the zoning code to create a "Priority Development Area Housing Overlay Zone" to establish standards and incentives for housing in the portions of the community zoned for high density residential and/or mixed use development that are adjacent to transit corridors and transit centers. Specific standards to be considered are densities, development standard incentives, reduced parking requirements, building heights and compatibility with adjacent lower-scale neighborhoods.  The Priority Development Area covers the North Burlingame area, the El Camino Real and California Drive corridors and the Downtown Specific Plan area.
</t>
  </si>
  <si>
    <t>Provide flexibility and incentives in the application of development standards within the Priority Development Area. Provide flexibility and incentives in the application of development standards within the Priority Development Area.</t>
  </si>
  <si>
    <r>
      <t>The Downtown Specific Plan, which is within the boundaries of the PDA, provides incentives such as higher residential densities, development standard incentives, reduced parking requirements, increased building heights, and provisions to provide compatibility with adjacent lower-scale neighborhoods. The General Plan Update has identified additional areas that could be suitable for high density residential and/or mixed use development that are adjacent to transit corridors and transit centers. This program will be examined for inclusion in the</t>
    </r>
    <r>
      <rPr>
        <sz val="10"/>
        <color rgb="FFFF0000"/>
        <rFont val="Arial"/>
        <family val="2"/>
      </rPr>
      <t xml:space="preserve"> </t>
    </r>
    <r>
      <rPr>
        <sz val="10"/>
        <rFont val="Arial"/>
        <family val="2"/>
      </rPr>
      <t xml:space="preserve">zoning code update that is currently underway. </t>
    </r>
    <r>
      <rPr>
        <sz val="10"/>
        <color theme="1"/>
        <rFont val="Arial"/>
        <family val="2"/>
      </rPr>
      <t>In addition, a former industrial area at the north end of town has been rezoned to allow residential uses given the close projecting to the Millbrae Multi-Model Station. The City adopted residential impact fees adopted in 2019, allowing in-lieu fees if affordable units are not provided. The City updated its zoning code in the North Burlingame Mixed Use and North Rollins Road Mixed Use (RRMU) areas that offer density bonuses and greater height allowance for projects incorporating affordable units</t>
    </r>
    <r>
      <rPr>
        <sz val="10"/>
        <rFont val="Arial"/>
        <family val="2"/>
      </rPr>
      <t>.The City applied to expand the PDA to include the RRMU district. The City issued an RFP to adopt a specifc plan for the RRMU Specifc Plan Area with work anticipated to start in 2020.</t>
    </r>
  </si>
  <si>
    <t xml:space="preserve">Program H(F-4) - Identify sites for affordable, mixed use residential, live-work and small one-bedroom or studio apartments.
a. Encourage development of sites in C-R zone and where there is commercial zoning with a residential overlay or residential mixed use zoning;
b. Promote development within the new mixed use
zoning districts within the Downtown Specific Plan area, which allow for mixed uses and high density residential uses, and includes incentives to keep units affordable such as reduced parking requirements, increased heights and modified setbacks.
</t>
  </si>
  <si>
    <t>Encourage development of 150 units on selected Housing Opportunity Sites within the Downtown Specific Plan area.</t>
  </si>
  <si>
    <r>
      <t xml:space="preserve">Within the Downtown Specific Plan area there are currently applications under review for a total </t>
    </r>
    <r>
      <rPr>
        <sz val="10"/>
        <rFont val="Arial"/>
        <family val="2"/>
      </rPr>
      <t xml:space="preserve">of 695 </t>
    </r>
    <r>
      <rPr>
        <sz val="10"/>
        <color theme="1"/>
        <rFont val="Arial"/>
        <family val="2"/>
      </rPr>
      <t xml:space="preserve">units in either residential, mixed use, or live/work projects. In addition, </t>
    </r>
    <r>
      <rPr>
        <sz val="10"/>
        <rFont val="Arial"/>
        <family val="2"/>
      </rPr>
      <t>285 units have been approved (entitled) within the Downtown Specific Plan area in 2019.</t>
    </r>
    <r>
      <rPr>
        <sz val="10"/>
        <color theme="1"/>
        <rFont val="Arial"/>
        <family val="2"/>
      </rPr>
      <t xml:space="preserve"> Many of the projects have utilized reduced parking requirements available to projects within the Downtown Specific Plan area, and/or the use of mechanical parking lifts.</t>
    </r>
  </si>
  <si>
    <r>
      <t>Program H(F-5) - Second-unit Amnesty
Continue the second unit amnesty program and provide second unit applicants with information on participation in the San Mateo County Rental Rehabilitation program which provides rehabilitation loans for units which are available to tenants with low or very low incomes; consider expansion of the program by changing the eligibility date to qualify for second-unit amnesty.</t>
    </r>
    <r>
      <rPr>
        <sz val="10"/>
        <color rgb="FFFF0000"/>
        <rFont val="Arial"/>
        <family val="2"/>
      </rPr>
      <t xml:space="preserve"> </t>
    </r>
    <r>
      <rPr>
        <sz val="10"/>
        <color theme="1"/>
        <rFont val="Arial"/>
        <family val="2"/>
      </rPr>
      <t xml:space="preserve">
</t>
    </r>
  </si>
  <si>
    <t>Process 125 applications for second unit amnesty; Provide opportunities for rehabilitation of these units</t>
  </si>
  <si>
    <r>
      <t xml:space="preserve">The City will be revising the accessory dwelling unit (ADU) regulations </t>
    </r>
    <r>
      <rPr>
        <sz val="10"/>
        <rFont val="Arial"/>
        <family val="2"/>
      </rPr>
      <t xml:space="preserve">in 2020. </t>
    </r>
    <r>
      <rPr>
        <sz val="10"/>
        <color theme="1"/>
        <rFont val="Arial"/>
        <family val="2"/>
      </rPr>
      <t xml:space="preserve">to comply with State requirements which are intended to facilitate the construction of affordable accessory dwelling units, including units suitable for the elderly. As part of the ADU code changes for compliance with newly updated State requirements, City staff also recommended code changes to the Planning Commission beyond those required by State Law which would relax regulations to make it easier to create ADUs; these recommendations were approved an are now part of the zoning ordinance. </t>
    </r>
    <r>
      <rPr>
        <sz val="10"/>
        <rFont val="Arial"/>
        <family val="2"/>
      </rPr>
      <t>The City has approved a total of 17 ADUs in 2019.</t>
    </r>
  </si>
  <si>
    <t xml:space="preserve">Program H(F-6) - To expand the stock of affordable housing
Contact known non-profit housing corporations and religious institutions to make them aware of City interest, familiarize them with the opportunities available in Burlingame, and assist in processing where applications are required; encourage use of private
foundation grants to fund affordable units. The City will issue an RFP for redevelopment of City-owned parking lots with affordable housing within one year of Housing Element adoption.
</t>
  </si>
  <si>
    <t>Encourage development of affordable units on opportunity sites. Issue RFP for redevelopment of parking lots.</t>
  </si>
  <si>
    <r>
      <t>In 2018, the City approved the redevelopment of City-owned parking lots for an affordable housing development to build 132 workforce and senior housing units on City Parking Lots F &amp; N in Downtown Burlingame’s downtown, which is within walking distance to the Burlingame Train Station.</t>
    </r>
    <r>
      <rPr>
        <sz val="10"/>
        <rFont val="Arial"/>
        <family val="2"/>
      </rPr>
      <t xml:space="preserve"> Construction has commenced on a portion of this project.</t>
    </r>
  </si>
  <si>
    <t xml:space="preserve">Program H(F-7) - Section 8 Program
Work with San Mateo County Community Services and Housing Authority to provide Burlingame a proportionate share of Section 8 funds; distribute information about program to potential property owner and renter participants.
</t>
  </si>
  <si>
    <t>Current number of Section 8 units is 100. Attempt to increase by additional 20 units (total of 120 units).</t>
  </si>
  <si>
    <t>The City will work with San Mateo County Community Services and Housing Authority to provide a proportionate number of Section 8 units located in Burlingame.</t>
  </si>
  <si>
    <t>Program H(F-8) - First-time Homebuyer Program Continue to participate in cooperative CDBG agreement with San Mateo County to provide Burlingame residents with the opportunity to participate in the first-time homebuyer program (Mortgage Credit Certificate) funded by CDBG. Make first time home buyer information available on City’s website and hold public workshops to identify opportunities for those in need.</t>
  </si>
  <si>
    <t>Obtain assistance for 15 Burlingame residents.</t>
  </si>
  <si>
    <t>The City promotes first-time homebuyer program workshops presented by HEART of San Mateo County to educate both City employees and Burlingame residents about the first-time homebuyer program; this information is provided on the City’s website and in the City’s weekly newsletter.</t>
  </si>
  <si>
    <t>Program H(F-9) - Zero-Net-Loss of Housing Units Amend the zoning code to require that when there is a loss of multifamily rental housing due to subdivision or condominium approvals, the project shall be required to provide 20 percent affordable housing units and/or provide displaced tenants with the first right to return to replacement housing units and to affordable housing units, subject to compliance with Measure T, the Burlingame Fair Property Rights Ordinance.</t>
  </si>
  <si>
    <t>No loss of housing stock.</t>
  </si>
  <si>
    <t xml:space="preserve">Program H(F-10) – Housing for Very Low Income
Households
Explore opportunities to encourage development of housing for very low and extremely low income households through a variety of activities that may include:
• Examining the appropriateness of new housing types that can provide affordable options, such as junior second units and micro-apartments;
• Identifying grant and funding opportunities;
• Monitoring the availability of state cap-and-trade funding for affordable housing;
• Considering joint development opportunities with non- profit developers for projects that accommodate a wide range of income categories including very low income;
• Reaching out to housing developers and assisting them, where applicable, in preparing applications for affordable housing funding sources, which may involve feedback on their financial analyses, provision of demographic and land use data, and review of their funding applications;
• Offering additional incentives beyond the density bonus and inclusionary housing provisions; and/or
• Prioritizing a portion of fees, including potential residential and commercial impact fees, towards affordable housing.
</t>
  </si>
  <si>
    <t>Explore the effectiveness and appropriateness of new strategies and incentives to promote housing for very low and extremely low income households on an annual basis.</t>
  </si>
  <si>
    <t xml:space="preserve">Annual
Review
</t>
  </si>
  <si>
    <t xml:space="preserve">
The City adopted new Accessory Dwelling Unit (ADU) regulations to facilitate the development of accessory units, by waiving parking requirements and eliminating limits on lot size for units added within existing square footage/structures, consistent with State Law mandates. In addition, the City recently approved a joint development of downtown Parking Lots F &amp; N which includes 132 workforce and senior housing units.  
 Commercial (linkage) impact fees were adopted by the City Council on July 3, 2017, as follows:
-  $7/SF – retail
- $12/SF- hotel
- $18/SF – office &lt; 50,000 SF
- $25/SF – office&gt; 50,000 SF
Residential impact fees were adopted in 2019, as follows: 
 Base With Prevailing / Area Wage
Rental Multifamily – 11 units and above
Up to 50 du/ac $17.00 $14.00
51-70 du/ac $20.00 $17.00
71 du/ac and above $30.00 $25.00
For Sale Multifamily (Condominiums) – 7 units and above
 $35.00 $30.00                                                                                                          Notes:
1. Rental Multifamily with total of 10 units or fewer are exempt.
2. For Sale Multifamily (Condominiums) with total of 6 units or fewer are exempt.
3. Rental projects that convert to condominiums within 10 years of completion of construction would be subject to the fee differential as a condition of conversion. </t>
  </si>
  <si>
    <t>Program H(F-11) – Anti-Displacement Strategies Acknowledge the problem of tenant displacement and convene a process to investigate mitigations and the obstacles to deploying them, including legislative barriers such as the Burlingame Fair Property Rights Ordinance (“Measure T”) and establish or modify strategies as appropriate.</t>
  </si>
  <si>
    <t>Conduct an annual review of the availability and effectiveness of anti-displacement strategies and programs.</t>
  </si>
  <si>
    <t>First reviewed January 2015. then annually</t>
  </si>
  <si>
    <r>
      <t>Anti-displacement strategies were discussed and examined by the City Council during the last housing element cycle. The City Council has considered anti-displacement strategies within the context of collection of commercial linkage fees and residential impact fees, with considerations for programs such as emergency rent assistance to prevent displacement, and acquisition of existing housing stock to be retained with below-market rents. In conjunction with the County of San Mateo Home for All initiative, the City has held three (3) community meeting to hear from the community and discuss housing matters, including anti-displacement strategies.</t>
    </r>
    <r>
      <rPr>
        <sz val="10"/>
        <rFont val="Arial"/>
        <family val="2"/>
      </rPr>
      <t xml:space="preserve"> City Council approved disbursement of emergency rent assistance in concern over potential displacement with the impending AB 1482.</t>
    </r>
  </si>
  <si>
    <t xml:space="preserve">Program H(C-4) - Consider adoption of a residential in- lieu fee option.
Consider adopting a residential in-lieu fee as an alternative to providing affordable units on-site.
</t>
  </si>
  <si>
    <t>Generate in-lieu fees to contribute toward the creation of low and moderate income housing.</t>
  </si>
  <si>
    <t xml:space="preserve">Residential impact fees were adopted in 2019, as follows:
 Linkage Fee
 Base With Prevailing / Area Wage
Rental Multifamily – 11 units and above
Up to 50 du/ac $17.00 $14.00
51-70 du/ac $20.00 $17.00
71 du/ac and above $30.00 $25.00
For Sale Multifamily (Condominiums) – 7 units and above
 $35.00 $30.00
Notes:
1. Rental Multifamily with total of 10 units or fewer are exempt.
2. For Sale Multifamily (Condominiums) with total of 6 units or fewer are exempt.
3. Rental projects that convert to condominiums within 10 years of completion of construction would be subject to the fee differential as a condition of conversion. 
</t>
  </si>
  <si>
    <t>Kevin</t>
  </si>
  <si>
    <t>Gardiner</t>
  </si>
  <si>
    <t>kgardiner@burlingame.org</t>
  </si>
  <si>
    <t>Community Development Director</t>
  </si>
  <si>
    <t>501 Primrose Road</t>
  </si>
  <si>
    <t>Low Income units provided through State Density Bonus. Income qualification based on San Mateo County AMI.</t>
  </si>
  <si>
    <t>“Low Income” category as defined as earning a maximum of 80% of the San Mateo County AMI. Included as a Condition of Approval.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</si>
</sst>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sz val="10"/>
      <color rgb="FFFF0000"/>
      <name val="Arial"/>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4" borderId="1" xfId="0" applyFont="1" applyFill="1" applyBorder="1" applyAlignment="1" applyProtection="1">
      <alignment horizontal="left" vertical="top" wrapText="1"/>
      <protection locked="0"/>
    </xf>
    <xf numFmtId="0" fontId="77" fillId="4" borderId="1" xfId="0" applyFont="1" applyFill="1" applyBorder="1" applyAlignment="1" applyProtection="1">
      <alignment vertical="center" wrapText="1"/>
      <protection locked="0"/>
    </xf>
    <xf numFmtId="0" fontId="33" fillId="0" borderId="1" xfId="0" applyFont="1" applyBorder="1" applyAlignment="1" applyProtection="1">
      <alignment horizontal="left" vertical="top" wrapText="1"/>
      <protection locked="0"/>
    </xf>
    <xf numFmtId="0" fontId="0" fillId="0" borderId="1" xfId="0" applyBorder="1" applyAlignment="1" applyProtection="1">
      <alignment wrapText="1"/>
      <protection locked="0"/>
    </xf>
    <xf numFmtId="0" fontId="3" fillId="20"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109">
    <dxf>
      <font>
        <color rgb="FF9C0006"/>
      </font>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kgardiner@burlingame.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42" zoomScaleNormal="100" workbookViewId="0">
      <selection activeCell="A250" sqref="A250"/>
    </sheetView>
  </sheetViews>
  <sheetFormatPr defaultRowHeight="15" x14ac:dyDescent="0.25"/>
  <cols>
    <col min="1" max="1" width="106.28515625" style="12" customWidth="1"/>
  </cols>
  <sheetData>
    <row r="1" spans="1:1" ht="18" x14ac:dyDescent="0.25">
      <c r="A1" s="420" t="s">
        <v>1555</v>
      </c>
    </row>
    <row r="3" spans="1:1" ht="18" x14ac:dyDescent="0.25">
      <c r="A3" s="417" t="s">
        <v>1556</v>
      </c>
    </row>
    <row r="4" spans="1:1" ht="18" x14ac:dyDescent="0.25">
      <c r="A4" s="417" t="s">
        <v>1557</v>
      </c>
    </row>
    <row r="5" spans="1:1" ht="18.75" x14ac:dyDescent="0.25">
      <c r="A5" s="373" t="s">
        <v>1558</v>
      </c>
    </row>
    <row r="6" spans="1:1" x14ac:dyDescent="0.25">
      <c r="A6" s="385"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1"/>
    </row>
    <row r="15" spans="1:1" ht="18.75" x14ac:dyDescent="0.25">
      <c r="A15" s="418" t="s">
        <v>1562</v>
      </c>
    </row>
    <row r="16" spans="1:1" x14ac:dyDescent="0.25">
      <c r="A16" s="422" t="s">
        <v>1558</v>
      </c>
    </row>
    <row r="17" spans="1:1" x14ac:dyDescent="0.25">
      <c r="A17" s="422" t="s">
        <v>1563</v>
      </c>
    </row>
    <row r="18" spans="1:1" x14ac:dyDescent="0.25">
      <c r="A18" s="422" t="s">
        <v>1564</v>
      </c>
    </row>
    <row r="19" spans="1:1" x14ac:dyDescent="0.25">
      <c r="A19" s="422" t="s">
        <v>1565</v>
      </c>
    </row>
    <row r="20" spans="1:1" x14ac:dyDescent="0.25">
      <c r="A20" s="422" t="s">
        <v>1566</v>
      </c>
    </row>
    <row r="21" spans="1:1" x14ac:dyDescent="0.25">
      <c r="A21" s="422" t="s">
        <v>1567</v>
      </c>
    </row>
    <row r="22" spans="1:1" x14ac:dyDescent="0.25">
      <c r="A22" s="422" t="s">
        <v>1568</v>
      </c>
    </row>
    <row r="23" spans="1:1" x14ac:dyDescent="0.25">
      <c r="A23" s="422" t="s">
        <v>1569</v>
      </c>
    </row>
    <row r="24" spans="1:1" x14ac:dyDescent="0.25">
      <c r="A24" s="422" t="s">
        <v>1570</v>
      </c>
    </row>
    <row r="25" spans="1:1" x14ac:dyDescent="0.25">
      <c r="A25" s="422" t="s">
        <v>1571</v>
      </c>
    </row>
    <row r="26" spans="1:1" x14ac:dyDescent="0.25">
      <c r="A26" s="422" t="s">
        <v>1572</v>
      </c>
    </row>
    <row r="27" spans="1:1" ht="30" x14ac:dyDescent="0.25">
      <c r="A27" s="423" t="s">
        <v>1573</v>
      </c>
    </row>
    <row r="28" spans="1:1" ht="30" x14ac:dyDescent="0.25">
      <c r="A28" s="423" t="s">
        <v>1851</v>
      </c>
    </row>
    <row r="29" spans="1:1" ht="18.75" x14ac:dyDescent="0.25">
      <c r="A29" s="421"/>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1"/>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4"/>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5" t="s">
        <v>1852</v>
      </c>
    </row>
    <row r="84" spans="1:1" ht="37.5" x14ac:dyDescent="0.3">
      <c r="A84" s="426"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7"/>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7"/>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7"/>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7"/>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8"/>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7"/>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9"/>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9"/>
    </row>
    <row r="322" spans="1:1" x14ac:dyDescent="0.25">
      <c r="A322" s="419"/>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zoomScaleNormal="100" workbookViewId="0">
      <selection activeCell="A13" sqref="A13"/>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1" t="s">
        <v>1744</v>
      </c>
      <c r="B2" s="392" t="s">
        <v>1748</v>
      </c>
    </row>
    <row r="3" spans="1:2" ht="60" x14ac:dyDescent="0.25">
      <c r="A3" s="391" t="s">
        <v>1554</v>
      </c>
      <c r="B3" s="393" t="s">
        <v>1749</v>
      </c>
    </row>
    <row r="4" spans="1:2" ht="51" customHeight="1" x14ac:dyDescent="0.25">
      <c r="A4" s="391" t="s">
        <v>1552</v>
      </c>
      <c r="B4" s="393" t="s">
        <v>1768</v>
      </c>
    </row>
    <row r="5" spans="1:2" ht="162.75" customHeight="1" x14ac:dyDescent="0.25">
      <c r="A5" s="391" t="s">
        <v>1745</v>
      </c>
      <c r="B5" s="393" t="s">
        <v>1746</v>
      </c>
    </row>
    <row r="6" spans="1:2" ht="162.75" customHeight="1" x14ac:dyDescent="0.25">
      <c r="A6" s="391" t="s">
        <v>1738</v>
      </c>
      <c r="B6" s="393" t="s">
        <v>1849</v>
      </c>
    </row>
    <row r="7" spans="1:2" ht="95.25" customHeight="1" x14ac:dyDescent="0.25">
      <c r="A7" s="391" t="s">
        <v>1740</v>
      </c>
      <c r="B7" s="392" t="s">
        <v>1759</v>
      </c>
    </row>
    <row r="8" spans="1:2" ht="60" x14ac:dyDescent="0.25">
      <c r="A8" s="391" t="s">
        <v>1741</v>
      </c>
      <c r="B8" s="392" t="s">
        <v>1751</v>
      </c>
    </row>
    <row r="9" spans="1:2" ht="60" x14ac:dyDescent="0.25">
      <c r="A9" s="391" t="s">
        <v>1747</v>
      </c>
      <c r="B9" s="392" t="s">
        <v>1752</v>
      </c>
    </row>
    <row r="10" spans="1:2" ht="57" customHeight="1" x14ac:dyDescent="0.25">
      <c r="A10" s="391" t="s">
        <v>1755</v>
      </c>
      <c r="B10" s="393" t="s">
        <v>1753</v>
      </c>
    </row>
    <row r="11" spans="1:2" ht="75" x14ac:dyDescent="0.25">
      <c r="A11" s="391" t="s">
        <v>1756</v>
      </c>
      <c r="B11" s="392" t="s">
        <v>1757</v>
      </c>
    </row>
    <row r="12" spans="1:2" ht="75" x14ac:dyDescent="0.25">
      <c r="A12" s="391" t="s">
        <v>1758</v>
      </c>
      <c r="B12" s="392" t="s">
        <v>1866</v>
      </c>
    </row>
    <row r="13" spans="1:2" ht="60" customHeight="1" x14ac:dyDescent="0.25">
      <c r="A13" s="430" t="s">
        <v>1868</v>
      </c>
      <c r="B13" s="431"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topLeftCell="A2" zoomScaleNormal="100" workbookViewId="0">
      <selection activeCell="B16" sqref="B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1" t="s">
        <v>126</v>
      </c>
      <c r="B1" s="442"/>
      <c r="C1" s="442"/>
      <c r="D1" s="442"/>
      <c r="E1" s="442"/>
      <c r="F1" s="442"/>
      <c r="G1" s="443"/>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4" t="s">
        <v>47</v>
      </c>
      <c r="B3" s="445"/>
      <c r="C3" s="446"/>
      <c r="D3" s="325"/>
      <c r="F3" s="75"/>
    </row>
    <row r="4" spans="1:13" ht="21.6" customHeight="1" x14ac:dyDescent="0.25">
      <c r="A4" s="298" t="s">
        <v>121</v>
      </c>
      <c r="B4" s="439" t="s">
        <v>863</v>
      </c>
      <c r="C4" s="440"/>
      <c r="D4" s="326"/>
      <c r="E4" s="293" t="s">
        <v>1370</v>
      </c>
      <c r="F4" s="438" t="s">
        <v>1765</v>
      </c>
      <c r="H4" s="75"/>
      <c r="I4" s="75"/>
      <c r="J4" s="75"/>
      <c r="K4" s="75"/>
      <c r="L4" s="75"/>
      <c r="M4" s="299"/>
    </row>
    <row r="5" spans="1:13" ht="21.6" customHeight="1" thickBot="1" x14ac:dyDescent="0.3">
      <c r="A5" s="300" t="s">
        <v>122</v>
      </c>
      <c r="B5" s="439">
        <v>2019</v>
      </c>
      <c r="C5" s="440"/>
      <c r="D5" s="327"/>
      <c r="E5" s="293" t="s">
        <v>1371</v>
      </c>
      <c r="F5" s="438"/>
      <c r="H5" s="301"/>
      <c r="I5" s="301"/>
      <c r="J5" s="301"/>
      <c r="K5" s="301"/>
      <c r="L5" s="301"/>
      <c r="M5" s="299"/>
    </row>
    <row r="6" spans="1:13" ht="21.6" customHeight="1" x14ac:dyDescent="0.25">
      <c r="A6" s="447" t="s">
        <v>120</v>
      </c>
      <c r="B6" s="448"/>
      <c r="C6" s="449"/>
      <c r="D6" s="325"/>
      <c r="E6" s="293"/>
      <c r="F6" s="438"/>
      <c r="H6" s="301"/>
      <c r="I6" s="301"/>
      <c r="J6" s="301"/>
      <c r="K6" s="301"/>
      <c r="L6" s="301"/>
      <c r="M6" s="299"/>
    </row>
    <row r="7" spans="1:13" ht="21.6" customHeight="1" x14ac:dyDescent="0.25">
      <c r="A7" s="302" t="s">
        <v>117</v>
      </c>
      <c r="B7" s="439" t="s">
        <v>2052</v>
      </c>
      <c r="C7" s="440"/>
      <c r="D7" s="327"/>
      <c r="E7" s="293" t="s">
        <v>1372</v>
      </c>
      <c r="F7" s="438"/>
      <c r="H7" s="301"/>
      <c r="I7" s="301"/>
      <c r="J7" s="301"/>
      <c r="K7" s="301"/>
      <c r="L7" s="301"/>
      <c r="M7" s="299"/>
    </row>
    <row r="8" spans="1:13" ht="21.6" customHeight="1" x14ac:dyDescent="0.25">
      <c r="A8" s="298" t="s">
        <v>118</v>
      </c>
      <c r="B8" s="439" t="s">
        <v>2053</v>
      </c>
      <c r="C8" s="440"/>
      <c r="D8" s="327"/>
      <c r="E8" s="293" t="s">
        <v>1373</v>
      </c>
      <c r="H8" s="301"/>
      <c r="I8" s="301"/>
      <c r="J8" s="301"/>
      <c r="K8" s="301"/>
      <c r="L8" s="301"/>
      <c r="M8" s="299"/>
    </row>
    <row r="9" spans="1:13" ht="21.6" customHeight="1" x14ac:dyDescent="0.25">
      <c r="A9" s="298" t="s">
        <v>123</v>
      </c>
      <c r="B9" s="439" t="s">
        <v>2055</v>
      </c>
      <c r="C9" s="440"/>
      <c r="D9" s="327"/>
      <c r="E9" s="293" t="s">
        <v>1374</v>
      </c>
      <c r="H9" s="301"/>
      <c r="I9" s="301"/>
      <c r="J9" s="301"/>
      <c r="K9" s="301"/>
      <c r="L9" s="301"/>
      <c r="M9" s="299"/>
    </row>
    <row r="10" spans="1:13" ht="21.6" customHeight="1" x14ac:dyDescent="0.25">
      <c r="A10" s="298" t="s">
        <v>124</v>
      </c>
      <c r="B10" s="450" t="s">
        <v>2054</v>
      </c>
      <c r="C10" s="440"/>
      <c r="D10" s="327"/>
      <c r="E10" s="293" t="s">
        <v>1375</v>
      </c>
      <c r="H10" s="301"/>
      <c r="I10" s="301"/>
      <c r="J10" s="301"/>
      <c r="K10" s="301"/>
      <c r="L10" s="301"/>
      <c r="M10" s="299"/>
    </row>
    <row r="11" spans="1:13" ht="21.6" customHeight="1" thickBot="1" x14ac:dyDescent="0.3">
      <c r="A11" s="303" t="s">
        <v>125</v>
      </c>
      <c r="B11" s="439">
        <v>6505587253</v>
      </c>
      <c r="C11" s="440"/>
      <c r="D11" s="328"/>
      <c r="E11" s="293" t="s">
        <v>1376</v>
      </c>
      <c r="H11" s="301"/>
      <c r="I11" s="301"/>
      <c r="J11" s="301"/>
      <c r="K11" s="301"/>
      <c r="L11" s="301"/>
      <c r="M11" s="299"/>
    </row>
    <row r="12" spans="1:13" ht="21.6" customHeight="1" x14ac:dyDescent="0.25">
      <c r="A12" s="451" t="s">
        <v>119</v>
      </c>
      <c r="B12" s="452"/>
      <c r="C12" s="453"/>
      <c r="D12" s="329"/>
      <c r="E12" s="293"/>
      <c r="F12" s="364"/>
      <c r="H12" s="301"/>
      <c r="I12" s="301"/>
      <c r="J12" s="301"/>
      <c r="K12" s="301"/>
      <c r="L12" s="301"/>
      <c r="M12" s="299"/>
    </row>
    <row r="13" spans="1:13" ht="21.6" customHeight="1" x14ac:dyDescent="0.25">
      <c r="A13" s="304" t="s">
        <v>2</v>
      </c>
      <c r="B13" s="439" t="s">
        <v>2056</v>
      </c>
      <c r="C13" s="440"/>
      <c r="D13" s="322"/>
      <c r="E13" s="293" t="s">
        <v>1377</v>
      </c>
      <c r="H13" s="305"/>
      <c r="I13" s="305"/>
      <c r="J13" s="305"/>
      <c r="K13" s="305"/>
      <c r="L13" s="305"/>
      <c r="M13" s="299"/>
    </row>
    <row r="14" spans="1:13" ht="21.6" customHeight="1" x14ac:dyDescent="0.25">
      <c r="A14" s="306" t="s">
        <v>115</v>
      </c>
      <c r="B14" s="439" t="s">
        <v>863</v>
      </c>
      <c r="C14" s="440"/>
      <c r="D14" s="323"/>
      <c r="E14" s="293" t="s">
        <v>1378</v>
      </c>
      <c r="H14" s="301"/>
      <c r="I14" s="301"/>
      <c r="J14" s="301"/>
      <c r="K14" s="301"/>
      <c r="L14" s="301"/>
      <c r="M14" s="299"/>
    </row>
    <row r="15" spans="1:13" ht="21.6" customHeight="1" x14ac:dyDescent="0.25">
      <c r="A15" s="306" t="s">
        <v>116</v>
      </c>
      <c r="B15" s="439">
        <v>94010</v>
      </c>
      <c r="C15" s="440"/>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08" priority="4">
      <formula>ISBLANK(B4)</formula>
    </cfRule>
  </conditionalFormatting>
  <conditionalFormatting sqref="B7:C11">
    <cfRule type="expression" dxfId="107" priority="3">
      <formula>ISBLANK(B7)</formula>
    </cfRule>
  </conditionalFormatting>
  <conditionalFormatting sqref="B13:C15">
    <cfRule type="expression" dxfId="106" priority="2">
      <formula>ISBLANK(B13)</formula>
    </cfRule>
  </conditionalFormatting>
  <conditionalFormatting sqref="B5:C5">
    <cfRule type="expression" dxfId="105"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1754</v>
      </c>
      <c r="F1" s="394"/>
      <c r="G1" s="386"/>
    </row>
    <row r="2" spans="2:7" ht="21.6" customHeight="1" x14ac:dyDescent="0.3">
      <c r="F2" s="454" t="s">
        <v>127</v>
      </c>
      <c r="G2" s="455"/>
    </row>
    <row r="3" spans="2:7" ht="52.5" customHeight="1" x14ac:dyDescent="0.25">
      <c r="C3" s="390" t="s">
        <v>1772</v>
      </c>
      <c r="F3" s="456" t="s">
        <v>1767</v>
      </c>
      <c r="G3" s="457"/>
    </row>
    <row r="4" spans="2:7" x14ac:dyDescent="0.25">
      <c r="F4" s="456"/>
      <c r="G4" s="457"/>
    </row>
    <row r="5" spans="2:7" x14ac:dyDescent="0.25">
      <c r="F5" s="456"/>
      <c r="G5" s="457"/>
    </row>
    <row r="6" spans="2:7" ht="26.25" customHeight="1" x14ac:dyDescent="0.25">
      <c r="C6" s="390" t="s">
        <v>1771</v>
      </c>
      <c r="F6" s="456"/>
      <c r="G6" s="457"/>
    </row>
    <row r="7" spans="2:7" x14ac:dyDescent="0.25">
      <c r="F7" s="456"/>
      <c r="G7" s="457"/>
    </row>
    <row r="8" spans="2:7" x14ac:dyDescent="0.25">
      <c r="F8" s="456"/>
      <c r="G8" s="457"/>
    </row>
    <row r="9" spans="2:7" x14ac:dyDescent="0.25">
      <c r="F9" s="456"/>
      <c r="G9" s="457"/>
    </row>
    <row r="10" spans="2:7" ht="26.25" x14ac:dyDescent="0.4">
      <c r="B10" s="394" t="s">
        <v>1742</v>
      </c>
      <c r="C10" s="386" t="s">
        <v>1743</v>
      </c>
      <c r="F10" s="456"/>
      <c r="G10" s="457"/>
    </row>
    <row r="11" spans="2:7" x14ac:dyDescent="0.25">
      <c r="F11" s="456"/>
      <c r="G11" s="457"/>
    </row>
    <row r="12" spans="2:7" x14ac:dyDescent="0.25">
      <c r="F12" s="456"/>
      <c r="G12" s="457"/>
    </row>
    <row r="13" spans="2:7" x14ac:dyDescent="0.25">
      <c r="F13" s="456"/>
      <c r="G13" s="457"/>
    </row>
    <row r="14" spans="2:7" ht="124.5" customHeight="1" thickBot="1" x14ac:dyDescent="0.3">
      <c r="F14" s="458"/>
      <c r="G14" s="459"/>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I23" sqref="I23"/>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Burlingame</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66" t="s">
        <v>102</v>
      </c>
      <c r="M2" s="467"/>
      <c r="N2" s="467"/>
      <c r="O2" s="468"/>
      <c r="P2" s="368"/>
      <c r="Q2" s="348"/>
      <c r="R2" s="348"/>
      <c r="S2" s="348"/>
      <c r="T2" s="348"/>
      <c r="U2" s="58"/>
      <c r="V2" s="58"/>
      <c r="W2" s="58"/>
    </row>
    <row r="3" spans="1:23" s="219" customFormat="1" ht="15" x14ac:dyDescent="0.2">
      <c r="A3" s="469" t="s">
        <v>1369</v>
      </c>
      <c r="B3" s="469"/>
      <c r="C3" s="469"/>
      <c r="D3" s="469"/>
      <c r="E3" s="469"/>
      <c r="F3" s="469"/>
      <c r="G3" s="469"/>
      <c r="H3" s="469"/>
      <c r="I3" s="469"/>
      <c r="J3" s="469"/>
      <c r="K3" s="469"/>
      <c r="L3" s="469"/>
      <c r="M3" s="469"/>
      <c r="N3" s="469"/>
      <c r="O3" s="469"/>
      <c r="P3" s="469"/>
      <c r="Q3" s="469"/>
      <c r="R3" s="469"/>
      <c r="S3" s="469"/>
      <c r="T3" s="469"/>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3" t="s">
        <v>0</v>
      </c>
      <c r="B7" s="464"/>
      <c r="C7" s="464"/>
      <c r="D7" s="464"/>
      <c r="E7" s="464"/>
      <c r="F7" s="464"/>
      <c r="G7" s="464"/>
      <c r="H7" s="464"/>
      <c r="I7" s="464"/>
      <c r="J7" s="464"/>
      <c r="K7" s="464"/>
      <c r="L7" s="464"/>
      <c r="M7" s="464"/>
      <c r="N7" s="464"/>
      <c r="O7" s="464"/>
      <c r="P7" s="464"/>
      <c r="Q7" s="464"/>
      <c r="R7" s="464"/>
      <c r="S7" s="464"/>
      <c r="T7" s="465"/>
    </row>
    <row r="8" spans="1:23" s="209" customFormat="1" ht="24" customHeight="1" x14ac:dyDescent="0.2">
      <c r="A8" s="460" t="s">
        <v>60</v>
      </c>
      <c r="B8" s="461"/>
      <c r="C8" s="461"/>
      <c r="D8" s="461"/>
      <c r="E8" s="461"/>
      <c r="F8" s="461"/>
      <c r="G8" s="461"/>
      <c r="H8" s="461"/>
      <c r="I8" s="461"/>
      <c r="J8" s="461"/>
      <c r="K8" s="461"/>
      <c r="L8" s="461"/>
      <c r="M8" s="461"/>
      <c r="N8" s="461"/>
      <c r="O8" s="461"/>
      <c r="P8" s="461"/>
      <c r="Q8" s="461"/>
      <c r="R8" s="461"/>
      <c r="S8" s="461"/>
      <c r="T8" s="462"/>
    </row>
    <row r="9" spans="1:23" s="209" customFormat="1" ht="63" customHeight="1" x14ac:dyDescent="0.2">
      <c r="A9" s="475" t="s">
        <v>43</v>
      </c>
      <c r="B9" s="476"/>
      <c r="C9" s="476"/>
      <c r="D9" s="476"/>
      <c r="E9" s="477"/>
      <c r="F9" s="475" t="s">
        <v>108</v>
      </c>
      <c r="G9" s="477"/>
      <c r="H9" s="193" t="s">
        <v>59</v>
      </c>
      <c r="I9" s="475" t="s">
        <v>1358</v>
      </c>
      <c r="J9" s="478"/>
      <c r="K9" s="478"/>
      <c r="L9" s="478"/>
      <c r="M9" s="478"/>
      <c r="N9" s="478"/>
      <c r="O9" s="478"/>
      <c r="P9" s="479"/>
      <c r="Q9" s="193" t="s">
        <v>1359</v>
      </c>
      <c r="R9" s="193" t="s">
        <v>1360</v>
      </c>
      <c r="S9" s="193" t="s">
        <v>109</v>
      </c>
      <c r="T9" s="193" t="s">
        <v>54</v>
      </c>
    </row>
    <row r="10" spans="1:23" s="77" customFormat="1" x14ac:dyDescent="0.2">
      <c r="A10" s="471">
        <v>1</v>
      </c>
      <c r="B10" s="472"/>
      <c r="C10" s="472"/>
      <c r="D10" s="473"/>
      <c r="E10" s="474"/>
      <c r="F10" s="190">
        <v>2</v>
      </c>
      <c r="G10" s="187">
        <v>3</v>
      </c>
      <c r="H10" s="192">
        <v>4</v>
      </c>
      <c r="I10" s="470">
        <v>5</v>
      </c>
      <c r="J10" s="470"/>
      <c r="K10" s="470"/>
      <c r="L10" s="470"/>
      <c r="M10" s="470"/>
      <c r="N10" s="470"/>
      <c r="O10" s="470"/>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44</v>
      </c>
      <c r="L12" s="158">
        <f>SUMPRODUCT((YEAR($H13:$H1001)='Start Here'!$B$5)*L13:L1001)</f>
        <v>0</v>
      </c>
      <c r="M12" s="158">
        <f>SUMPRODUCT((YEAR($H13:$H1001)='Start Here'!$B$5)*M13:M1001)</f>
        <v>23</v>
      </c>
      <c r="N12" s="158">
        <f>SUMPRODUCT((YEAR($H13:$H1001)='Start Here'!$B$5)*N13:N1001)</f>
        <v>0</v>
      </c>
      <c r="O12" s="158">
        <f>SUMPRODUCT((YEAR($H13:$H1001)='Start Here'!$B$5)*O13:O1001)</f>
        <v>628</v>
      </c>
      <c r="P12" s="158">
        <f>SUMPRODUCT((YEAR($H13:$H1001)='Start Here'!$B$5)*P13:P1001)</f>
        <v>695</v>
      </c>
      <c r="Q12" s="158">
        <f>SUMPRODUCT((YEAR($H13:$H1001)='Start Here'!$B$5)*Q13:Q1001)</f>
        <v>283</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5.5" x14ac:dyDescent="0.2">
      <c r="A13" s="131"/>
      <c r="B13" s="389" t="s">
        <v>1932</v>
      </c>
      <c r="C13" s="388" t="s">
        <v>1917</v>
      </c>
      <c r="D13" s="388" t="s">
        <v>1917</v>
      </c>
      <c r="E13" s="388" t="s">
        <v>1917</v>
      </c>
      <c r="F13" s="134" t="s">
        <v>1890</v>
      </c>
      <c r="G13" s="224" t="s">
        <v>1893</v>
      </c>
      <c r="H13" s="383">
        <v>43469</v>
      </c>
      <c r="I13" s="389"/>
      <c r="J13" s="389"/>
      <c r="K13" s="389"/>
      <c r="L13" s="389"/>
      <c r="M13" s="389"/>
      <c r="N13" s="389"/>
      <c r="O13" s="389">
        <v>24</v>
      </c>
      <c r="P13" s="225">
        <f>SUM($I13:$O13)</f>
        <v>24</v>
      </c>
      <c r="Q13" s="224"/>
      <c r="R13" s="224"/>
      <c r="S13" s="224" t="s">
        <v>1934</v>
      </c>
      <c r="T13" s="226" t="s">
        <v>1931</v>
      </c>
    </row>
    <row r="14" spans="1:23" ht="38.25" x14ac:dyDescent="0.2">
      <c r="A14" s="131"/>
      <c r="B14" s="388" t="s">
        <v>1894</v>
      </c>
      <c r="C14" s="388" t="s">
        <v>1872</v>
      </c>
      <c r="D14" s="388" t="s">
        <v>1918</v>
      </c>
      <c r="E14" s="388" t="s">
        <v>1918</v>
      </c>
      <c r="F14" s="134" t="s">
        <v>1890</v>
      </c>
      <c r="G14" s="224" t="s">
        <v>1893</v>
      </c>
      <c r="H14" s="132">
        <v>43476</v>
      </c>
      <c r="I14" s="389"/>
      <c r="J14" s="389"/>
      <c r="K14" s="389">
        <v>38</v>
      </c>
      <c r="L14" s="389"/>
      <c r="M14" s="389"/>
      <c r="N14" s="389"/>
      <c r="O14" s="389">
        <f>265-38</f>
        <v>227</v>
      </c>
      <c r="P14" s="225">
        <f t="shared" ref="P14:P77" si="0">SUM($I14:$O14)</f>
        <v>265</v>
      </c>
      <c r="Q14" s="224">
        <v>265</v>
      </c>
      <c r="R14" s="224">
        <f t="shared" ref="R14:R77" si="1">P14-Q14</f>
        <v>0</v>
      </c>
      <c r="S14" s="224" t="s">
        <v>1934</v>
      </c>
      <c r="T14" s="226"/>
    </row>
    <row r="15" spans="1:23" x14ac:dyDescent="0.2">
      <c r="A15" s="131"/>
      <c r="B15" s="389">
        <v>25161110</v>
      </c>
      <c r="C15" s="131" t="s">
        <v>1919</v>
      </c>
      <c r="D15" s="131" t="s">
        <v>1919</v>
      </c>
      <c r="E15" s="131" t="s">
        <v>1919</v>
      </c>
      <c r="F15" s="134" t="s">
        <v>1890</v>
      </c>
      <c r="G15" s="224" t="s">
        <v>1892</v>
      </c>
      <c r="H15" s="132">
        <v>43539</v>
      </c>
      <c r="I15" s="389"/>
      <c r="J15" s="389"/>
      <c r="K15" s="389"/>
      <c r="L15" s="389"/>
      <c r="M15" s="389">
        <v>6</v>
      </c>
      <c r="N15" s="389"/>
      <c r="O15" s="389">
        <v>54</v>
      </c>
      <c r="P15" s="225">
        <f t="shared" si="0"/>
        <v>60</v>
      </c>
      <c r="Q15" s="224"/>
      <c r="R15" s="224"/>
      <c r="S15" s="224" t="s">
        <v>1934</v>
      </c>
      <c r="T15" s="226" t="s">
        <v>1931</v>
      </c>
    </row>
    <row r="16" spans="1:23" x14ac:dyDescent="0.2">
      <c r="A16" s="131"/>
      <c r="B16" s="131">
        <v>25121190</v>
      </c>
      <c r="C16" s="131" t="s">
        <v>1920</v>
      </c>
      <c r="D16" s="131" t="s">
        <v>1920</v>
      </c>
      <c r="E16" s="131" t="s">
        <v>1920</v>
      </c>
      <c r="F16" s="134" t="s">
        <v>1890</v>
      </c>
      <c r="G16" s="224" t="s">
        <v>1892</v>
      </c>
      <c r="H16" s="132">
        <v>43671</v>
      </c>
      <c r="I16" s="389"/>
      <c r="J16" s="389"/>
      <c r="K16" s="389">
        <v>6</v>
      </c>
      <c r="L16" s="389"/>
      <c r="M16" s="389"/>
      <c r="N16" s="389"/>
      <c r="O16" s="389">
        <v>120</v>
      </c>
      <c r="P16" s="225">
        <f t="shared" si="0"/>
        <v>126</v>
      </c>
      <c r="Q16" s="224"/>
      <c r="R16" s="224"/>
      <c r="S16" s="224" t="s">
        <v>1934</v>
      </c>
      <c r="T16" s="226" t="s">
        <v>1931</v>
      </c>
    </row>
    <row r="17" spans="1:20" x14ac:dyDescent="0.2">
      <c r="A17" s="131"/>
      <c r="B17" s="131">
        <v>29055050</v>
      </c>
      <c r="C17" s="131" t="s">
        <v>1921</v>
      </c>
      <c r="D17" s="131" t="s">
        <v>1921</v>
      </c>
      <c r="E17" s="131" t="s">
        <v>1921</v>
      </c>
      <c r="F17" s="134" t="s">
        <v>1905</v>
      </c>
      <c r="G17" s="224" t="s">
        <v>1892</v>
      </c>
      <c r="H17" s="383">
        <v>43720</v>
      </c>
      <c r="I17" s="389"/>
      <c r="J17" s="389"/>
      <c r="K17" s="389"/>
      <c r="L17" s="389"/>
      <c r="M17" s="389"/>
      <c r="N17" s="389"/>
      <c r="O17" s="389">
        <v>4</v>
      </c>
      <c r="P17" s="225">
        <f t="shared" si="0"/>
        <v>4</v>
      </c>
      <c r="Q17" s="224">
        <v>4</v>
      </c>
      <c r="R17" s="224">
        <f t="shared" si="1"/>
        <v>0</v>
      </c>
      <c r="S17" s="224" t="s">
        <v>1934</v>
      </c>
      <c r="T17" s="226"/>
    </row>
    <row r="18" spans="1:20" x14ac:dyDescent="0.2">
      <c r="A18" s="131"/>
      <c r="B18" s="131">
        <v>29131380</v>
      </c>
      <c r="C18" s="131" t="s">
        <v>1922</v>
      </c>
      <c r="D18" s="131" t="s">
        <v>1922</v>
      </c>
      <c r="E18" s="131" t="s">
        <v>1922</v>
      </c>
      <c r="F18" s="134" t="s">
        <v>1890</v>
      </c>
      <c r="G18" s="224" t="s">
        <v>1893</v>
      </c>
      <c r="H18" s="132">
        <v>43728</v>
      </c>
      <c r="I18" s="389"/>
      <c r="J18" s="389"/>
      <c r="K18" s="389"/>
      <c r="L18" s="389"/>
      <c r="M18" s="389"/>
      <c r="N18" s="389"/>
      <c r="O18" s="389">
        <v>26</v>
      </c>
      <c r="P18" s="225">
        <f t="shared" si="0"/>
        <v>26</v>
      </c>
      <c r="Q18" s="224"/>
      <c r="R18" s="224"/>
      <c r="S18" s="224" t="s">
        <v>1934</v>
      </c>
      <c r="T18" s="226" t="s">
        <v>1931</v>
      </c>
    </row>
    <row r="19" spans="1:20" ht="22.5" x14ac:dyDescent="0.2">
      <c r="A19" s="131"/>
      <c r="B19" s="131" t="s">
        <v>1933</v>
      </c>
      <c r="C19" s="131" t="s">
        <v>1923</v>
      </c>
      <c r="D19" s="131" t="s">
        <v>1923</v>
      </c>
      <c r="E19" s="131" t="s">
        <v>1923</v>
      </c>
      <c r="F19" s="134" t="s">
        <v>1890</v>
      </c>
      <c r="G19" s="224" t="s">
        <v>1893</v>
      </c>
      <c r="H19" s="383">
        <v>43753</v>
      </c>
      <c r="I19" s="389"/>
      <c r="J19" s="389"/>
      <c r="K19" s="389"/>
      <c r="L19" s="389"/>
      <c r="M19" s="389">
        <v>17</v>
      </c>
      <c r="N19" s="389"/>
      <c r="O19" s="389">
        <f>169-17</f>
        <v>152</v>
      </c>
      <c r="P19" s="225">
        <f t="shared" si="0"/>
        <v>169</v>
      </c>
      <c r="Q19" s="224"/>
      <c r="R19" s="224"/>
      <c r="S19" s="224" t="s">
        <v>1934</v>
      </c>
      <c r="T19" s="226" t="s">
        <v>1931</v>
      </c>
    </row>
    <row r="20" spans="1:20" x14ac:dyDescent="0.2">
      <c r="A20" s="131"/>
      <c r="B20" s="388">
        <v>25242420</v>
      </c>
      <c r="C20" s="131" t="s">
        <v>1873</v>
      </c>
      <c r="D20" s="131"/>
      <c r="E20" s="131" t="s">
        <v>1873</v>
      </c>
      <c r="F20" s="134" t="s">
        <v>1889</v>
      </c>
      <c r="G20" s="224" t="s">
        <v>1893</v>
      </c>
      <c r="H20" s="132">
        <v>43473</v>
      </c>
      <c r="I20" s="134"/>
      <c r="J20" s="134"/>
      <c r="K20" s="134"/>
      <c r="L20" s="134"/>
      <c r="M20" s="134"/>
      <c r="N20" s="134"/>
      <c r="O20" s="134">
        <v>1</v>
      </c>
      <c r="P20" s="225">
        <f t="shared" si="0"/>
        <v>1</v>
      </c>
      <c r="Q20" s="224">
        <v>1</v>
      </c>
      <c r="R20" s="224">
        <f t="shared" si="1"/>
        <v>0</v>
      </c>
      <c r="S20" s="224" t="s">
        <v>1934</v>
      </c>
      <c r="T20" s="226"/>
    </row>
    <row r="21" spans="1:20" s="228" customFormat="1" x14ac:dyDescent="0.2">
      <c r="A21" s="131"/>
      <c r="B21" s="388">
        <v>28285050</v>
      </c>
      <c r="C21" s="131" t="s">
        <v>1874</v>
      </c>
      <c r="D21" s="131"/>
      <c r="E21" s="131" t="s">
        <v>1874</v>
      </c>
      <c r="F21" s="134" t="s">
        <v>1889</v>
      </c>
      <c r="G21" s="224" t="s">
        <v>1893</v>
      </c>
      <c r="H21" s="132">
        <v>43488</v>
      </c>
      <c r="I21" s="134"/>
      <c r="J21" s="134"/>
      <c r="K21" s="134"/>
      <c r="L21" s="134"/>
      <c r="M21" s="134"/>
      <c r="N21" s="134"/>
      <c r="O21" s="134">
        <v>1</v>
      </c>
      <c r="P21" s="225">
        <f t="shared" si="0"/>
        <v>1</v>
      </c>
      <c r="Q21" s="224">
        <v>1</v>
      </c>
      <c r="R21" s="224">
        <f t="shared" si="1"/>
        <v>0</v>
      </c>
      <c r="S21" s="224" t="s">
        <v>1934</v>
      </c>
      <c r="T21" s="226"/>
    </row>
    <row r="22" spans="1:20" s="228" customFormat="1" x14ac:dyDescent="0.2">
      <c r="A22" s="131"/>
      <c r="B22" s="388">
        <v>29024070</v>
      </c>
      <c r="C22" s="131" t="s">
        <v>1875</v>
      </c>
      <c r="D22" s="131"/>
      <c r="E22" s="131" t="s">
        <v>1875</v>
      </c>
      <c r="F22" s="134" t="s">
        <v>1889</v>
      </c>
      <c r="G22" s="224" t="s">
        <v>1893</v>
      </c>
      <c r="H22" s="132">
        <v>43504</v>
      </c>
      <c r="I22" s="134"/>
      <c r="J22" s="134"/>
      <c r="K22" s="134"/>
      <c r="L22" s="134"/>
      <c r="M22" s="134"/>
      <c r="N22" s="134"/>
      <c r="O22" s="134">
        <v>1</v>
      </c>
      <c r="P22" s="225">
        <f t="shared" si="0"/>
        <v>1</v>
      </c>
      <c r="Q22" s="224">
        <v>1</v>
      </c>
      <c r="R22" s="224">
        <f t="shared" si="1"/>
        <v>0</v>
      </c>
      <c r="S22" s="224" t="s">
        <v>1934</v>
      </c>
      <c r="T22" s="226"/>
    </row>
    <row r="23" spans="1:20" s="228" customFormat="1" x14ac:dyDescent="0.2">
      <c r="A23" s="131"/>
      <c r="B23" s="131">
        <v>26182180</v>
      </c>
      <c r="C23" s="131" t="s">
        <v>1924</v>
      </c>
      <c r="D23" s="131"/>
      <c r="E23" s="131" t="s">
        <v>1924</v>
      </c>
      <c r="F23" s="134" t="s">
        <v>1889</v>
      </c>
      <c r="G23" s="224" t="s">
        <v>1893</v>
      </c>
      <c r="H23" s="132">
        <v>43501</v>
      </c>
      <c r="I23" s="134"/>
      <c r="J23" s="134"/>
      <c r="K23" s="134"/>
      <c r="L23" s="134"/>
      <c r="M23" s="134"/>
      <c r="N23" s="134"/>
      <c r="O23" s="134">
        <v>1</v>
      </c>
      <c r="P23" s="225">
        <f t="shared" si="0"/>
        <v>1</v>
      </c>
      <c r="Q23" s="224"/>
      <c r="R23" s="224"/>
      <c r="S23" s="224" t="s">
        <v>1934</v>
      </c>
      <c r="T23" s="226" t="s">
        <v>1931</v>
      </c>
    </row>
    <row r="24" spans="1:20" s="228" customFormat="1" ht="22.5" x14ac:dyDescent="0.2">
      <c r="A24" s="131"/>
      <c r="B24" s="131">
        <v>27142280</v>
      </c>
      <c r="C24" s="131" t="s">
        <v>1925</v>
      </c>
      <c r="D24" s="131"/>
      <c r="E24" s="131" t="s">
        <v>1925</v>
      </c>
      <c r="F24" s="134" t="s">
        <v>1889</v>
      </c>
      <c r="G24" s="224" t="s">
        <v>1893</v>
      </c>
      <c r="H24" s="132">
        <v>43524</v>
      </c>
      <c r="I24" s="134"/>
      <c r="J24" s="134"/>
      <c r="K24" s="134"/>
      <c r="L24" s="134"/>
      <c r="M24" s="134"/>
      <c r="N24" s="134"/>
      <c r="O24" s="134">
        <v>1</v>
      </c>
      <c r="P24" s="225">
        <f t="shared" si="0"/>
        <v>1</v>
      </c>
      <c r="Q24" s="224"/>
      <c r="R24" s="224"/>
      <c r="S24" s="224" t="s">
        <v>1934</v>
      </c>
      <c r="T24" s="226" t="s">
        <v>1931</v>
      </c>
    </row>
    <row r="25" spans="1:20" s="228" customFormat="1" x14ac:dyDescent="0.2">
      <c r="A25" s="131"/>
      <c r="B25" s="388">
        <v>29273220</v>
      </c>
      <c r="C25" s="131" t="s">
        <v>1876</v>
      </c>
      <c r="D25" s="131"/>
      <c r="E25" s="131" t="s">
        <v>1876</v>
      </c>
      <c r="F25" s="134" t="s">
        <v>1889</v>
      </c>
      <c r="G25" s="224" t="s">
        <v>1893</v>
      </c>
      <c r="H25" s="132">
        <v>43536</v>
      </c>
      <c r="I25" s="134"/>
      <c r="J25" s="134"/>
      <c r="K25" s="134"/>
      <c r="L25" s="134"/>
      <c r="M25" s="134"/>
      <c r="N25" s="134"/>
      <c r="O25" s="134">
        <v>1</v>
      </c>
      <c r="P25" s="225">
        <f t="shared" si="0"/>
        <v>1</v>
      </c>
      <c r="Q25" s="224">
        <v>1</v>
      </c>
      <c r="R25" s="224">
        <f t="shared" si="1"/>
        <v>0</v>
      </c>
      <c r="S25" s="224" t="s">
        <v>1934</v>
      </c>
      <c r="T25" s="226"/>
    </row>
    <row r="26" spans="1:20" s="228" customFormat="1" x14ac:dyDescent="0.2">
      <c r="A26" s="131"/>
      <c r="B26" s="388">
        <v>28132230</v>
      </c>
      <c r="C26" s="131" t="s">
        <v>1877</v>
      </c>
      <c r="D26" s="131"/>
      <c r="E26" s="131" t="s">
        <v>1877</v>
      </c>
      <c r="F26" s="134" t="s">
        <v>1889</v>
      </c>
      <c r="G26" s="224" t="s">
        <v>1893</v>
      </c>
      <c r="H26" s="132">
        <v>43536</v>
      </c>
      <c r="I26" s="134"/>
      <c r="J26" s="134"/>
      <c r="K26" s="134"/>
      <c r="L26" s="134"/>
      <c r="M26" s="134"/>
      <c r="N26" s="134"/>
      <c r="O26" s="134">
        <v>1</v>
      </c>
      <c r="P26" s="225">
        <f t="shared" si="0"/>
        <v>1</v>
      </c>
      <c r="Q26" s="224">
        <v>1</v>
      </c>
      <c r="R26" s="224">
        <f t="shared" si="1"/>
        <v>0</v>
      </c>
      <c r="S26" s="224" t="s">
        <v>1934</v>
      </c>
      <c r="T26" s="226"/>
    </row>
    <row r="27" spans="1:20" s="228" customFormat="1" x14ac:dyDescent="0.2">
      <c r="A27" s="131"/>
      <c r="B27" s="388">
        <v>29022030</v>
      </c>
      <c r="C27" s="131" t="s">
        <v>1878</v>
      </c>
      <c r="D27" s="131"/>
      <c r="E27" s="131" t="s">
        <v>1878</v>
      </c>
      <c r="F27" s="134" t="s">
        <v>1889</v>
      </c>
      <c r="G27" s="224" t="s">
        <v>1893</v>
      </c>
      <c r="H27" s="132">
        <v>43538</v>
      </c>
      <c r="I27" s="134"/>
      <c r="J27" s="134"/>
      <c r="K27" s="134"/>
      <c r="L27" s="134"/>
      <c r="M27" s="134"/>
      <c r="N27" s="134"/>
      <c r="O27" s="134">
        <v>1</v>
      </c>
      <c r="P27" s="225">
        <f t="shared" si="0"/>
        <v>1</v>
      </c>
      <c r="Q27" s="224">
        <v>1</v>
      </c>
      <c r="R27" s="224">
        <f t="shared" si="1"/>
        <v>0</v>
      </c>
      <c r="S27" s="224" t="s">
        <v>1934</v>
      </c>
      <c r="T27" s="226"/>
    </row>
    <row r="28" spans="1:20" s="228" customFormat="1" x14ac:dyDescent="0.2">
      <c r="A28" s="131"/>
      <c r="B28" s="388">
        <v>29301120</v>
      </c>
      <c r="C28" s="131" t="s">
        <v>1879</v>
      </c>
      <c r="D28" s="131"/>
      <c r="E28" s="131" t="s">
        <v>1879</v>
      </c>
      <c r="F28" s="134" t="s">
        <v>1889</v>
      </c>
      <c r="G28" s="224" t="s">
        <v>1893</v>
      </c>
      <c r="H28" s="132">
        <v>43553</v>
      </c>
      <c r="I28" s="134"/>
      <c r="J28" s="134"/>
      <c r="K28" s="134"/>
      <c r="L28" s="134"/>
      <c r="M28" s="134"/>
      <c r="N28" s="134"/>
      <c r="O28" s="134">
        <v>1</v>
      </c>
      <c r="P28" s="225">
        <f t="shared" si="0"/>
        <v>1</v>
      </c>
      <c r="Q28" s="224">
        <v>1</v>
      </c>
      <c r="R28" s="224">
        <f t="shared" si="1"/>
        <v>0</v>
      </c>
      <c r="S28" s="224" t="s">
        <v>1934</v>
      </c>
      <c r="T28" s="226"/>
    </row>
    <row r="29" spans="1:20" s="228" customFormat="1" x14ac:dyDescent="0.2">
      <c r="A29" s="131"/>
      <c r="B29" s="388">
        <v>28141200</v>
      </c>
      <c r="C29" s="131" t="s">
        <v>1880</v>
      </c>
      <c r="D29" s="131"/>
      <c r="E29" s="131" t="s">
        <v>1880</v>
      </c>
      <c r="F29" s="134" t="s">
        <v>1889</v>
      </c>
      <c r="G29" s="224" t="s">
        <v>1893</v>
      </c>
      <c r="H29" s="132">
        <v>43573</v>
      </c>
      <c r="I29" s="134"/>
      <c r="J29" s="134"/>
      <c r="K29" s="134"/>
      <c r="L29" s="134"/>
      <c r="M29" s="134"/>
      <c r="N29" s="134"/>
      <c r="O29" s="134">
        <v>1</v>
      </c>
      <c r="P29" s="225">
        <f t="shared" si="0"/>
        <v>1</v>
      </c>
      <c r="Q29" s="224">
        <v>1</v>
      </c>
      <c r="R29" s="224">
        <f t="shared" si="1"/>
        <v>0</v>
      </c>
      <c r="S29" s="224" t="s">
        <v>1934</v>
      </c>
      <c r="T29" s="226"/>
    </row>
    <row r="30" spans="1:20" s="228" customFormat="1" x14ac:dyDescent="0.2">
      <c r="A30" s="131"/>
      <c r="B30" s="388">
        <v>29033140</v>
      </c>
      <c r="C30" s="131" t="s">
        <v>1881</v>
      </c>
      <c r="D30" s="131"/>
      <c r="E30" s="131" t="s">
        <v>1881</v>
      </c>
      <c r="F30" s="134" t="s">
        <v>1889</v>
      </c>
      <c r="G30" s="224" t="s">
        <v>1893</v>
      </c>
      <c r="H30" s="132">
        <v>43580</v>
      </c>
      <c r="I30" s="134"/>
      <c r="J30" s="134"/>
      <c r="K30" s="134"/>
      <c r="L30" s="134"/>
      <c r="M30" s="134"/>
      <c r="N30" s="134"/>
      <c r="O30" s="134">
        <v>1</v>
      </c>
      <c r="P30" s="225">
        <f t="shared" si="0"/>
        <v>1</v>
      </c>
      <c r="Q30" s="224">
        <v>1</v>
      </c>
      <c r="R30" s="224">
        <f t="shared" si="1"/>
        <v>0</v>
      </c>
      <c r="S30" s="224" t="s">
        <v>1934</v>
      </c>
      <c r="T30" s="226"/>
    </row>
    <row r="31" spans="1:20" s="228" customFormat="1" x14ac:dyDescent="0.2">
      <c r="A31" s="131"/>
      <c r="B31" s="388">
        <v>29251090</v>
      </c>
      <c r="C31" s="131" t="s">
        <v>1882</v>
      </c>
      <c r="D31" s="131"/>
      <c r="E31" s="131" t="s">
        <v>1882</v>
      </c>
      <c r="F31" s="134" t="s">
        <v>1889</v>
      </c>
      <c r="G31" s="224" t="s">
        <v>1893</v>
      </c>
      <c r="H31" s="132">
        <v>43587</v>
      </c>
      <c r="I31" s="134"/>
      <c r="J31" s="134"/>
      <c r="K31" s="134"/>
      <c r="L31" s="134"/>
      <c r="M31" s="134"/>
      <c r="N31" s="134"/>
      <c r="O31" s="134">
        <v>1</v>
      </c>
      <c r="P31" s="225">
        <f t="shared" si="0"/>
        <v>1</v>
      </c>
      <c r="Q31" s="224">
        <v>1</v>
      </c>
      <c r="R31" s="224">
        <f t="shared" si="1"/>
        <v>0</v>
      </c>
      <c r="S31" s="224" t="s">
        <v>1934</v>
      </c>
      <c r="T31" s="226"/>
    </row>
    <row r="32" spans="1:20" s="228" customFormat="1" x14ac:dyDescent="0.2">
      <c r="A32" s="131"/>
      <c r="B32" s="388">
        <v>28285080</v>
      </c>
      <c r="C32" s="131" t="s">
        <v>1883</v>
      </c>
      <c r="D32" s="131"/>
      <c r="E32" s="131" t="s">
        <v>1883</v>
      </c>
      <c r="F32" s="134" t="s">
        <v>1889</v>
      </c>
      <c r="G32" s="224" t="s">
        <v>1893</v>
      </c>
      <c r="H32" s="132">
        <v>43629</v>
      </c>
      <c r="I32" s="134"/>
      <c r="J32" s="134"/>
      <c r="K32" s="134"/>
      <c r="L32" s="134"/>
      <c r="M32" s="134"/>
      <c r="N32" s="134"/>
      <c r="O32" s="134">
        <v>1</v>
      </c>
      <c r="P32" s="225">
        <f t="shared" si="0"/>
        <v>1</v>
      </c>
      <c r="Q32" s="224">
        <v>1</v>
      </c>
      <c r="R32" s="224">
        <f t="shared" si="1"/>
        <v>0</v>
      </c>
      <c r="S32" s="224" t="s">
        <v>1934</v>
      </c>
      <c r="T32" s="226"/>
    </row>
    <row r="33" spans="1:20" s="228" customFormat="1" x14ac:dyDescent="0.2">
      <c r="A33" s="131"/>
      <c r="B33" s="388">
        <v>27195070</v>
      </c>
      <c r="C33" s="131" t="s">
        <v>1884</v>
      </c>
      <c r="D33" s="131"/>
      <c r="E33" s="131" t="s">
        <v>1884</v>
      </c>
      <c r="F33" s="134" t="s">
        <v>1889</v>
      </c>
      <c r="G33" s="224" t="s">
        <v>1893</v>
      </c>
      <c r="H33" s="132">
        <v>43642</v>
      </c>
      <c r="I33" s="134"/>
      <c r="J33" s="134"/>
      <c r="K33" s="134"/>
      <c r="L33" s="134"/>
      <c r="M33" s="134"/>
      <c r="N33" s="134"/>
      <c r="O33" s="134">
        <v>1</v>
      </c>
      <c r="P33" s="225">
        <f t="shared" si="0"/>
        <v>1</v>
      </c>
      <c r="Q33" s="224">
        <v>1</v>
      </c>
      <c r="R33" s="224">
        <f t="shared" si="1"/>
        <v>0</v>
      </c>
      <c r="S33" s="224" t="s">
        <v>1934</v>
      </c>
      <c r="T33" s="226"/>
    </row>
    <row r="34" spans="1:20" s="228" customFormat="1" x14ac:dyDescent="0.2">
      <c r="A34" s="131"/>
      <c r="B34" s="388">
        <v>26251280</v>
      </c>
      <c r="C34" s="131" t="s">
        <v>1885</v>
      </c>
      <c r="D34" s="131"/>
      <c r="E34" s="131" t="s">
        <v>1885</v>
      </c>
      <c r="F34" s="134" t="s">
        <v>1889</v>
      </c>
      <c r="G34" s="224" t="s">
        <v>1893</v>
      </c>
      <c r="H34" s="132">
        <v>43649</v>
      </c>
      <c r="I34" s="134"/>
      <c r="J34" s="134"/>
      <c r="K34" s="134"/>
      <c r="L34" s="134"/>
      <c r="M34" s="134"/>
      <c r="N34" s="134"/>
      <c r="O34" s="134">
        <v>1</v>
      </c>
      <c r="P34" s="225">
        <f t="shared" si="0"/>
        <v>1</v>
      </c>
      <c r="Q34" s="224">
        <v>1</v>
      </c>
      <c r="R34" s="224">
        <f t="shared" si="1"/>
        <v>0</v>
      </c>
      <c r="S34" s="224" t="s">
        <v>1934</v>
      </c>
      <c r="T34" s="226"/>
    </row>
    <row r="35" spans="1:20" s="228" customFormat="1" x14ac:dyDescent="0.2">
      <c r="A35" s="131"/>
      <c r="B35" s="388">
        <v>27051120</v>
      </c>
      <c r="C35" s="131" t="s">
        <v>1886</v>
      </c>
      <c r="D35" s="131"/>
      <c r="E35" s="131" t="s">
        <v>1886</v>
      </c>
      <c r="F35" s="134" t="s">
        <v>1889</v>
      </c>
      <c r="G35" s="224" t="s">
        <v>1893</v>
      </c>
      <c r="H35" s="132">
        <v>43686</v>
      </c>
      <c r="I35" s="134"/>
      <c r="J35" s="134"/>
      <c r="K35" s="134"/>
      <c r="L35" s="134"/>
      <c r="M35" s="134"/>
      <c r="N35" s="134"/>
      <c r="O35" s="134">
        <v>1</v>
      </c>
      <c r="P35" s="225">
        <f t="shared" si="0"/>
        <v>1</v>
      </c>
      <c r="Q35" s="224">
        <v>1</v>
      </c>
      <c r="R35" s="224">
        <f t="shared" si="1"/>
        <v>0</v>
      </c>
      <c r="S35" s="224" t="s">
        <v>1934</v>
      </c>
      <c r="T35" s="226"/>
    </row>
    <row r="36" spans="1:20" s="228" customFormat="1" x14ac:dyDescent="0.2">
      <c r="A36" s="131"/>
      <c r="B36" s="131">
        <v>28291090</v>
      </c>
      <c r="C36" s="131" t="s">
        <v>1926</v>
      </c>
      <c r="D36" s="131"/>
      <c r="E36" s="131" t="s">
        <v>1926</v>
      </c>
      <c r="F36" s="134" t="s">
        <v>1889</v>
      </c>
      <c r="G36" s="224" t="s">
        <v>1893</v>
      </c>
      <c r="H36" s="132">
        <v>43704</v>
      </c>
      <c r="I36" s="134"/>
      <c r="J36" s="134"/>
      <c r="K36" s="134"/>
      <c r="L36" s="134"/>
      <c r="M36" s="134"/>
      <c r="N36" s="134"/>
      <c r="O36" s="134">
        <v>1</v>
      </c>
      <c r="P36" s="225">
        <f t="shared" si="0"/>
        <v>1</v>
      </c>
      <c r="Q36" s="224"/>
      <c r="R36" s="224"/>
      <c r="S36" s="224" t="s">
        <v>1934</v>
      </c>
      <c r="T36" s="226" t="s">
        <v>1931</v>
      </c>
    </row>
    <row r="37" spans="1:20" s="228" customFormat="1" x14ac:dyDescent="0.2">
      <c r="A37" s="131"/>
      <c r="B37" s="131">
        <v>26095080</v>
      </c>
      <c r="C37" s="131" t="s">
        <v>1927</v>
      </c>
      <c r="D37" s="131"/>
      <c r="E37" s="131" t="s">
        <v>1927</v>
      </c>
      <c r="F37" s="134" t="s">
        <v>1889</v>
      </c>
      <c r="G37" s="224" t="s">
        <v>1893</v>
      </c>
      <c r="H37" s="132">
        <v>43728</v>
      </c>
      <c r="I37" s="134"/>
      <c r="J37" s="134"/>
      <c r="K37" s="134"/>
      <c r="L37" s="134"/>
      <c r="M37" s="134"/>
      <c r="N37" s="134"/>
      <c r="O37" s="134">
        <v>1</v>
      </c>
      <c r="P37" s="225">
        <f t="shared" si="0"/>
        <v>1</v>
      </c>
      <c r="Q37" s="224"/>
      <c r="R37" s="224"/>
      <c r="S37" s="224" t="s">
        <v>1934</v>
      </c>
      <c r="T37" s="226" t="s">
        <v>1935</v>
      </c>
    </row>
    <row r="38" spans="1:20" s="229" customFormat="1" x14ac:dyDescent="0.2">
      <c r="A38" s="131"/>
      <c r="B38" s="131">
        <v>29282200</v>
      </c>
      <c r="C38" s="131" t="s">
        <v>1928</v>
      </c>
      <c r="D38" s="131"/>
      <c r="E38" s="131" t="s">
        <v>1928</v>
      </c>
      <c r="F38" s="134" t="s">
        <v>1889</v>
      </c>
      <c r="G38" s="224" t="s">
        <v>1893</v>
      </c>
      <c r="H38" s="132">
        <v>43776</v>
      </c>
      <c r="I38" s="134"/>
      <c r="J38" s="134"/>
      <c r="K38" s="134"/>
      <c r="L38" s="134"/>
      <c r="M38" s="134"/>
      <c r="N38" s="134"/>
      <c r="O38" s="134">
        <v>1</v>
      </c>
      <c r="P38" s="225">
        <f t="shared" si="0"/>
        <v>1</v>
      </c>
      <c r="Q38" s="224"/>
      <c r="R38" s="224"/>
      <c r="S38" s="224" t="s">
        <v>1934</v>
      </c>
      <c r="T38" s="226" t="s">
        <v>1935</v>
      </c>
    </row>
    <row r="39" spans="1:20" s="229" customFormat="1" x14ac:dyDescent="0.2">
      <c r="A39" s="131"/>
      <c r="B39" s="131">
        <v>29044240</v>
      </c>
      <c r="C39" s="131" t="s">
        <v>1929</v>
      </c>
      <c r="D39" s="131"/>
      <c r="E39" s="131" t="s">
        <v>1929</v>
      </c>
      <c r="F39" s="134" t="s">
        <v>1889</v>
      </c>
      <c r="G39" s="224" t="s">
        <v>1893</v>
      </c>
      <c r="H39" s="132">
        <v>43781</v>
      </c>
      <c r="I39" s="134"/>
      <c r="J39" s="134"/>
      <c r="K39" s="134"/>
      <c r="L39" s="134"/>
      <c r="M39" s="134"/>
      <c r="N39" s="134"/>
      <c r="O39" s="134">
        <v>1</v>
      </c>
      <c r="P39" s="225">
        <f t="shared" si="0"/>
        <v>1</v>
      </c>
      <c r="Q39" s="224"/>
      <c r="R39" s="224"/>
      <c r="S39" s="224" t="s">
        <v>1934</v>
      </c>
      <c r="T39" s="226" t="s">
        <v>1935</v>
      </c>
    </row>
    <row r="40" spans="1:20" s="229" customFormat="1" x14ac:dyDescent="0.2">
      <c r="A40" s="131"/>
      <c r="B40" s="131">
        <v>27012040</v>
      </c>
      <c r="C40" s="131" t="s">
        <v>1930</v>
      </c>
      <c r="D40" s="131"/>
      <c r="E40" s="131" t="s">
        <v>1930</v>
      </c>
      <c r="F40" s="134" t="s">
        <v>1889</v>
      </c>
      <c r="G40" s="224" t="s">
        <v>1893</v>
      </c>
      <c r="H40" s="132">
        <v>43801</v>
      </c>
      <c r="I40" s="134"/>
      <c r="J40" s="134"/>
      <c r="K40" s="134"/>
      <c r="L40" s="134"/>
      <c r="M40" s="134"/>
      <c r="N40" s="134"/>
      <c r="O40" s="134">
        <v>1</v>
      </c>
      <c r="P40" s="225">
        <f t="shared" si="0"/>
        <v>1</v>
      </c>
      <c r="Q40" s="224"/>
      <c r="R40" s="224"/>
      <c r="S40" s="224" t="s">
        <v>1934</v>
      </c>
      <c r="T40" s="226" t="s">
        <v>1935</v>
      </c>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vJxEpLjJhZ25jxSSyf/LEEf81+adofo+fhsISZ9/safuPe1Fld082ycoIgSUZBCdP9RuthAcFKByMhnMC8w/oA==" saltValue="jU4ejhugKRkUjzXa/y8Ii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41:C1001">
    <cfRule type="expression" dxfId="104" priority="66">
      <formula>AND(ISBLANK(C41),SUM(COUNTIF(A41:O41,"&lt;&gt;"&amp;""),COUNTIF(Q41,"&lt;&gt;"&amp;""),COUNTIF(S41:T41,"&lt;&gt;"&amp;"")&gt;0))</formula>
    </cfRule>
  </conditionalFormatting>
  <conditionalFormatting sqref="F13:F1001">
    <cfRule type="expression" dxfId="103" priority="88">
      <formula>AND(ISBLANK(F13),SUM(COUNTIF(A13:O13,"&lt;&gt;"&amp;""),COUNTIF(Q13,"&lt;&gt;"&amp;""),COUNTIF(S13:T13,"&lt;&gt;"&amp;"")&gt;0))</formula>
    </cfRule>
  </conditionalFormatting>
  <conditionalFormatting sqref="G13:G1001">
    <cfRule type="expression" dxfId="102" priority="87">
      <formula>AND(ISBLANK(G13),SUM(COUNTIF(A13:O13,"&lt;&gt;"&amp;""),COUNTIF(Q13,"&lt;&gt;"&amp;""),COUNTIF(S13:T13,"&lt;&gt;"&amp;"")&gt;0))</formula>
    </cfRule>
  </conditionalFormatting>
  <conditionalFormatting sqref="H41:H1001">
    <cfRule type="expression" dxfId="101" priority="68">
      <formula>AND(ISBLANK(H41),SUM(COUNTIF(A41:O41,"&lt;&gt;"&amp;""),COUNTIF(Q41,"&lt;&gt;"&amp;""),COUNTIF(S41:T41,"&lt;&gt;"&amp;"")&gt;0))</formula>
    </cfRule>
    <cfRule type="expression" dxfId="100" priority="86">
      <formula>ISTEXT(H41)</formula>
    </cfRule>
  </conditionalFormatting>
  <conditionalFormatting sqref="S13:S1001">
    <cfRule type="expression" dxfId="99" priority="85">
      <formula>AND(ISBLANK(S13),SUM(COUNTIF(A13:O13,"&lt;&gt;"&amp;""),COUNTIF(Q13,"&lt;&gt;"&amp;""),COUNTIF(S13:T13,"&lt;&gt;"&amp;"")&gt;0))</formula>
    </cfRule>
  </conditionalFormatting>
  <conditionalFormatting sqref="I20:O1001">
    <cfRule type="expression" dxfId="98" priority="83">
      <formula>AND(ISBLANK(I20),SUM(COUNTIF($A20:$O20,"&lt;&gt;"&amp;""),COUNTIF($Q20,"&lt;&gt;"&amp;""),COUNTIF($S20:$T20,"&lt;&gt;"&amp;"")&gt;0))</formula>
    </cfRule>
  </conditionalFormatting>
  <conditionalFormatting sqref="I20:O1001">
    <cfRule type="expression" priority="69" stopIfTrue="1">
      <formula>COUNTIF($I20:$O20,"&lt;&gt;"&amp;"")&gt;0</formula>
    </cfRule>
  </conditionalFormatting>
  <conditionalFormatting sqref="A13:B13 A15:B19 A14 A23:B24 A20:A22 A36:B1001 A25:A35">
    <cfRule type="expression" dxfId="97" priority="67">
      <formula>LEN(A13)&gt;256</formula>
    </cfRule>
  </conditionalFormatting>
  <conditionalFormatting sqref="C41:C1001">
    <cfRule type="expression" dxfId="96" priority="89">
      <formula>LEN(C41)&gt;256</formula>
    </cfRule>
  </conditionalFormatting>
  <conditionalFormatting sqref="E41:E1001">
    <cfRule type="expression" dxfId="95" priority="65">
      <formula>LEN(E41)&gt;256</formula>
    </cfRule>
  </conditionalFormatting>
  <conditionalFormatting sqref="T20:T22 T25:T35 T37:T1001">
    <cfRule type="expression" dxfId="94" priority="64">
      <formula>LEN(T20)&gt;4000</formula>
    </cfRule>
  </conditionalFormatting>
  <conditionalFormatting sqref="B13 B15:B19 B23:B24 B36:B1000">
    <cfRule type="expression" dxfId="93" priority="63">
      <formula>AND(ISBLANK(B13),SUM(COUNTIF(A13:O13,"&lt;&gt;"&amp;""),COUNTIF(Q13,"&lt;&gt;"&amp;""),COUNTIF(S13:T13,"&lt;&gt;"&amp;"")&gt;0))</formula>
    </cfRule>
  </conditionalFormatting>
  <conditionalFormatting sqref="C13 C15:C40">
    <cfRule type="expression" dxfId="92" priority="61">
      <formula>AND(ISBLANK(C13),SUM(COUNTIF(A13:O13,"&lt;&gt;"&amp;""),COUNTIF(Q13,"&lt;&gt;"&amp;""),COUNTIF(S13:T13,"&lt;&gt;"&amp;"")&gt;0))</formula>
    </cfRule>
  </conditionalFormatting>
  <conditionalFormatting sqref="C13 C15:C40">
    <cfRule type="expression" dxfId="91" priority="62">
      <formula>LEN(C13)&gt;256</formula>
    </cfRule>
  </conditionalFormatting>
  <conditionalFormatting sqref="D13">
    <cfRule type="expression" dxfId="90" priority="59">
      <formula>AND(ISBLANK(D13),SUM(COUNTIF(B13:P13,"&lt;&gt;"&amp;""),COUNTIF(R13,"&lt;&gt;"&amp;""),COUNTIF(T13:U13,"&lt;&gt;"&amp;"")&gt;0))</formula>
    </cfRule>
  </conditionalFormatting>
  <conditionalFormatting sqref="D13">
    <cfRule type="expression" dxfId="89" priority="60">
      <formula>LEN(D13)&gt;256</formula>
    </cfRule>
  </conditionalFormatting>
  <conditionalFormatting sqref="D14:D20">
    <cfRule type="expression" dxfId="88" priority="57">
      <formula>AND(ISBLANK(D14),SUM(COUNTIF(B14:P14,"&lt;&gt;"&amp;""),COUNTIF(R14,"&lt;&gt;"&amp;""),COUNTIF(T14:U14,"&lt;&gt;"&amp;"")&gt;0))</formula>
    </cfRule>
  </conditionalFormatting>
  <conditionalFormatting sqref="D14:D20">
    <cfRule type="expression" dxfId="87" priority="58">
      <formula>LEN(D14)&gt;256</formula>
    </cfRule>
  </conditionalFormatting>
  <conditionalFormatting sqref="E13">
    <cfRule type="expression" dxfId="86" priority="55">
      <formula>AND(ISBLANK(E13),SUM(COUNTIF(C13:Q13,"&lt;&gt;"&amp;""),COUNTIF(S13,"&lt;&gt;"&amp;""),COUNTIF(U13:V13,"&lt;&gt;"&amp;"")&gt;0))</formula>
    </cfRule>
  </conditionalFormatting>
  <conditionalFormatting sqref="E13">
    <cfRule type="expression" dxfId="85" priority="56">
      <formula>LEN(E13)&gt;256</formula>
    </cfRule>
  </conditionalFormatting>
  <conditionalFormatting sqref="E14:E19">
    <cfRule type="expression" dxfId="84" priority="53">
      <formula>AND(ISBLANK(E14),SUM(COUNTIF(C14:Q14,"&lt;&gt;"&amp;""),COUNTIF(S14,"&lt;&gt;"&amp;""),COUNTIF(U14:V14,"&lt;&gt;"&amp;"")&gt;0))</formula>
    </cfRule>
  </conditionalFormatting>
  <conditionalFormatting sqref="E14:E19">
    <cfRule type="expression" dxfId="83" priority="54">
      <formula>LEN(E14)&gt;256</formula>
    </cfRule>
  </conditionalFormatting>
  <conditionalFormatting sqref="E20:E40">
    <cfRule type="expression" dxfId="82" priority="51">
      <formula>AND(ISBLANK(E20),SUM(COUNTIF(C20:Q20,"&lt;&gt;"&amp;""),COUNTIF(S20,"&lt;&gt;"&amp;""),COUNTIF(U20:V20,"&lt;&gt;"&amp;"")&gt;0))</formula>
    </cfRule>
  </conditionalFormatting>
  <conditionalFormatting sqref="E20:E40">
    <cfRule type="expression" dxfId="81" priority="52">
      <formula>LEN(E20)&gt;256</formula>
    </cfRule>
  </conditionalFormatting>
  <conditionalFormatting sqref="H13:H40">
    <cfRule type="expression" dxfId="80" priority="49">
      <formula>AND(ISBLANK(H13),SUM(COUNTIF(A13:O13,"&lt;&gt;"&amp;""),COUNTIF(Q13,"&lt;&gt;"&amp;""),COUNTIF(S13:T13,"&lt;&gt;"&amp;"")&gt;0))</formula>
    </cfRule>
    <cfRule type="expression" dxfId="79" priority="50">
      <formula>ISTEXT(H13)</formula>
    </cfRule>
  </conditionalFormatting>
  <conditionalFormatting sqref="I13:O19">
    <cfRule type="expression" dxfId="78" priority="46">
      <formula>AND(ISBLANK(I13),SUM(COUNTIF($A13:$O13,"&lt;&gt;"&amp;""),COUNTIF($Q13,"&lt;&gt;"&amp;""),COUNTIF($S13:$T13,"&lt;&gt;"&amp;"")&gt;0))</formula>
    </cfRule>
  </conditionalFormatting>
  <conditionalFormatting sqref="I13:O19">
    <cfRule type="expression" priority="45" stopIfTrue="1">
      <formula>COUNTIF($I13:$O13,"&lt;&gt;"&amp;"")&gt;0</formula>
    </cfRule>
  </conditionalFormatting>
  <conditionalFormatting sqref="T13:T19">
    <cfRule type="expression" dxfId="77" priority="44">
      <formula>LEN(T13)&gt;4000</formula>
    </cfRule>
  </conditionalFormatting>
  <conditionalFormatting sqref="B14">
    <cfRule type="expression" dxfId="76" priority="42">
      <formula>AND(ISBLANK(B14),SUM(COUNTIF($A14:$O14,"&lt;&gt;"&amp;""),COUNTIF($Q14:$X14,"&lt;&gt;"&amp;""),COUNTIF($Z14:$AG14,"&lt;&gt;"&amp;""),COUNTIF($AI14:$AS14,"&lt;&gt;"&amp;"")&gt;0))</formula>
    </cfRule>
  </conditionalFormatting>
  <conditionalFormatting sqref="B14">
    <cfRule type="expression" dxfId="75" priority="43">
      <formula>LEN(B14)&gt;256</formula>
    </cfRule>
  </conditionalFormatting>
  <conditionalFormatting sqref="B20">
    <cfRule type="expression" dxfId="74" priority="40">
      <formula>AND(ISBLANK(B20),SUM(COUNTIF($A20:$O20,"&lt;&gt;"&amp;""),COUNTIF($Q20:$X20,"&lt;&gt;"&amp;""),COUNTIF($Z20:$AG20,"&lt;&gt;"&amp;""),COUNTIF($AI20:$AS20,"&lt;&gt;"&amp;"")&gt;0))</formula>
    </cfRule>
  </conditionalFormatting>
  <conditionalFormatting sqref="B20">
    <cfRule type="expression" dxfId="73" priority="41">
      <formula>LEN(B20)&gt;256</formula>
    </cfRule>
  </conditionalFormatting>
  <conditionalFormatting sqref="B21">
    <cfRule type="expression" dxfId="72" priority="38">
      <formula>AND(ISBLANK(B21),SUM(COUNTIF($A21:$O21,"&lt;&gt;"&amp;""),COUNTIF($Q21:$X21,"&lt;&gt;"&amp;""),COUNTIF($Z21:$AG21,"&lt;&gt;"&amp;""),COUNTIF($AI21:$AS21,"&lt;&gt;"&amp;"")&gt;0))</formula>
    </cfRule>
  </conditionalFormatting>
  <conditionalFormatting sqref="B21">
    <cfRule type="expression" dxfId="71" priority="39">
      <formula>LEN(B21)&gt;256</formula>
    </cfRule>
  </conditionalFormatting>
  <conditionalFormatting sqref="B22">
    <cfRule type="expression" dxfId="70" priority="34">
      <formula>AND(ISBLANK(B22),SUM(COUNTIF($A22:$O22,"&lt;&gt;"&amp;""),COUNTIF($Q22:$X22,"&lt;&gt;"&amp;""),COUNTIF($Z22:$AG22,"&lt;&gt;"&amp;""),COUNTIF($AI22:$AS22,"&lt;&gt;"&amp;"")&gt;0))</formula>
    </cfRule>
  </conditionalFormatting>
  <conditionalFormatting sqref="B22">
    <cfRule type="expression" dxfId="69" priority="35">
      <formula>LEN(B22)&gt;256</formula>
    </cfRule>
  </conditionalFormatting>
  <conditionalFormatting sqref="B25">
    <cfRule type="expression" dxfId="68" priority="30">
      <formula>AND(ISBLANK(B25),SUM(COUNTIF($A25:$O25,"&lt;&gt;"&amp;""),COUNTIF($Q25:$X25,"&lt;&gt;"&amp;""),COUNTIF($Z25:$AG25,"&lt;&gt;"&amp;""),COUNTIF($AI25:$AS25,"&lt;&gt;"&amp;"")&gt;0))</formula>
    </cfRule>
  </conditionalFormatting>
  <conditionalFormatting sqref="B25">
    <cfRule type="expression" dxfId="67" priority="31">
      <formula>LEN(B25)&gt;256</formula>
    </cfRule>
  </conditionalFormatting>
  <conditionalFormatting sqref="B26">
    <cfRule type="expression" dxfId="66" priority="26">
      <formula>AND(ISBLANK(B26),SUM(COUNTIF($A26:$O26,"&lt;&gt;"&amp;""),COUNTIF($Q26:$X26,"&lt;&gt;"&amp;""),COUNTIF($Z26:$AG26,"&lt;&gt;"&amp;""),COUNTIF($AI26:$AS26,"&lt;&gt;"&amp;"")&gt;0))</formula>
    </cfRule>
  </conditionalFormatting>
  <conditionalFormatting sqref="B26">
    <cfRule type="expression" dxfId="65" priority="27">
      <formula>LEN(B26)&gt;256</formula>
    </cfRule>
  </conditionalFormatting>
  <conditionalFormatting sqref="B27">
    <cfRule type="expression" dxfId="64" priority="24">
      <formula>AND(ISBLANK(B27),SUM(COUNTIF($A27:$O27,"&lt;&gt;"&amp;""),COUNTIF($Q27:$X27,"&lt;&gt;"&amp;""),COUNTIF($Z27:$AG27,"&lt;&gt;"&amp;""),COUNTIF($AI27:$AS27,"&lt;&gt;"&amp;"")&gt;0))</formula>
    </cfRule>
  </conditionalFormatting>
  <conditionalFormatting sqref="B27">
    <cfRule type="expression" dxfId="63" priority="25">
      <formula>LEN(B27)&gt;256</formula>
    </cfRule>
  </conditionalFormatting>
  <conditionalFormatting sqref="B28">
    <cfRule type="expression" dxfId="62" priority="22">
      <formula>AND(ISBLANK(B28),SUM(COUNTIF($A28:$O28,"&lt;&gt;"&amp;""),COUNTIF($Q28:$X28,"&lt;&gt;"&amp;""),COUNTIF($Z28:$AG28,"&lt;&gt;"&amp;""),COUNTIF($AI28:$AS28,"&lt;&gt;"&amp;"")&gt;0))</formula>
    </cfRule>
  </conditionalFormatting>
  <conditionalFormatting sqref="B28">
    <cfRule type="expression" dxfId="61" priority="23">
      <formula>LEN(B28)&gt;256</formula>
    </cfRule>
  </conditionalFormatting>
  <conditionalFormatting sqref="B29">
    <cfRule type="expression" dxfId="60" priority="20">
      <formula>AND(ISBLANK(B29),SUM(COUNTIF($A29:$O29,"&lt;&gt;"&amp;""),COUNTIF($Q29:$X29,"&lt;&gt;"&amp;""),COUNTIF($Z29:$AG29,"&lt;&gt;"&amp;""),COUNTIF($AI29:$AS29,"&lt;&gt;"&amp;"")&gt;0))</formula>
    </cfRule>
  </conditionalFormatting>
  <conditionalFormatting sqref="B29">
    <cfRule type="expression" dxfId="59" priority="21">
      <formula>LEN(B29)&gt;256</formula>
    </cfRule>
  </conditionalFormatting>
  <conditionalFormatting sqref="B30">
    <cfRule type="expression" dxfId="58" priority="18">
      <formula>AND(ISBLANK(B30),SUM(COUNTIF($A30:$O30,"&lt;&gt;"&amp;""),COUNTIF($Q30:$X30,"&lt;&gt;"&amp;""),COUNTIF($Z30:$AG30,"&lt;&gt;"&amp;""),COUNTIF($AI30:$AS30,"&lt;&gt;"&amp;"")&gt;0))</formula>
    </cfRule>
  </conditionalFormatting>
  <conditionalFormatting sqref="B30">
    <cfRule type="expression" dxfId="57" priority="19">
      <formula>LEN(B30)&gt;256</formula>
    </cfRule>
  </conditionalFormatting>
  <conditionalFormatting sqref="B31">
    <cfRule type="expression" dxfId="56" priority="16">
      <formula>AND(ISBLANK(B31),SUM(COUNTIF($A31:$O31,"&lt;&gt;"&amp;""),COUNTIF($Q31:$X31,"&lt;&gt;"&amp;""),COUNTIF($Z31:$AG31,"&lt;&gt;"&amp;""),COUNTIF($AI31:$AS31,"&lt;&gt;"&amp;"")&gt;0))</formula>
    </cfRule>
  </conditionalFormatting>
  <conditionalFormatting sqref="B31">
    <cfRule type="expression" dxfId="55" priority="17">
      <formula>LEN(B31)&gt;256</formula>
    </cfRule>
  </conditionalFormatting>
  <conditionalFormatting sqref="B32">
    <cfRule type="expression" dxfId="54" priority="14">
      <formula>AND(ISBLANK(B32),SUM(COUNTIF($A32:$O32,"&lt;&gt;"&amp;""),COUNTIF($Q32:$X32,"&lt;&gt;"&amp;""),COUNTIF($Z32:$AG32,"&lt;&gt;"&amp;""),COUNTIF($AI32:$AS32,"&lt;&gt;"&amp;"")&gt;0))</formula>
    </cfRule>
  </conditionalFormatting>
  <conditionalFormatting sqref="B32">
    <cfRule type="expression" dxfId="53" priority="15">
      <formula>LEN(B32)&gt;256</formula>
    </cfRule>
  </conditionalFormatting>
  <conditionalFormatting sqref="B33">
    <cfRule type="expression" dxfId="52" priority="12">
      <formula>AND(ISBLANK(B33),SUM(COUNTIF($A33:$O33,"&lt;&gt;"&amp;""),COUNTIF($Q33:$X33,"&lt;&gt;"&amp;""),COUNTIF($Z33:$AG33,"&lt;&gt;"&amp;""),COUNTIF($AI33:$AS33,"&lt;&gt;"&amp;"")&gt;0))</formula>
    </cfRule>
  </conditionalFormatting>
  <conditionalFormatting sqref="B33">
    <cfRule type="expression" dxfId="51" priority="13">
      <formula>LEN(B33)&gt;256</formula>
    </cfRule>
  </conditionalFormatting>
  <conditionalFormatting sqref="B34">
    <cfRule type="expression" dxfId="50" priority="10">
      <formula>AND(ISBLANK(B34),SUM(COUNTIF($A34:$O34,"&lt;&gt;"&amp;""),COUNTIF($Q34:$X34,"&lt;&gt;"&amp;""),COUNTIF($Z34:$AG34,"&lt;&gt;"&amp;""),COUNTIF($AI34:$AS34,"&lt;&gt;"&amp;"")&gt;0))</formula>
    </cfRule>
  </conditionalFormatting>
  <conditionalFormatting sqref="B34">
    <cfRule type="expression" dxfId="49" priority="11">
      <formula>LEN(B34)&gt;256</formula>
    </cfRule>
  </conditionalFormatting>
  <conditionalFormatting sqref="B35">
    <cfRule type="expression" dxfId="48" priority="8">
      <formula>AND(ISBLANK(B35),SUM(COUNTIF($A35:$O35,"&lt;&gt;"&amp;""),COUNTIF($Q35:$X35,"&lt;&gt;"&amp;""),COUNTIF($Z35:$AG35,"&lt;&gt;"&amp;""),COUNTIF($AI35:$AS35,"&lt;&gt;"&amp;"")&gt;0))</formula>
    </cfRule>
  </conditionalFormatting>
  <conditionalFormatting sqref="B35">
    <cfRule type="expression" dxfId="47" priority="9">
      <formula>LEN(B35)&gt;256</formula>
    </cfRule>
  </conditionalFormatting>
  <conditionalFormatting sqref="T23">
    <cfRule type="expression" dxfId="46" priority="7">
      <formula>LEN(T23)&gt;4000</formula>
    </cfRule>
  </conditionalFormatting>
  <conditionalFormatting sqref="T24">
    <cfRule type="expression" dxfId="45" priority="6">
      <formula>LEN(T24)&gt;4000</formula>
    </cfRule>
  </conditionalFormatting>
  <conditionalFormatting sqref="T36">
    <cfRule type="expression" dxfId="44" priority="5">
      <formula>LEN(T36)&gt;4000</formula>
    </cfRule>
  </conditionalFormatting>
  <conditionalFormatting sqref="C14">
    <cfRule type="expression" dxfId="43" priority="1">
      <formula>AND(ISBLANK(C14),SUM(COUNTIF($A14:$O14,"&lt;&gt;"&amp;""),COUNTIF($Q14:$X14,"&lt;&gt;"&amp;""),COUNTIF($Z14:$AG14,"&lt;&gt;"&amp;""),COUNTIF($AI14:$AS14,"&lt;&gt;"&amp;"")&gt;0))</formula>
    </cfRule>
  </conditionalFormatting>
  <conditionalFormatting sqref="C14">
    <cfRule type="expression" dxfId="42" priority="2">
      <formula>LEN(C14)&gt;256</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paperSize="4" scale="65" fitToHeight="0"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topLeftCell="AF11" zoomScale="70" zoomScaleNormal="70" zoomScaleSheetLayoutView="50" zoomScalePageLayoutView="70" workbookViewId="0">
      <selection activeCell="AN16" sqref="AN16"/>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Burlingame</v>
      </c>
      <c r="C1" s="278"/>
      <c r="D1" s="358"/>
      <c r="E1" s="358"/>
      <c r="F1" s="358"/>
      <c r="G1" s="358"/>
      <c r="H1" s="358"/>
      <c r="I1" s="358" t="s">
        <v>8</v>
      </c>
      <c r="J1" s="358"/>
      <c r="K1" s="358"/>
      <c r="L1" s="358"/>
      <c r="M1" s="358"/>
      <c r="N1" s="358"/>
      <c r="O1" s="358"/>
      <c r="P1" s="358"/>
      <c r="Q1" s="358"/>
      <c r="R1" s="480" t="s">
        <v>1766</v>
      </c>
      <c r="S1" s="481"/>
      <c r="T1" s="481"/>
      <c r="U1" s="482"/>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9" t="s">
        <v>1369</v>
      </c>
      <c r="B3" s="469"/>
      <c r="C3" s="469"/>
      <c r="D3" s="469"/>
      <c r="E3" s="469"/>
      <c r="F3" s="469"/>
      <c r="G3" s="469"/>
      <c r="H3" s="469"/>
      <c r="I3" s="469"/>
      <c r="J3" s="469"/>
      <c r="K3" s="469"/>
      <c r="L3" s="469"/>
      <c r="M3" s="469"/>
      <c r="N3" s="469"/>
      <c r="O3" s="469"/>
      <c r="P3" s="469"/>
      <c r="Q3" s="469"/>
      <c r="R3" s="469"/>
      <c r="S3" s="469"/>
      <c r="T3" s="469"/>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5" t="s">
        <v>43</v>
      </c>
      <c r="B9" s="478"/>
      <c r="C9" s="478"/>
      <c r="D9" s="478"/>
      <c r="E9" s="479"/>
      <c r="F9" s="475" t="s">
        <v>108</v>
      </c>
      <c r="G9" s="479"/>
      <c r="H9" s="475" t="s">
        <v>1291</v>
      </c>
      <c r="I9" s="478"/>
      <c r="J9" s="478"/>
      <c r="K9" s="478"/>
      <c r="L9" s="478"/>
      <c r="M9" s="478"/>
      <c r="N9" s="478"/>
      <c r="O9" s="479"/>
      <c r="P9" s="235"/>
      <c r="Q9" s="475" t="s">
        <v>64</v>
      </c>
      <c r="R9" s="478"/>
      <c r="S9" s="478"/>
      <c r="T9" s="478"/>
      <c r="U9" s="478"/>
      <c r="V9" s="478"/>
      <c r="W9" s="479"/>
      <c r="X9" s="235"/>
      <c r="Y9" s="235"/>
      <c r="Z9" s="475" t="s">
        <v>65</v>
      </c>
      <c r="AA9" s="478"/>
      <c r="AB9" s="478"/>
      <c r="AC9" s="478"/>
      <c r="AD9" s="478"/>
      <c r="AE9" s="478"/>
      <c r="AF9" s="478"/>
      <c r="AG9" s="478"/>
      <c r="AH9" s="479"/>
      <c r="AI9" s="236"/>
      <c r="AJ9" s="193" t="s">
        <v>109</v>
      </c>
      <c r="AK9" s="193" t="s">
        <v>110</v>
      </c>
      <c r="AL9" s="475" t="s">
        <v>6</v>
      </c>
      <c r="AM9" s="479"/>
      <c r="AN9" s="193" t="s">
        <v>7</v>
      </c>
      <c r="AO9" s="193" t="s">
        <v>111</v>
      </c>
      <c r="AP9" s="475" t="s">
        <v>114</v>
      </c>
      <c r="AQ9" s="478"/>
      <c r="AR9" s="479"/>
      <c r="AS9" s="67" t="s">
        <v>54</v>
      </c>
      <c r="AT9" s="64"/>
    </row>
    <row r="10" spans="1:46" s="8" customFormat="1" ht="23.25" customHeight="1" x14ac:dyDescent="0.25">
      <c r="A10" s="483">
        <v>1</v>
      </c>
      <c r="B10" s="484"/>
      <c r="C10" s="484"/>
      <c r="D10" s="484"/>
      <c r="E10" s="485"/>
      <c r="F10" s="187">
        <v>2</v>
      </c>
      <c r="G10" s="187">
        <v>3</v>
      </c>
      <c r="H10" s="471">
        <v>4</v>
      </c>
      <c r="I10" s="472"/>
      <c r="J10" s="472"/>
      <c r="K10" s="472"/>
      <c r="L10" s="472"/>
      <c r="M10" s="472"/>
      <c r="N10" s="486"/>
      <c r="O10" s="187">
        <v>5</v>
      </c>
      <c r="P10" s="187">
        <v>6</v>
      </c>
      <c r="Q10" s="471">
        <v>7</v>
      </c>
      <c r="R10" s="472"/>
      <c r="S10" s="472"/>
      <c r="T10" s="472"/>
      <c r="U10" s="472"/>
      <c r="V10" s="472"/>
      <c r="W10" s="486"/>
      <c r="X10" s="187">
        <v>8</v>
      </c>
      <c r="Y10" s="187">
        <v>9</v>
      </c>
      <c r="Z10" s="471">
        <v>10</v>
      </c>
      <c r="AA10" s="472"/>
      <c r="AB10" s="472"/>
      <c r="AC10" s="472"/>
      <c r="AD10" s="472"/>
      <c r="AE10" s="472"/>
      <c r="AF10" s="486"/>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38</v>
      </c>
      <c r="K12" s="240">
        <f>SUMPRODUCT((YEAR($O13:$O1000)='Start Here'!$B$5)*K13:K1000)</f>
        <v>0</v>
      </c>
      <c r="L12" s="240">
        <f>SUMPRODUCT((YEAR($O13:$O1000)='Start Here'!$B$5)*L13:L1000)</f>
        <v>0</v>
      </c>
      <c r="M12" s="240">
        <f>SUMPRODUCT((YEAR($O13:$O1000)='Start Here'!$B$5)*M13:M1000)</f>
        <v>0</v>
      </c>
      <c r="N12" s="240">
        <f>SUMPRODUCT((YEAR($O13:$O1000)='Start Here'!$B$5)*N13:N1000)</f>
        <v>247</v>
      </c>
      <c r="O12" s="240"/>
      <c r="P12" s="240">
        <f>SUMPRODUCT((YEAR($O13:$O1000)='Start Here'!$B$5)*P13:P1000)</f>
        <v>285</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10</v>
      </c>
      <c r="X12" s="240"/>
      <c r="Y12" s="240">
        <f>SUMPRODUCT((YEAR($X13:$X1000)='Start Here'!$B$5)*Y13:Y1000)</f>
        <v>10</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5</v>
      </c>
      <c r="AG12" s="240"/>
      <c r="AH12" s="240">
        <f>SUMPRODUCT((YEAR($AG13:$AG1000)='Start Here'!$B$5)*AH13:AH1000)</f>
        <v>5</v>
      </c>
      <c r="AI12" s="154">
        <f>SUM(AI13:AI1000)</f>
        <v>0</v>
      </c>
      <c r="AJ12" s="155">
        <f>COUNTIF(AJ13:AJ1000,"Y")</f>
        <v>0</v>
      </c>
      <c r="AK12" s="275"/>
      <c r="AL12" s="275"/>
      <c r="AM12" s="275"/>
      <c r="AN12" s="275"/>
      <c r="AO12" s="275"/>
      <c r="AP12" s="161">
        <f>SUM(AP13:AP1000)</f>
        <v>6</v>
      </c>
      <c r="AQ12" s="161">
        <f>SUM(AQ13:AQ1000)</f>
        <v>0</v>
      </c>
      <c r="AR12" s="161">
        <f>SUM(AR13:AR1000)</f>
        <v>0</v>
      </c>
      <c r="AS12" s="160"/>
      <c r="AT12" s="267"/>
    </row>
    <row r="13" spans="1:46" s="1" customFormat="1" ht="25.5" x14ac:dyDescent="0.2">
      <c r="A13" s="9"/>
      <c r="B13" s="9">
        <v>26013110</v>
      </c>
      <c r="C13" s="388" t="s">
        <v>1870</v>
      </c>
      <c r="D13" s="9" t="s">
        <v>1870</v>
      </c>
      <c r="E13" s="9"/>
      <c r="F13" s="9" t="s">
        <v>1890</v>
      </c>
      <c r="G13" s="9" t="s">
        <v>1892</v>
      </c>
      <c r="H13" s="9"/>
      <c r="I13" s="9"/>
      <c r="J13" s="9"/>
      <c r="K13" s="9"/>
      <c r="L13" s="9"/>
      <c r="M13" s="9"/>
      <c r="N13" s="9">
        <v>2</v>
      </c>
      <c r="O13" s="243">
        <v>43563</v>
      </c>
      <c r="P13" s="242">
        <f>SUM($H13:$N13)</f>
        <v>2</v>
      </c>
      <c r="Q13" s="9"/>
      <c r="R13" s="9"/>
      <c r="S13" s="9"/>
      <c r="T13" s="9"/>
      <c r="U13" s="9"/>
      <c r="V13" s="9"/>
      <c r="W13" s="9"/>
      <c r="X13" s="383"/>
      <c r="Y13" s="244">
        <f>SUM($Q13:$W13)</f>
        <v>0</v>
      </c>
      <c r="Z13" s="9"/>
      <c r="AA13" s="9"/>
      <c r="AB13" s="9"/>
      <c r="AC13" s="9"/>
      <c r="AD13" s="9"/>
      <c r="AE13" s="9"/>
      <c r="AF13" s="9"/>
      <c r="AG13" s="243"/>
      <c r="AH13" s="244">
        <f>SUM($Z13:$AF13)</f>
        <v>0</v>
      </c>
      <c r="AI13" s="245"/>
      <c r="AJ13" s="9" t="s">
        <v>1914</v>
      </c>
      <c r="AK13" s="9" t="s">
        <v>1915</v>
      </c>
      <c r="AL13" s="9"/>
      <c r="AM13" s="9"/>
      <c r="AN13" s="9"/>
      <c r="AO13" s="9"/>
      <c r="AP13" s="9">
        <v>4</v>
      </c>
      <c r="AQ13" s="9" t="s">
        <v>1916</v>
      </c>
      <c r="AR13" s="9"/>
      <c r="AS13" s="246"/>
      <c r="AT13" s="195"/>
    </row>
    <row r="14" spans="1:46" s="1" customFormat="1" ht="25.5" x14ac:dyDescent="0.2">
      <c r="A14" s="9"/>
      <c r="B14" s="9">
        <v>29185050</v>
      </c>
      <c r="C14" s="388" t="s">
        <v>1871</v>
      </c>
      <c r="D14" s="9"/>
      <c r="E14" s="9"/>
      <c r="F14" s="9" t="s">
        <v>1891</v>
      </c>
      <c r="G14" s="9" t="s">
        <v>1892</v>
      </c>
      <c r="H14" s="9"/>
      <c r="I14" s="9"/>
      <c r="J14" s="9"/>
      <c r="K14" s="9"/>
      <c r="L14" s="9"/>
      <c r="M14" s="9"/>
      <c r="N14" s="9">
        <v>1</v>
      </c>
      <c r="O14" s="243">
        <v>43599</v>
      </c>
      <c r="P14" s="242">
        <f t="shared" ref="P14:P18" si="0">SUM($H14:$N14)</f>
        <v>1</v>
      </c>
      <c r="Q14" s="9"/>
      <c r="R14" s="9"/>
      <c r="S14" s="9"/>
      <c r="T14" s="9"/>
      <c r="U14" s="9"/>
      <c r="V14" s="9"/>
      <c r="W14" s="9"/>
      <c r="X14" s="243"/>
      <c r="Y14" s="244">
        <f t="shared" ref="Y14:Y18" si="1">SUM($Q14:$W14)</f>
        <v>0</v>
      </c>
      <c r="Z14" s="9"/>
      <c r="AA14" s="9"/>
      <c r="AB14" s="9"/>
      <c r="AC14" s="9"/>
      <c r="AD14" s="9"/>
      <c r="AE14" s="9"/>
      <c r="AF14" s="9"/>
      <c r="AG14" s="9"/>
      <c r="AH14" s="244">
        <f t="shared" ref="AH14:AH77" si="2">SUM($Z14:$AF14)</f>
        <v>0</v>
      </c>
      <c r="AI14" s="245"/>
      <c r="AJ14" s="388" t="s">
        <v>1914</v>
      </c>
      <c r="AK14" s="388" t="s">
        <v>1915</v>
      </c>
      <c r="AL14" s="9"/>
      <c r="AM14" s="9"/>
      <c r="AN14" s="9"/>
      <c r="AO14" s="9"/>
      <c r="AP14" s="9"/>
      <c r="AQ14" s="9"/>
      <c r="AR14" s="9"/>
      <c r="AS14" s="246"/>
      <c r="AT14" s="195"/>
    </row>
    <row r="15" spans="1:46" s="1" customFormat="1" ht="76.5" x14ac:dyDescent="0.2">
      <c r="A15" s="9"/>
      <c r="B15" s="9" t="s">
        <v>1894</v>
      </c>
      <c r="C15" s="388" t="s">
        <v>1872</v>
      </c>
      <c r="D15" s="9" t="s">
        <v>1918</v>
      </c>
      <c r="E15" s="9"/>
      <c r="F15" s="9" t="s">
        <v>1890</v>
      </c>
      <c r="G15" s="9" t="s">
        <v>1893</v>
      </c>
      <c r="H15" s="9"/>
      <c r="I15" s="9"/>
      <c r="J15" s="9">
        <v>38</v>
      </c>
      <c r="K15" s="9"/>
      <c r="L15" s="9"/>
      <c r="M15" s="9"/>
      <c r="N15" s="9">
        <v>227</v>
      </c>
      <c r="O15" s="243">
        <v>43731</v>
      </c>
      <c r="P15" s="242">
        <f t="shared" si="0"/>
        <v>265</v>
      </c>
      <c r="Q15" s="9"/>
      <c r="R15" s="9"/>
      <c r="S15" s="9"/>
      <c r="T15" s="9"/>
      <c r="U15" s="9"/>
      <c r="V15" s="9"/>
      <c r="W15" s="9"/>
      <c r="X15" s="384"/>
      <c r="Y15" s="244">
        <f t="shared" si="1"/>
        <v>0</v>
      </c>
      <c r="Z15" s="9"/>
      <c r="AA15" s="9"/>
      <c r="AB15" s="9"/>
      <c r="AC15" s="9"/>
      <c r="AD15" s="9"/>
      <c r="AE15" s="9"/>
      <c r="AF15" s="9"/>
      <c r="AG15" s="9"/>
      <c r="AH15" s="244">
        <f t="shared" si="2"/>
        <v>0</v>
      </c>
      <c r="AI15" s="245"/>
      <c r="AJ15" s="388" t="s">
        <v>1914</v>
      </c>
      <c r="AK15" s="388" t="s">
        <v>1915</v>
      </c>
      <c r="AL15" s="437" t="s">
        <v>1259</v>
      </c>
      <c r="AM15" s="437" t="s">
        <v>1258</v>
      </c>
      <c r="AN15" s="437" t="s">
        <v>2058</v>
      </c>
      <c r="AO15" s="9">
        <v>55</v>
      </c>
      <c r="AP15" s="9"/>
      <c r="AQ15" s="9"/>
      <c r="AR15" s="9"/>
      <c r="AS15" s="246" t="s">
        <v>2057</v>
      </c>
      <c r="AT15" s="195"/>
    </row>
    <row r="16" spans="1:46" s="1" customFormat="1" ht="25.5" x14ac:dyDescent="0.2">
      <c r="A16" s="9"/>
      <c r="B16" s="9">
        <v>25242420</v>
      </c>
      <c r="C16" s="388" t="s">
        <v>1873</v>
      </c>
      <c r="D16" s="9"/>
      <c r="E16" s="9"/>
      <c r="F16" s="388" t="s">
        <v>1889</v>
      </c>
      <c r="G16" s="9" t="s">
        <v>1893</v>
      </c>
      <c r="H16" s="9"/>
      <c r="I16" s="9"/>
      <c r="J16" s="9"/>
      <c r="K16" s="9"/>
      <c r="L16" s="9"/>
      <c r="M16" s="9"/>
      <c r="N16" s="9">
        <v>1</v>
      </c>
      <c r="O16" s="243">
        <v>43503</v>
      </c>
      <c r="P16" s="242">
        <f t="shared" si="0"/>
        <v>1</v>
      </c>
      <c r="Q16" s="9"/>
      <c r="R16" s="9"/>
      <c r="S16" s="9"/>
      <c r="T16" s="9"/>
      <c r="U16" s="9"/>
      <c r="V16" s="9"/>
      <c r="W16" s="9">
        <v>1</v>
      </c>
      <c r="X16" s="243">
        <v>43608</v>
      </c>
      <c r="Y16" s="244">
        <f t="shared" si="1"/>
        <v>1</v>
      </c>
      <c r="Z16" s="9"/>
      <c r="AA16" s="9"/>
      <c r="AB16" s="9"/>
      <c r="AC16" s="9"/>
      <c r="AD16" s="9"/>
      <c r="AE16" s="9"/>
      <c r="AF16" s="9"/>
      <c r="AG16" s="9"/>
      <c r="AH16" s="244">
        <f t="shared" si="2"/>
        <v>0</v>
      </c>
      <c r="AI16" s="245"/>
      <c r="AJ16" s="388" t="s">
        <v>1914</v>
      </c>
      <c r="AK16" s="388" t="s">
        <v>1915</v>
      </c>
      <c r="AL16" s="9"/>
      <c r="AM16" s="9"/>
      <c r="AN16" s="9"/>
      <c r="AO16" s="9"/>
      <c r="AP16" s="9"/>
      <c r="AQ16" s="9"/>
      <c r="AR16" s="9"/>
      <c r="AS16" s="246"/>
      <c r="AT16" s="195"/>
    </row>
    <row r="17" spans="1:46" s="1" customFormat="1" ht="25.5" x14ac:dyDescent="0.2">
      <c r="A17" s="9"/>
      <c r="B17" s="9">
        <v>28285050</v>
      </c>
      <c r="C17" s="388" t="s">
        <v>1874</v>
      </c>
      <c r="D17" s="9"/>
      <c r="E17" s="9"/>
      <c r="F17" s="388" t="s">
        <v>1889</v>
      </c>
      <c r="G17" s="388" t="s">
        <v>1893</v>
      </c>
      <c r="H17" s="9"/>
      <c r="I17" s="9"/>
      <c r="J17" s="9"/>
      <c r="K17" s="9"/>
      <c r="L17" s="9"/>
      <c r="M17" s="9"/>
      <c r="N17" s="9">
        <v>1</v>
      </c>
      <c r="O17" s="243">
        <v>43731</v>
      </c>
      <c r="P17" s="242">
        <f t="shared" si="0"/>
        <v>1</v>
      </c>
      <c r="Q17" s="9"/>
      <c r="R17" s="9"/>
      <c r="S17" s="9"/>
      <c r="T17" s="9"/>
      <c r="U17" s="9"/>
      <c r="V17" s="9"/>
      <c r="W17" s="9"/>
      <c r="X17" s="384"/>
      <c r="Y17" s="244">
        <f t="shared" si="1"/>
        <v>0</v>
      </c>
      <c r="Z17" s="9"/>
      <c r="AA17" s="9"/>
      <c r="AB17" s="9"/>
      <c r="AC17" s="9"/>
      <c r="AD17" s="9"/>
      <c r="AE17" s="9"/>
      <c r="AF17" s="9"/>
      <c r="AG17" s="9"/>
      <c r="AH17" s="244">
        <f t="shared" si="2"/>
        <v>0</v>
      </c>
      <c r="AI17" s="245"/>
      <c r="AJ17" s="388" t="s">
        <v>1914</v>
      </c>
      <c r="AK17" s="388" t="s">
        <v>1915</v>
      </c>
      <c r="AL17" s="9"/>
      <c r="AM17" s="9"/>
      <c r="AN17" s="9"/>
      <c r="AO17" s="9"/>
      <c r="AP17" s="9"/>
      <c r="AQ17" s="9"/>
      <c r="AR17" s="9"/>
      <c r="AS17" s="246"/>
      <c r="AT17" s="195"/>
    </row>
    <row r="18" spans="1:46" s="1" customFormat="1" ht="25.5" x14ac:dyDescent="0.2">
      <c r="A18" s="9"/>
      <c r="B18" s="9">
        <v>29024070</v>
      </c>
      <c r="C18" s="9" t="s">
        <v>1875</v>
      </c>
      <c r="D18" s="9"/>
      <c r="E18" s="9"/>
      <c r="F18" s="388" t="s">
        <v>1889</v>
      </c>
      <c r="G18" s="388" t="s">
        <v>1893</v>
      </c>
      <c r="H18" s="9"/>
      <c r="I18" s="9"/>
      <c r="J18" s="9"/>
      <c r="K18" s="9"/>
      <c r="L18" s="9"/>
      <c r="M18" s="9"/>
      <c r="N18" s="9">
        <v>1</v>
      </c>
      <c r="O18" s="243">
        <v>43532</v>
      </c>
      <c r="P18" s="242">
        <f t="shared" si="0"/>
        <v>1</v>
      </c>
      <c r="Q18" s="9"/>
      <c r="R18" s="9"/>
      <c r="S18" s="9"/>
      <c r="T18" s="9"/>
      <c r="U18" s="9"/>
      <c r="V18" s="9"/>
      <c r="W18" s="9"/>
      <c r="X18" s="243"/>
      <c r="Y18" s="244">
        <f t="shared" si="1"/>
        <v>0</v>
      </c>
      <c r="Z18" s="9"/>
      <c r="AA18" s="9"/>
      <c r="AB18" s="9"/>
      <c r="AC18" s="9"/>
      <c r="AD18" s="9"/>
      <c r="AE18" s="9"/>
      <c r="AF18" s="9"/>
      <c r="AG18" s="9"/>
      <c r="AH18" s="244">
        <f t="shared" si="2"/>
        <v>0</v>
      </c>
      <c r="AI18" s="245"/>
      <c r="AJ18" s="388" t="s">
        <v>1914</v>
      </c>
      <c r="AK18" s="388" t="s">
        <v>1915</v>
      </c>
      <c r="AL18" s="9"/>
      <c r="AM18" s="9"/>
      <c r="AN18" s="9"/>
      <c r="AO18" s="9"/>
      <c r="AP18" s="9"/>
      <c r="AQ18" s="9"/>
      <c r="AR18" s="9"/>
      <c r="AS18" s="246"/>
      <c r="AT18" s="195"/>
    </row>
    <row r="19" spans="1:46" s="1" customFormat="1" ht="25.5" x14ac:dyDescent="0.2">
      <c r="A19" s="9"/>
      <c r="B19" s="9">
        <v>29273220</v>
      </c>
      <c r="C19" s="9" t="s">
        <v>1876</v>
      </c>
      <c r="D19" s="9"/>
      <c r="E19" s="9"/>
      <c r="F19" s="388" t="s">
        <v>1889</v>
      </c>
      <c r="G19" s="388" t="s">
        <v>1893</v>
      </c>
      <c r="H19" s="9"/>
      <c r="I19" s="9"/>
      <c r="J19" s="9"/>
      <c r="K19" s="9"/>
      <c r="L19" s="9"/>
      <c r="M19" s="9"/>
      <c r="N19" s="9">
        <v>1</v>
      </c>
      <c r="O19" s="243">
        <v>43658</v>
      </c>
      <c r="P19" s="242">
        <f>SUM($H19:$N19)</f>
        <v>1</v>
      </c>
      <c r="Q19" s="9"/>
      <c r="R19" s="9"/>
      <c r="S19" s="9"/>
      <c r="T19" s="9"/>
      <c r="U19" s="9"/>
      <c r="V19" s="9"/>
      <c r="W19" s="9"/>
      <c r="X19" s="384"/>
      <c r="Y19" s="244">
        <f>SUM($Q19:$W19)</f>
        <v>0</v>
      </c>
      <c r="Z19" s="9"/>
      <c r="AA19" s="9"/>
      <c r="AB19" s="9"/>
      <c r="AC19" s="9"/>
      <c r="AD19" s="9"/>
      <c r="AE19" s="9"/>
      <c r="AF19" s="9"/>
      <c r="AG19" s="9"/>
      <c r="AH19" s="244">
        <f>SUM($Z19:$AF19)</f>
        <v>0</v>
      </c>
      <c r="AI19" s="245"/>
      <c r="AJ19" s="388" t="s">
        <v>1914</v>
      </c>
      <c r="AK19" s="388" t="s">
        <v>1915</v>
      </c>
      <c r="AL19" s="9"/>
      <c r="AM19" s="9"/>
      <c r="AN19" s="9"/>
      <c r="AO19" s="9"/>
      <c r="AP19" s="9"/>
      <c r="AQ19" s="9"/>
      <c r="AR19" s="9"/>
      <c r="AS19" s="246"/>
      <c r="AT19" s="195"/>
    </row>
    <row r="20" spans="1:46" s="1" customFormat="1" ht="25.5" x14ac:dyDescent="0.2">
      <c r="A20" s="9"/>
      <c r="B20" s="9">
        <v>28132230</v>
      </c>
      <c r="C20" s="9" t="s">
        <v>1877</v>
      </c>
      <c r="D20" s="9"/>
      <c r="E20" s="9"/>
      <c r="F20" s="388" t="s">
        <v>1889</v>
      </c>
      <c r="G20" s="388" t="s">
        <v>1893</v>
      </c>
      <c r="H20" s="9"/>
      <c r="I20" s="9"/>
      <c r="J20" s="9"/>
      <c r="K20" s="9"/>
      <c r="L20" s="9"/>
      <c r="M20" s="9"/>
      <c r="N20" s="9">
        <v>1</v>
      </c>
      <c r="O20" s="243">
        <v>43598</v>
      </c>
      <c r="P20" s="242">
        <f t="shared" ref="P20:P83" si="3">SUM($H20:$N20)</f>
        <v>1</v>
      </c>
      <c r="Q20" s="9"/>
      <c r="R20" s="9"/>
      <c r="S20" s="9"/>
      <c r="T20" s="9"/>
      <c r="U20" s="9"/>
      <c r="V20" s="9"/>
      <c r="W20" s="9"/>
      <c r="X20" s="243"/>
      <c r="Y20" s="244">
        <f t="shared" ref="Y20:Y83" si="4">SUM($Q20:$W20)</f>
        <v>0</v>
      </c>
      <c r="Z20" s="9"/>
      <c r="AA20" s="9"/>
      <c r="AB20" s="9"/>
      <c r="AC20" s="9"/>
      <c r="AD20" s="9"/>
      <c r="AE20" s="9"/>
      <c r="AF20" s="9"/>
      <c r="AG20" s="9"/>
      <c r="AH20" s="244">
        <f t="shared" si="2"/>
        <v>0</v>
      </c>
      <c r="AI20" s="245"/>
      <c r="AJ20" s="388" t="s">
        <v>1914</v>
      </c>
      <c r="AK20" s="388" t="s">
        <v>1915</v>
      </c>
      <c r="AL20" s="9"/>
      <c r="AM20" s="9"/>
      <c r="AN20" s="9"/>
      <c r="AO20" s="9"/>
      <c r="AP20" s="9"/>
      <c r="AQ20" s="9"/>
      <c r="AR20" s="9"/>
      <c r="AS20" s="246"/>
      <c r="AT20" s="195"/>
    </row>
    <row r="21" spans="1:46" s="1" customFormat="1" ht="25.5" x14ac:dyDescent="0.2">
      <c r="A21" s="9"/>
      <c r="B21" s="9">
        <v>29022030</v>
      </c>
      <c r="C21" s="9" t="s">
        <v>1878</v>
      </c>
      <c r="D21" s="9"/>
      <c r="E21" s="9"/>
      <c r="F21" s="388" t="s">
        <v>1889</v>
      </c>
      <c r="G21" s="388" t="s">
        <v>1893</v>
      </c>
      <c r="H21" s="9"/>
      <c r="I21" s="9"/>
      <c r="J21" s="9"/>
      <c r="K21" s="9"/>
      <c r="L21" s="9"/>
      <c r="M21" s="9"/>
      <c r="N21" s="9">
        <v>1</v>
      </c>
      <c r="O21" s="243">
        <v>43560</v>
      </c>
      <c r="P21" s="242">
        <f t="shared" si="3"/>
        <v>1</v>
      </c>
      <c r="Q21" s="9"/>
      <c r="R21" s="9"/>
      <c r="S21" s="9"/>
      <c r="T21" s="9"/>
      <c r="U21" s="9"/>
      <c r="V21" s="9"/>
      <c r="W21" s="9">
        <v>1</v>
      </c>
      <c r="X21" s="243">
        <v>43684</v>
      </c>
      <c r="Y21" s="244">
        <f t="shared" si="4"/>
        <v>1</v>
      </c>
      <c r="Z21" s="9"/>
      <c r="AA21" s="9"/>
      <c r="AB21" s="9"/>
      <c r="AC21" s="9"/>
      <c r="AD21" s="9"/>
      <c r="AE21" s="9"/>
      <c r="AF21" s="9"/>
      <c r="AG21" s="9"/>
      <c r="AH21" s="244">
        <f t="shared" si="2"/>
        <v>0</v>
      </c>
      <c r="AI21" s="245"/>
      <c r="AJ21" s="388" t="s">
        <v>1914</v>
      </c>
      <c r="AK21" s="388" t="s">
        <v>1915</v>
      </c>
      <c r="AL21" s="9"/>
      <c r="AM21" s="9"/>
      <c r="AN21" s="9"/>
      <c r="AO21" s="9"/>
      <c r="AP21" s="9"/>
      <c r="AQ21" s="9"/>
      <c r="AR21" s="9"/>
      <c r="AS21" s="246"/>
      <c r="AT21" s="195"/>
    </row>
    <row r="22" spans="1:46" s="1" customFormat="1" ht="25.5" x14ac:dyDescent="0.2">
      <c r="A22" s="9"/>
      <c r="B22" s="9">
        <v>29301120</v>
      </c>
      <c r="C22" s="9" t="s">
        <v>1879</v>
      </c>
      <c r="D22" s="9"/>
      <c r="E22" s="9"/>
      <c r="F22" s="388" t="s">
        <v>1889</v>
      </c>
      <c r="G22" s="388" t="s">
        <v>1893</v>
      </c>
      <c r="H22" s="9"/>
      <c r="I22" s="9"/>
      <c r="J22" s="9"/>
      <c r="K22" s="9"/>
      <c r="L22" s="9"/>
      <c r="M22" s="9"/>
      <c r="N22" s="9">
        <v>1</v>
      </c>
      <c r="O22" s="243">
        <v>43570</v>
      </c>
      <c r="P22" s="242">
        <f t="shared" si="3"/>
        <v>1</v>
      </c>
      <c r="Q22" s="9"/>
      <c r="R22" s="9"/>
      <c r="S22" s="9"/>
      <c r="T22" s="9"/>
      <c r="U22" s="9"/>
      <c r="V22" s="9"/>
      <c r="W22" s="9"/>
      <c r="X22" s="243"/>
      <c r="Y22" s="244">
        <f t="shared" si="4"/>
        <v>0</v>
      </c>
      <c r="Z22" s="9"/>
      <c r="AA22" s="9"/>
      <c r="AB22" s="9"/>
      <c r="AC22" s="9"/>
      <c r="AD22" s="9"/>
      <c r="AE22" s="9"/>
      <c r="AF22" s="9"/>
      <c r="AG22" s="9"/>
      <c r="AH22" s="244">
        <f t="shared" si="2"/>
        <v>0</v>
      </c>
      <c r="AI22" s="245"/>
      <c r="AJ22" s="388" t="s">
        <v>1914</v>
      </c>
      <c r="AK22" s="388" t="s">
        <v>1915</v>
      </c>
      <c r="AL22" s="9"/>
      <c r="AM22" s="9"/>
      <c r="AN22" s="9"/>
      <c r="AO22" s="9"/>
      <c r="AP22" s="9"/>
      <c r="AQ22" s="9"/>
      <c r="AR22" s="9"/>
      <c r="AS22" s="246"/>
      <c r="AT22" s="195"/>
    </row>
    <row r="23" spans="1:46" s="1" customFormat="1" ht="25.5" x14ac:dyDescent="0.2">
      <c r="A23" s="9"/>
      <c r="B23" s="9">
        <v>28141200</v>
      </c>
      <c r="C23" s="9" t="s">
        <v>1880</v>
      </c>
      <c r="D23" s="9"/>
      <c r="E23" s="9"/>
      <c r="F23" s="388" t="s">
        <v>1889</v>
      </c>
      <c r="G23" s="388" t="s">
        <v>1893</v>
      </c>
      <c r="H23" s="9"/>
      <c r="I23" s="9"/>
      <c r="J23" s="9"/>
      <c r="K23" s="9"/>
      <c r="L23" s="9"/>
      <c r="M23" s="9"/>
      <c r="N23" s="9">
        <v>1</v>
      </c>
      <c r="O23" s="243">
        <v>43661</v>
      </c>
      <c r="P23" s="242">
        <f t="shared" si="3"/>
        <v>1</v>
      </c>
      <c r="Q23" s="9"/>
      <c r="R23" s="9"/>
      <c r="S23" s="9"/>
      <c r="T23" s="9"/>
      <c r="U23" s="9"/>
      <c r="V23" s="9"/>
      <c r="W23" s="9"/>
      <c r="X23" s="243"/>
      <c r="Y23" s="244">
        <f t="shared" si="4"/>
        <v>0</v>
      </c>
      <c r="Z23" s="9"/>
      <c r="AA23" s="9"/>
      <c r="AB23" s="9"/>
      <c r="AC23" s="9"/>
      <c r="AD23" s="9"/>
      <c r="AE23" s="9"/>
      <c r="AF23" s="9"/>
      <c r="AG23" s="9"/>
      <c r="AH23" s="244">
        <f t="shared" si="2"/>
        <v>0</v>
      </c>
      <c r="AI23" s="245"/>
      <c r="AJ23" s="388" t="s">
        <v>1914</v>
      </c>
      <c r="AK23" s="388" t="s">
        <v>1915</v>
      </c>
      <c r="AL23" s="9"/>
      <c r="AM23" s="9"/>
      <c r="AN23" s="9"/>
      <c r="AO23" s="9"/>
      <c r="AP23" s="9"/>
      <c r="AQ23" s="9"/>
      <c r="AR23" s="9"/>
      <c r="AS23" s="246"/>
      <c r="AT23" s="195"/>
    </row>
    <row r="24" spans="1:46" s="1" customFormat="1" x14ac:dyDescent="0.2">
      <c r="A24" s="9"/>
      <c r="B24" s="9">
        <v>29033140</v>
      </c>
      <c r="C24" s="9" t="s">
        <v>1881</v>
      </c>
      <c r="D24" s="9"/>
      <c r="E24" s="9"/>
      <c r="F24" s="388" t="s">
        <v>1889</v>
      </c>
      <c r="G24" s="388" t="s">
        <v>1893</v>
      </c>
      <c r="H24" s="9"/>
      <c r="I24" s="9"/>
      <c r="J24" s="9"/>
      <c r="K24" s="9"/>
      <c r="L24" s="9"/>
      <c r="M24" s="9"/>
      <c r="N24" s="9">
        <v>1</v>
      </c>
      <c r="O24" s="243">
        <v>43634</v>
      </c>
      <c r="P24" s="242">
        <f t="shared" si="3"/>
        <v>1</v>
      </c>
      <c r="Q24" s="9"/>
      <c r="R24" s="9"/>
      <c r="S24" s="9"/>
      <c r="T24" s="9"/>
      <c r="U24" s="9"/>
      <c r="V24" s="9"/>
      <c r="W24" s="9">
        <v>1</v>
      </c>
      <c r="X24" s="243">
        <v>43731</v>
      </c>
      <c r="Y24" s="244">
        <f t="shared" si="4"/>
        <v>1</v>
      </c>
      <c r="Z24" s="9"/>
      <c r="AA24" s="9"/>
      <c r="AB24" s="9"/>
      <c r="AC24" s="9"/>
      <c r="AD24" s="9"/>
      <c r="AE24" s="9"/>
      <c r="AF24" s="9"/>
      <c r="AG24" s="9"/>
      <c r="AH24" s="244">
        <f t="shared" si="2"/>
        <v>0</v>
      </c>
      <c r="AI24" s="245"/>
      <c r="AJ24" s="388" t="s">
        <v>1914</v>
      </c>
      <c r="AK24" s="388" t="s">
        <v>1915</v>
      </c>
      <c r="AL24" s="9"/>
      <c r="AM24" s="9"/>
      <c r="AN24" s="9"/>
      <c r="AO24" s="9"/>
      <c r="AP24" s="9"/>
      <c r="AQ24" s="9"/>
      <c r="AR24" s="9"/>
      <c r="AS24" s="246"/>
      <c r="AT24" s="195"/>
    </row>
    <row r="25" spans="1:46" s="1" customFormat="1" x14ac:dyDescent="0.2">
      <c r="A25" s="9"/>
      <c r="B25" s="9">
        <v>29251090</v>
      </c>
      <c r="C25" s="9" t="s">
        <v>1882</v>
      </c>
      <c r="D25" s="9"/>
      <c r="E25" s="9"/>
      <c r="F25" s="388" t="s">
        <v>1889</v>
      </c>
      <c r="G25" s="388" t="s">
        <v>1893</v>
      </c>
      <c r="H25" s="9"/>
      <c r="I25" s="9"/>
      <c r="J25" s="9"/>
      <c r="K25" s="9"/>
      <c r="L25" s="9"/>
      <c r="M25" s="9"/>
      <c r="N25" s="9">
        <v>1</v>
      </c>
      <c r="O25" s="243">
        <v>43682</v>
      </c>
      <c r="P25" s="242">
        <f t="shared" si="3"/>
        <v>1</v>
      </c>
      <c r="Q25" s="9"/>
      <c r="R25" s="9"/>
      <c r="S25" s="9"/>
      <c r="T25" s="9"/>
      <c r="U25" s="9"/>
      <c r="V25" s="9"/>
      <c r="W25" s="9">
        <v>1</v>
      </c>
      <c r="X25" s="243">
        <v>43789</v>
      </c>
      <c r="Y25" s="244">
        <f t="shared" si="4"/>
        <v>1</v>
      </c>
      <c r="Z25" s="9"/>
      <c r="AA25" s="9"/>
      <c r="AB25" s="9"/>
      <c r="AC25" s="9"/>
      <c r="AD25" s="9"/>
      <c r="AE25" s="9"/>
      <c r="AF25" s="9"/>
      <c r="AG25" s="9"/>
      <c r="AH25" s="244">
        <f t="shared" si="2"/>
        <v>0</v>
      </c>
      <c r="AI25" s="245"/>
      <c r="AJ25" s="388" t="s">
        <v>1914</v>
      </c>
      <c r="AK25" s="388" t="s">
        <v>1915</v>
      </c>
      <c r="AL25" s="9"/>
      <c r="AM25" s="9"/>
      <c r="AN25" s="9"/>
      <c r="AO25" s="9"/>
      <c r="AP25" s="9"/>
      <c r="AQ25" s="9"/>
      <c r="AR25" s="9"/>
      <c r="AS25" s="246"/>
      <c r="AT25" s="195"/>
    </row>
    <row r="26" spans="1:46" s="1" customFormat="1" ht="25.5" x14ac:dyDescent="0.2">
      <c r="A26" s="9"/>
      <c r="B26" s="9">
        <v>28285080</v>
      </c>
      <c r="C26" s="9" t="s">
        <v>1883</v>
      </c>
      <c r="D26" s="9"/>
      <c r="E26" s="9"/>
      <c r="F26" s="388" t="s">
        <v>1889</v>
      </c>
      <c r="G26" s="388" t="s">
        <v>1893</v>
      </c>
      <c r="H26" s="9"/>
      <c r="I26" s="9"/>
      <c r="J26" s="9"/>
      <c r="K26" s="9"/>
      <c r="L26" s="9"/>
      <c r="M26" s="9"/>
      <c r="N26" s="9">
        <v>1</v>
      </c>
      <c r="O26" s="243">
        <v>43707</v>
      </c>
      <c r="P26" s="242">
        <f t="shared" si="3"/>
        <v>1</v>
      </c>
      <c r="Q26" s="9"/>
      <c r="R26" s="9"/>
      <c r="S26" s="9"/>
      <c r="T26" s="9"/>
      <c r="U26" s="9"/>
      <c r="V26" s="9"/>
      <c r="W26" s="9"/>
      <c r="X26" s="243"/>
      <c r="Y26" s="244">
        <f t="shared" si="4"/>
        <v>0</v>
      </c>
      <c r="Z26" s="9"/>
      <c r="AA26" s="9"/>
      <c r="AB26" s="9"/>
      <c r="AC26" s="9"/>
      <c r="AD26" s="9"/>
      <c r="AE26" s="9"/>
      <c r="AF26" s="9"/>
      <c r="AG26" s="9"/>
      <c r="AH26" s="244">
        <f t="shared" si="2"/>
        <v>0</v>
      </c>
      <c r="AI26" s="245"/>
      <c r="AJ26" s="388" t="s">
        <v>1914</v>
      </c>
      <c r="AK26" s="388" t="s">
        <v>1915</v>
      </c>
      <c r="AL26" s="9"/>
      <c r="AM26" s="9"/>
      <c r="AN26" s="9"/>
      <c r="AO26" s="9"/>
      <c r="AP26" s="9"/>
      <c r="AQ26" s="9"/>
      <c r="AR26" s="9"/>
      <c r="AS26" s="246"/>
      <c r="AT26" s="195"/>
    </row>
    <row r="27" spans="1:46" s="1" customFormat="1" x14ac:dyDescent="0.2">
      <c r="A27" s="9"/>
      <c r="B27" s="9">
        <v>27195070</v>
      </c>
      <c r="C27" s="9" t="s">
        <v>1884</v>
      </c>
      <c r="D27" s="9"/>
      <c r="E27" s="9"/>
      <c r="F27" s="388" t="s">
        <v>1889</v>
      </c>
      <c r="G27" s="388" t="s">
        <v>1893</v>
      </c>
      <c r="H27" s="9"/>
      <c r="I27" s="9"/>
      <c r="J27" s="9"/>
      <c r="K27" s="9"/>
      <c r="L27" s="9"/>
      <c r="M27" s="9"/>
      <c r="N27" s="9">
        <v>1</v>
      </c>
      <c r="O27" s="243">
        <v>43692</v>
      </c>
      <c r="P27" s="242">
        <f t="shared" si="3"/>
        <v>1</v>
      </c>
      <c r="Q27" s="9"/>
      <c r="R27" s="9"/>
      <c r="S27" s="9"/>
      <c r="T27" s="9"/>
      <c r="U27" s="9"/>
      <c r="V27" s="9"/>
      <c r="W27" s="9"/>
      <c r="X27" s="243"/>
      <c r="Y27" s="244">
        <f t="shared" si="4"/>
        <v>0</v>
      </c>
      <c r="Z27" s="9"/>
      <c r="AA27" s="9"/>
      <c r="AB27" s="9"/>
      <c r="AC27" s="9"/>
      <c r="AD27" s="9"/>
      <c r="AE27" s="9"/>
      <c r="AF27" s="9"/>
      <c r="AG27" s="9"/>
      <c r="AH27" s="244">
        <f t="shared" si="2"/>
        <v>0</v>
      </c>
      <c r="AI27" s="245"/>
      <c r="AJ27" s="388" t="s">
        <v>1914</v>
      </c>
      <c r="AK27" s="388" t="s">
        <v>1915</v>
      </c>
      <c r="AL27" s="9"/>
      <c r="AM27" s="9"/>
      <c r="AN27" s="9"/>
      <c r="AO27" s="9"/>
      <c r="AP27" s="9"/>
      <c r="AQ27" s="9"/>
      <c r="AR27" s="9"/>
      <c r="AS27" s="246"/>
      <c r="AT27" s="195"/>
    </row>
    <row r="28" spans="1:46" s="1" customFormat="1" x14ac:dyDescent="0.2">
      <c r="A28" s="9"/>
      <c r="B28" s="9">
        <v>26251280</v>
      </c>
      <c r="C28" s="9" t="s">
        <v>1885</v>
      </c>
      <c r="D28" s="9"/>
      <c r="E28" s="9"/>
      <c r="F28" s="388" t="s">
        <v>1889</v>
      </c>
      <c r="G28" s="388" t="s">
        <v>1893</v>
      </c>
      <c r="H28" s="9"/>
      <c r="I28" s="9"/>
      <c r="J28" s="9"/>
      <c r="K28" s="9"/>
      <c r="L28" s="9"/>
      <c r="M28" s="9"/>
      <c r="N28" s="9">
        <v>1</v>
      </c>
      <c r="O28" s="243">
        <v>43691</v>
      </c>
      <c r="P28" s="242">
        <f t="shared" si="3"/>
        <v>1</v>
      </c>
      <c r="Q28" s="9"/>
      <c r="R28" s="9"/>
      <c r="S28" s="9"/>
      <c r="T28" s="9"/>
      <c r="U28" s="9"/>
      <c r="V28" s="9"/>
      <c r="W28" s="9">
        <v>1</v>
      </c>
      <c r="X28" s="243">
        <v>43816</v>
      </c>
      <c r="Y28" s="244">
        <f t="shared" si="4"/>
        <v>1</v>
      </c>
      <c r="Z28" s="9"/>
      <c r="AA28" s="9"/>
      <c r="AB28" s="9"/>
      <c r="AC28" s="9"/>
      <c r="AD28" s="9"/>
      <c r="AE28" s="9"/>
      <c r="AF28" s="9"/>
      <c r="AG28" s="9"/>
      <c r="AH28" s="244">
        <f t="shared" si="2"/>
        <v>0</v>
      </c>
      <c r="AI28" s="245"/>
      <c r="AJ28" s="388" t="s">
        <v>1914</v>
      </c>
      <c r="AK28" s="388" t="s">
        <v>1915</v>
      </c>
      <c r="AL28" s="9"/>
      <c r="AM28" s="9"/>
      <c r="AN28" s="9"/>
      <c r="AO28" s="9"/>
      <c r="AP28" s="9"/>
      <c r="AQ28" s="9"/>
      <c r="AR28" s="9"/>
      <c r="AS28" s="246"/>
      <c r="AT28" s="195"/>
    </row>
    <row r="29" spans="1:46" s="1" customFormat="1" ht="25.5" x14ac:dyDescent="0.2">
      <c r="A29" s="9"/>
      <c r="B29" s="9">
        <v>27051120</v>
      </c>
      <c r="C29" s="9" t="s">
        <v>1886</v>
      </c>
      <c r="D29" s="9"/>
      <c r="E29" s="9"/>
      <c r="F29" s="388" t="s">
        <v>1889</v>
      </c>
      <c r="G29" s="388" t="s">
        <v>1893</v>
      </c>
      <c r="H29" s="9"/>
      <c r="I29" s="9"/>
      <c r="J29" s="9"/>
      <c r="K29" s="9"/>
      <c r="L29" s="9"/>
      <c r="M29" s="9"/>
      <c r="N29" s="9">
        <v>1</v>
      </c>
      <c r="O29" s="243">
        <v>43703</v>
      </c>
      <c r="P29" s="242">
        <f t="shared" si="3"/>
        <v>1</v>
      </c>
      <c r="Q29" s="9"/>
      <c r="R29" s="9"/>
      <c r="S29" s="9"/>
      <c r="T29" s="9"/>
      <c r="U29" s="9"/>
      <c r="V29" s="9"/>
      <c r="W29" s="9"/>
      <c r="X29" s="243"/>
      <c r="Y29" s="244">
        <f t="shared" si="4"/>
        <v>0</v>
      </c>
      <c r="Z29" s="9"/>
      <c r="AA29" s="9"/>
      <c r="AB29" s="9"/>
      <c r="AC29" s="9"/>
      <c r="AD29" s="9"/>
      <c r="AE29" s="9"/>
      <c r="AF29" s="9"/>
      <c r="AG29" s="9"/>
      <c r="AH29" s="244">
        <f t="shared" si="2"/>
        <v>0</v>
      </c>
      <c r="AI29" s="245"/>
      <c r="AJ29" s="388" t="s">
        <v>1914</v>
      </c>
      <c r="AK29" s="388" t="s">
        <v>1915</v>
      </c>
      <c r="AL29" s="9"/>
      <c r="AM29" s="9"/>
      <c r="AN29" s="9"/>
      <c r="AO29" s="9"/>
      <c r="AP29" s="9"/>
      <c r="AQ29" s="9"/>
      <c r="AR29" s="9"/>
      <c r="AS29" s="246"/>
      <c r="AT29" s="195"/>
    </row>
    <row r="30" spans="1:46" s="1" customFormat="1" ht="25.5" x14ac:dyDescent="0.2">
      <c r="A30" s="9"/>
      <c r="B30" s="388">
        <v>29185050</v>
      </c>
      <c r="C30" s="9" t="s">
        <v>1871</v>
      </c>
      <c r="D30" s="9"/>
      <c r="E30" s="9"/>
      <c r="F30" s="388" t="s">
        <v>1889</v>
      </c>
      <c r="G30" s="388" t="s">
        <v>1893</v>
      </c>
      <c r="H30" s="9"/>
      <c r="I30" s="9"/>
      <c r="J30" s="9"/>
      <c r="K30" s="9"/>
      <c r="L30" s="9"/>
      <c r="M30" s="9"/>
      <c r="N30" s="9">
        <v>1</v>
      </c>
      <c r="O30" s="243">
        <v>43598</v>
      </c>
      <c r="P30" s="242">
        <f t="shared" si="3"/>
        <v>1</v>
      </c>
      <c r="Q30" s="9"/>
      <c r="R30" s="9"/>
      <c r="S30" s="9"/>
      <c r="T30" s="9"/>
      <c r="U30" s="9"/>
      <c r="V30" s="9"/>
      <c r="W30" s="9"/>
      <c r="X30" s="243"/>
      <c r="Y30" s="244">
        <f t="shared" si="4"/>
        <v>0</v>
      </c>
      <c r="Z30" s="9"/>
      <c r="AA30" s="9"/>
      <c r="AB30" s="9"/>
      <c r="AC30" s="9"/>
      <c r="AD30" s="9"/>
      <c r="AE30" s="9"/>
      <c r="AF30" s="9"/>
      <c r="AG30" s="9"/>
      <c r="AH30" s="244">
        <f t="shared" si="2"/>
        <v>0</v>
      </c>
      <c r="AI30" s="245"/>
      <c r="AJ30" s="388" t="s">
        <v>1914</v>
      </c>
      <c r="AK30" s="388" t="s">
        <v>1915</v>
      </c>
      <c r="AL30" s="9"/>
      <c r="AM30" s="9"/>
      <c r="AN30" s="9"/>
      <c r="AO30" s="9"/>
      <c r="AP30" s="9"/>
      <c r="AQ30" s="9"/>
      <c r="AR30" s="9"/>
      <c r="AS30" s="246"/>
      <c r="AT30" s="195"/>
    </row>
    <row r="31" spans="1:46" s="1" customFormat="1" x14ac:dyDescent="0.2">
      <c r="A31" s="9"/>
      <c r="B31" s="9">
        <v>27154100</v>
      </c>
      <c r="C31" s="9" t="s">
        <v>1887</v>
      </c>
      <c r="D31" s="9"/>
      <c r="E31" s="9"/>
      <c r="F31" s="9" t="s">
        <v>1889</v>
      </c>
      <c r="G31" s="388" t="s">
        <v>1893</v>
      </c>
      <c r="H31" s="9"/>
      <c r="I31" s="9"/>
      <c r="J31" s="9"/>
      <c r="K31" s="9"/>
      <c r="L31" s="9"/>
      <c r="M31" s="9"/>
      <c r="N31" s="9">
        <v>1</v>
      </c>
      <c r="O31" s="243">
        <v>43539</v>
      </c>
      <c r="P31" s="242">
        <f t="shared" si="3"/>
        <v>1</v>
      </c>
      <c r="Q31" s="9"/>
      <c r="R31" s="9"/>
      <c r="S31" s="9"/>
      <c r="T31" s="9"/>
      <c r="U31" s="9"/>
      <c r="V31" s="9"/>
      <c r="W31" s="9"/>
      <c r="X31" s="243">
        <v>43766</v>
      </c>
      <c r="Y31" s="244">
        <f t="shared" si="4"/>
        <v>0</v>
      </c>
      <c r="Z31" s="9"/>
      <c r="AA31" s="9"/>
      <c r="AB31" s="9"/>
      <c r="AC31" s="9"/>
      <c r="AD31" s="9"/>
      <c r="AE31" s="9"/>
      <c r="AF31" s="9"/>
      <c r="AG31" s="9"/>
      <c r="AH31" s="244">
        <f t="shared" si="2"/>
        <v>0</v>
      </c>
      <c r="AI31" s="245"/>
      <c r="AJ31" s="388" t="s">
        <v>1914</v>
      </c>
      <c r="AK31" s="388" t="s">
        <v>1915</v>
      </c>
      <c r="AL31" s="9"/>
      <c r="AM31" s="9"/>
      <c r="AN31" s="9"/>
      <c r="AO31" s="9"/>
      <c r="AP31" s="9"/>
      <c r="AQ31" s="9"/>
      <c r="AR31" s="9"/>
      <c r="AS31" s="246"/>
      <c r="AT31" s="195"/>
    </row>
    <row r="32" spans="1:46" s="1" customFormat="1" x14ac:dyDescent="0.2">
      <c r="A32" s="9"/>
      <c r="B32" s="9">
        <v>29074200</v>
      </c>
      <c r="C32" s="9" t="s">
        <v>1888</v>
      </c>
      <c r="D32" s="9"/>
      <c r="E32" s="9"/>
      <c r="F32" s="9" t="s">
        <v>1889</v>
      </c>
      <c r="G32" s="388" t="s">
        <v>1893</v>
      </c>
      <c r="H32" s="9"/>
      <c r="I32" s="9"/>
      <c r="J32" s="9"/>
      <c r="K32" s="9"/>
      <c r="L32" s="9"/>
      <c r="M32" s="9"/>
      <c r="N32" s="9">
        <v>1</v>
      </c>
      <c r="O32" s="243">
        <v>43516</v>
      </c>
      <c r="P32" s="242">
        <f t="shared" si="3"/>
        <v>1</v>
      </c>
      <c r="Q32" s="9"/>
      <c r="R32" s="9"/>
      <c r="S32" s="9"/>
      <c r="T32" s="9"/>
      <c r="U32" s="9"/>
      <c r="V32" s="9"/>
      <c r="W32" s="9"/>
      <c r="X32" s="243">
        <v>43669</v>
      </c>
      <c r="Y32" s="244">
        <f t="shared" si="4"/>
        <v>0</v>
      </c>
      <c r="Z32" s="9"/>
      <c r="AA32" s="9"/>
      <c r="AB32" s="9"/>
      <c r="AC32" s="9"/>
      <c r="AD32" s="9"/>
      <c r="AE32" s="9"/>
      <c r="AF32" s="9"/>
      <c r="AG32" s="9"/>
      <c r="AH32" s="244">
        <f t="shared" si="2"/>
        <v>0</v>
      </c>
      <c r="AI32" s="245"/>
      <c r="AJ32" s="388" t="s">
        <v>1914</v>
      </c>
      <c r="AK32" s="388" t="s">
        <v>1915</v>
      </c>
      <c r="AL32" s="9"/>
      <c r="AM32" s="9"/>
      <c r="AN32" s="9"/>
      <c r="AO32" s="9"/>
      <c r="AP32" s="9"/>
      <c r="AQ32" s="9"/>
      <c r="AR32" s="9"/>
      <c r="AS32" s="246"/>
      <c r="AT32" s="195"/>
    </row>
    <row r="33" spans="1:132" s="247" customFormat="1" ht="25.5" x14ac:dyDescent="0.2">
      <c r="A33" s="9"/>
      <c r="B33" s="9">
        <v>28283120</v>
      </c>
      <c r="C33" s="9" t="s">
        <v>1895</v>
      </c>
      <c r="D33" s="9"/>
      <c r="E33" s="9" t="s">
        <v>1898</v>
      </c>
      <c r="F33" s="9" t="s">
        <v>1889</v>
      </c>
      <c r="G33" s="388" t="s">
        <v>1893</v>
      </c>
      <c r="H33" s="9"/>
      <c r="I33" s="9"/>
      <c r="J33" s="9"/>
      <c r="K33" s="9"/>
      <c r="L33" s="9"/>
      <c r="M33" s="9"/>
      <c r="N33" s="9"/>
      <c r="O33" s="9"/>
      <c r="P33" s="242">
        <f t="shared" si="3"/>
        <v>0</v>
      </c>
      <c r="Q33" s="9"/>
      <c r="R33" s="9"/>
      <c r="S33" s="9"/>
      <c r="T33" s="9"/>
      <c r="U33" s="9"/>
      <c r="V33" s="9"/>
      <c r="W33" s="9">
        <v>1</v>
      </c>
      <c r="X33" s="243">
        <v>43476</v>
      </c>
      <c r="Y33" s="244">
        <f t="shared" si="4"/>
        <v>1</v>
      </c>
      <c r="Z33" s="9"/>
      <c r="AA33" s="9"/>
      <c r="AB33" s="9"/>
      <c r="AC33" s="9"/>
      <c r="AD33" s="9"/>
      <c r="AE33" s="9"/>
      <c r="AF33" s="9"/>
      <c r="AG33" s="9"/>
      <c r="AH33" s="244">
        <f t="shared" si="2"/>
        <v>0</v>
      </c>
      <c r="AI33" s="245"/>
      <c r="AJ33" s="388" t="s">
        <v>1914</v>
      </c>
      <c r="AK33" s="388" t="s">
        <v>1915</v>
      </c>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5.5" x14ac:dyDescent="0.25">
      <c r="A34" s="9"/>
      <c r="B34" s="9">
        <v>28316260</v>
      </c>
      <c r="C34" s="9" t="s">
        <v>1896</v>
      </c>
      <c r="D34" s="9"/>
      <c r="E34" s="9" t="s">
        <v>1899</v>
      </c>
      <c r="F34" s="9" t="s">
        <v>1889</v>
      </c>
      <c r="G34" s="388" t="s">
        <v>1893</v>
      </c>
      <c r="H34" s="9"/>
      <c r="I34" s="9"/>
      <c r="J34" s="9"/>
      <c r="K34" s="9"/>
      <c r="L34" s="9"/>
      <c r="M34" s="9"/>
      <c r="N34" s="9"/>
      <c r="O34" s="9"/>
      <c r="P34" s="242">
        <f t="shared" si="3"/>
        <v>0</v>
      </c>
      <c r="Q34" s="9"/>
      <c r="R34" s="9"/>
      <c r="S34" s="9"/>
      <c r="T34" s="9"/>
      <c r="U34" s="9"/>
      <c r="V34" s="9"/>
      <c r="W34" s="9">
        <v>1</v>
      </c>
      <c r="X34" s="243">
        <v>43549</v>
      </c>
      <c r="Y34" s="244">
        <f t="shared" si="4"/>
        <v>1</v>
      </c>
      <c r="Z34" s="9"/>
      <c r="AA34" s="9"/>
      <c r="AB34" s="9"/>
      <c r="AC34" s="9"/>
      <c r="AD34" s="9"/>
      <c r="AE34" s="9"/>
      <c r="AF34" s="9">
        <v>1</v>
      </c>
      <c r="AG34" s="243">
        <v>43725</v>
      </c>
      <c r="AH34" s="244">
        <f t="shared" si="2"/>
        <v>1</v>
      </c>
      <c r="AI34" s="245"/>
      <c r="AJ34" s="388" t="s">
        <v>1914</v>
      </c>
      <c r="AK34" s="388" t="s">
        <v>1915</v>
      </c>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5.5" x14ac:dyDescent="0.2">
      <c r="A35" s="9"/>
      <c r="B35" s="9">
        <v>28314220</v>
      </c>
      <c r="C35" s="9" t="s">
        <v>1897</v>
      </c>
      <c r="D35" s="9"/>
      <c r="E35" s="9" t="s">
        <v>1900</v>
      </c>
      <c r="F35" s="9" t="s">
        <v>1889</v>
      </c>
      <c r="G35" s="388" t="s">
        <v>1893</v>
      </c>
      <c r="H35" s="9"/>
      <c r="I35" s="9"/>
      <c r="J35" s="9"/>
      <c r="K35" s="9"/>
      <c r="L35" s="9"/>
      <c r="M35" s="9"/>
      <c r="N35" s="9"/>
      <c r="O35" s="9"/>
      <c r="P35" s="242">
        <f t="shared" si="3"/>
        <v>0</v>
      </c>
      <c r="Q35" s="9"/>
      <c r="R35" s="9"/>
      <c r="S35" s="9"/>
      <c r="T35" s="9"/>
      <c r="U35" s="9"/>
      <c r="V35" s="9"/>
      <c r="W35" s="9">
        <v>1</v>
      </c>
      <c r="X35" s="243">
        <v>43616</v>
      </c>
      <c r="Y35" s="244">
        <f t="shared" si="4"/>
        <v>1</v>
      </c>
      <c r="Z35" s="9"/>
      <c r="AA35" s="9"/>
      <c r="AB35" s="9"/>
      <c r="AC35" s="9"/>
      <c r="AD35" s="9"/>
      <c r="AE35" s="9"/>
      <c r="AF35" s="9"/>
      <c r="AG35" s="9"/>
      <c r="AH35" s="244">
        <f t="shared" si="2"/>
        <v>0</v>
      </c>
      <c r="AI35" s="245"/>
      <c r="AJ35" s="388" t="s">
        <v>1914</v>
      </c>
      <c r="AK35" s="388" t="s">
        <v>1915</v>
      </c>
      <c r="AL35" s="9"/>
      <c r="AM35" s="9"/>
      <c r="AN35" s="9"/>
      <c r="AO35" s="9"/>
      <c r="AP35" s="9"/>
      <c r="AQ35" s="9"/>
      <c r="AR35" s="9"/>
      <c r="AS35" s="246"/>
      <c r="AT35" s="268"/>
    </row>
    <row r="36" spans="1:132" s="70" customFormat="1" ht="25.5" x14ac:dyDescent="0.2">
      <c r="A36" s="9">
        <v>29055090</v>
      </c>
      <c r="B36" s="9">
        <v>29055160</v>
      </c>
      <c r="C36" s="9" t="s">
        <v>1901</v>
      </c>
      <c r="D36" s="9"/>
      <c r="E36" s="9" t="s">
        <v>1903</v>
      </c>
      <c r="F36" s="9" t="s">
        <v>1905</v>
      </c>
      <c r="G36" s="9" t="s">
        <v>1893</v>
      </c>
      <c r="H36" s="9"/>
      <c r="I36" s="9"/>
      <c r="J36" s="9"/>
      <c r="K36" s="9"/>
      <c r="L36" s="9"/>
      <c r="M36" s="9"/>
      <c r="N36" s="9"/>
      <c r="O36" s="9"/>
      <c r="P36" s="242">
        <f t="shared" si="3"/>
        <v>0</v>
      </c>
      <c r="Q36" s="9"/>
      <c r="R36" s="9"/>
      <c r="S36" s="9"/>
      <c r="T36" s="9"/>
      <c r="U36" s="9"/>
      <c r="V36" s="9"/>
      <c r="W36" s="9">
        <v>1</v>
      </c>
      <c r="X36" s="243">
        <v>43601</v>
      </c>
      <c r="Y36" s="244">
        <f t="shared" si="4"/>
        <v>1</v>
      </c>
      <c r="Z36" s="9"/>
      <c r="AA36" s="9"/>
      <c r="AB36" s="9"/>
      <c r="AC36" s="9"/>
      <c r="AD36" s="9"/>
      <c r="AE36" s="9"/>
      <c r="AF36" s="9"/>
      <c r="AG36" s="9"/>
      <c r="AH36" s="244">
        <f t="shared" si="2"/>
        <v>0</v>
      </c>
      <c r="AI36" s="245"/>
      <c r="AJ36" s="388" t="s">
        <v>1914</v>
      </c>
      <c r="AK36" s="388" t="s">
        <v>1915</v>
      </c>
      <c r="AL36" s="9"/>
      <c r="AM36" s="9"/>
      <c r="AN36" s="9"/>
      <c r="AO36" s="9"/>
      <c r="AP36" s="9">
        <v>2</v>
      </c>
      <c r="AQ36" s="9" t="s">
        <v>1916</v>
      </c>
      <c r="AR36" s="9"/>
      <c r="AS36" s="246"/>
      <c r="AT36" s="268"/>
    </row>
    <row r="37" spans="1:132" s="70" customFormat="1" ht="25.5" x14ac:dyDescent="0.2">
      <c r="A37" s="9">
        <v>29055090</v>
      </c>
      <c r="B37" s="9">
        <v>29055170</v>
      </c>
      <c r="C37" s="9" t="s">
        <v>1902</v>
      </c>
      <c r="D37" s="9"/>
      <c r="E37" s="9" t="s">
        <v>1904</v>
      </c>
      <c r="F37" s="9" t="s">
        <v>1905</v>
      </c>
      <c r="G37" s="9" t="s">
        <v>1893</v>
      </c>
      <c r="H37" s="9"/>
      <c r="I37" s="9"/>
      <c r="J37" s="9"/>
      <c r="K37" s="9"/>
      <c r="L37" s="9"/>
      <c r="M37" s="9"/>
      <c r="N37" s="9"/>
      <c r="O37" s="9"/>
      <c r="P37" s="242">
        <f t="shared" si="3"/>
        <v>0</v>
      </c>
      <c r="Q37" s="9"/>
      <c r="R37" s="9"/>
      <c r="S37" s="9"/>
      <c r="T37" s="9"/>
      <c r="U37" s="9"/>
      <c r="V37" s="9"/>
      <c r="W37" s="9">
        <v>1</v>
      </c>
      <c r="X37" s="243">
        <v>43601</v>
      </c>
      <c r="Y37" s="244">
        <f t="shared" si="4"/>
        <v>1</v>
      </c>
      <c r="Z37" s="9"/>
      <c r="AA37" s="9"/>
      <c r="AB37" s="9"/>
      <c r="AC37" s="9"/>
      <c r="AD37" s="9"/>
      <c r="AE37" s="9"/>
      <c r="AF37" s="9"/>
      <c r="AG37" s="9"/>
      <c r="AH37" s="244">
        <f t="shared" si="2"/>
        <v>0</v>
      </c>
      <c r="AI37" s="245"/>
      <c r="AJ37" s="388" t="s">
        <v>1914</v>
      </c>
      <c r="AK37" s="388" t="s">
        <v>1915</v>
      </c>
      <c r="AL37" s="9"/>
      <c r="AM37" s="9"/>
      <c r="AN37" s="9"/>
      <c r="AO37" s="9"/>
      <c r="AP37" s="9"/>
      <c r="AQ37" s="9"/>
      <c r="AR37" s="9"/>
      <c r="AS37" s="246"/>
      <c r="AT37" s="268"/>
    </row>
    <row r="38" spans="1:132" s="70" customFormat="1" x14ac:dyDescent="0.2">
      <c r="A38" s="9"/>
      <c r="B38" s="9">
        <v>29272200</v>
      </c>
      <c r="C38" s="9" t="s">
        <v>1906</v>
      </c>
      <c r="D38" s="9"/>
      <c r="E38" s="9" t="s">
        <v>1910</v>
      </c>
      <c r="F38" s="9" t="s">
        <v>1889</v>
      </c>
      <c r="G38" s="9" t="s">
        <v>1893</v>
      </c>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v>1</v>
      </c>
      <c r="AG38" s="243">
        <v>43795</v>
      </c>
      <c r="AH38" s="244">
        <f t="shared" si="2"/>
        <v>1</v>
      </c>
      <c r="AI38" s="245"/>
      <c r="AJ38" s="388" t="s">
        <v>1914</v>
      </c>
      <c r="AK38" s="388" t="s">
        <v>1915</v>
      </c>
      <c r="AL38" s="9"/>
      <c r="AM38" s="9"/>
      <c r="AN38" s="9"/>
      <c r="AO38" s="9"/>
      <c r="AP38" s="9"/>
      <c r="AQ38" s="9"/>
      <c r="AR38" s="9"/>
      <c r="AS38" s="246"/>
      <c r="AT38" s="268"/>
    </row>
    <row r="39" spans="1:132" s="70" customFormat="1" ht="25.5" x14ac:dyDescent="0.2">
      <c r="A39" s="9"/>
      <c r="B39" s="9">
        <v>26173170</v>
      </c>
      <c r="C39" s="9" t="s">
        <v>1907</v>
      </c>
      <c r="D39" s="9"/>
      <c r="E39" s="9" t="s">
        <v>1911</v>
      </c>
      <c r="F39" s="9" t="s">
        <v>1889</v>
      </c>
      <c r="G39" s="9" t="s">
        <v>1893</v>
      </c>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v>1</v>
      </c>
      <c r="AG39" s="243">
        <v>43594</v>
      </c>
      <c r="AH39" s="244">
        <f t="shared" si="2"/>
        <v>1</v>
      </c>
      <c r="AI39" s="245"/>
      <c r="AJ39" s="388" t="s">
        <v>1914</v>
      </c>
      <c r="AK39" s="388" t="s">
        <v>1915</v>
      </c>
      <c r="AL39" s="9"/>
      <c r="AM39" s="9"/>
      <c r="AN39" s="9"/>
      <c r="AO39" s="9"/>
      <c r="AP39" s="9"/>
      <c r="AQ39" s="9"/>
      <c r="AR39" s="9"/>
      <c r="AS39" s="246"/>
      <c r="AT39" s="268"/>
    </row>
    <row r="40" spans="1:132" s="70" customFormat="1" ht="25.5" x14ac:dyDescent="0.2">
      <c r="A40" s="9"/>
      <c r="B40" s="9">
        <v>29132200</v>
      </c>
      <c r="C40" s="9" t="s">
        <v>1908</v>
      </c>
      <c r="D40" s="9"/>
      <c r="E40" s="9" t="s">
        <v>1912</v>
      </c>
      <c r="F40" s="9" t="s">
        <v>1889</v>
      </c>
      <c r="G40" s="9" t="s">
        <v>1893</v>
      </c>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v>1</v>
      </c>
      <c r="AG40" s="243">
        <v>43663</v>
      </c>
      <c r="AH40" s="244">
        <f t="shared" si="2"/>
        <v>1</v>
      </c>
      <c r="AI40" s="245"/>
      <c r="AJ40" s="388" t="s">
        <v>1914</v>
      </c>
      <c r="AK40" s="388" t="s">
        <v>1915</v>
      </c>
      <c r="AL40" s="9"/>
      <c r="AM40" s="9"/>
      <c r="AN40" s="9"/>
      <c r="AO40" s="9"/>
      <c r="AP40" s="9"/>
      <c r="AQ40" s="9"/>
      <c r="AR40" s="9"/>
      <c r="AS40" s="246"/>
      <c r="AT40" s="268"/>
    </row>
    <row r="41" spans="1:132" s="70" customFormat="1" ht="25.5" x14ac:dyDescent="0.2">
      <c r="A41" s="9"/>
      <c r="B41" s="9">
        <v>25083010</v>
      </c>
      <c r="C41" s="9" t="s">
        <v>1909</v>
      </c>
      <c r="D41" s="9"/>
      <c r="E41" s="9" t="s">
        <v>1913</v>
      </c>
      <c r="F41" s="9" t="s">
        <v>1889</v>
      </c>
      <c r="G41" s="9" t="s">
        <v>1893</v>
      </c>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v>1</v>
      </c>
      <c r="AG41" s="243">
        <v>43816</v>
      </c>
      <c r="AH41" s="244">
        <f t="shared" si="2"/>
        <v>1</v>
      </c>
      <c r="AI41" s="245"/>
      <c r="AJ41" s="388" t="s">
        <v>1914</v>
      </c>
      <c r="AK41" s="388" t="s">
        <v>1915</v>
      </c>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cEyVddAdBm4g4LXnlNMXTtpPQEW8kRhRrJrfLe70tXuhyyVdyjOOHiOmtHrKwvmPqI7dchdctx21tknpx9xMNA==" saltValue="5YtUaANNwszVaD2unR63I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41" priority="7">
      <formula>AND(ISBLANK(B13),SUM(COUNTIF($A13:$O13,"&lt;&gt;"&amp;""),COUNTIF($Q13:$X13,"&lt;&gt;"&amp;""),COUNTIF($Z13:$AG13,"&lt;&gt;"&amp;""),COUNTIF($AI13:$AS13,"&lt;&gt;"&amp;"")&gt;0))</formula>
    </cfRule>
  </conditionalFormatting>
  <conditionalFormatting sqref="C13:C1000">
    <cfRule type="expression" dxfId="40" priority="6">
      <formula>AND(ISBLANK(C13),SUM(COUNTIF($A13:$O13,"&lt;&gt;"&amp;""),COUNTIF($Q13:$X13,"&lt;&gt;"&amp;""),COUNTIF($Z13:$AG13,"&lt;&gt;"&amp;""),COUNTIF($AI13:$AS13,"&lt;&gt;"&amp;"")&gt;0))</formula>
    </cfRule>
  </conditionalFormatting>
  <conditionalFormatting sqref="F13:F1000">
    <cfRule type="expression" dxfId="39" priority="29">
      <formula>AND(ISBLANK(F13),SUM(COUNTIF($A13:$O13,"&lt;&gt;"&amp;""),COUNTIF($Q13:$X13,"&lt;&gt;"&amp;""),COUNTIF($Z13:$AG13,"&lt;&gt;"&amp;""),COUNTIF($AI13:$AS13,"&lt;&gt;"&amp;"")&gt;0))</formula>
    </cfRule>
  </conditionalFormatting>
  <conditionalFormatting sqref="G13:G1000">
    <cfRule type="expression" dxfId="38" priority="28">
      <formula>AND(ISBLANK(G13),SUM(COUNTIF($A13:$O13,"&lt;&gt;"&amp;""),COUNTIF($Q13:$X13,"&lt;&gt;"&amp;""),COUNTIF($Z13:$AG13,"&lt;&gt;"&amp;""),COUNTIF($AI13:$AS13,"&lt;&gt;"&amp;"")&gt;0))</formula>
    </cfRule>
  </conditionalFormatting>
  <conditionalFormatting sqref="Q13:W1000">
    <cfRule type="expression" dxfId="37" priority="26">
      <formula>AND(ISBLANK(Q13),SUM(COUNTIF($A13:$O13,"&lt;&gt;"&amp;""),COUNTIF($Q13:$X13,"&lt;&gt;"&amp;""),COUNTIF($Z13:$AG13,"&lt;&gt;"&amp;""),COUNTIF($AI13:$AS13,"&lt;&gt;"&amp;"")&gt;0))</formula>
    </cfRule>
  </conditionalFormatting>
  <conditionalFormatting sqref="Z13:AF1000">
    <cfRule type="expression" dxfId="36" priority="25">
      <formula>AND(ISBLANK(Z13),SUM(COUNTIF($A13:$O13,"&lt;&gt;"&amp;""),COUNTIF($Q13:$X13,"&lt;&gt;"&amp;""),COUNTIF($Z13:$AG13,"&lt;&gt;"&amp;""),COUNTIF($AI13:$AS13,"&lt;&gt;"&amp;"")&gt;0))</formula>
    </cfRule>
  </conditionalFormatting>
  <conditionalFormatting sqref="AJ13:AJ1000">
    <cfRule type="expression" dxfId="35" priority="24">
      <formula>AND(ISBLANK(AJ13),SUM(COUNTIF($A13:$O13,"&lt;&gt;"&amp;""),COUNTIF($Q13:$X13,"&lt;&gt;"&amp;""),COUNTIF($Z13:$AG13,"&lt;&gt;"&amp;""),COUNTIF($AI13:$AS13,"&lt;&gt;"&amp;"")&gt;0))</formula>
    </cfRule>
  </conditionalFormatting>
  <conditionalFormatting sqref="AL13:AL1000">
    <cfRule type="expression" dxfId="34"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3"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2"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1"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0" priority="11">
      <formula>AND(ISBLANK(O13),SUM(COUNTIF(H13:O13,"&lt;&gt;"&amp;"")&gt;0))</formula>
    </cfRule>
    <cfRule type="expression" dxfId="29" priority="27">
      <formula>ISTEXT(O13)</formula>
    </cfRule>
  </conditionalFormatting>
  <conditionalFormatting sqref="X13:X1000">
    <cfRule type="expression" dxfId="28" priority="18">
      <formula>ISTEXT(X13)</formula>
    </cfRule>
  </conditionalFormatting>
  <conditionalFormatting sqref="X13:X1000">
    <cfRule type="expression" dxfId="27" priority="10">
      <formula>AND(ISBLANK(X13),SUM(COUNTIF(Q13:X13,"&lt;&gt;"&amp;"")&gt;0))</formula>
    </cfRule>
  </conditionalFormatting>
  <conditionalFormatting sqref="AG13:AG1000">
    <cfRule type="expression" dxfId="26" priority="16">
      <formula>ISTEXT(AG13)</formula>
    </cfRule>
  </conditionalFormatting>
  <conditionalFormatting sqref="AG13:AG1000">
    <cfRule type="expression" dxfId="25" priority="9">
      <formula>AND(ISBLANK(AG13),SUM(COUNTIF(Z13:AG13,"&lt;&gt;"&amp;"")&gt;0))</formula>
    </cfRule>
  </conditionalFormatting>
  <conditionalFormatting sqref="H13:N1000">
    <cfRule type="expression" priority="14" stopIfTrue="1">
      <formula>COUNTIF($H13:$N13,"&lt;&gt;"&amp;"")&gt;0</formula>
    </cfRule>
    <cfRule type="expression" dxfId="24"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3" priority="8">
      <formula>LEN(A13)&gt;256</formula>
    </cfRule>
  </conditionalFormatting>
  <conditionalFormatting sqref="B13:B1000">
    <cfRule type="expression" dxfId="22" priority="36">
      <formula>LEN(B13)&gt;256</formula>
    </cfRule>
  </conditionalFormatting>
  <conditionalFormatting sqref="C13:C1000">
    <cfRule type="expression" dxfId="21" priority="30">
      <formula>LEN(C13)&gt;256</formula>
    </cfRule>
  </conditionalFormatting>
  <conditionalFormatting sqref="D13:D1000">
    <cfRule type="expression" dxfId="20" priority="5">
      <formula>LEN(D13)&gt;256</formula>
    </cfRule>
  </conditionalFormatting>
  <conditionalFormatting sqref="E13:E1000">
    <cfRule type="expression" dxfId="19" priority="4">
      <formula>LEN($E$13)&gt;256</formula>
    </cfRule>
  </conditionalFormatting>
  <conditionalFormatting sqref="AS13:AS1000">
    <cfRule type="expression" dxfId="18" priority="3">
      <formula>LEN(AS13)&gt;4000</formula>
    </cfRule>
  </conditionalFormatting>
  <conditionalFormatting sqref="AN13:AN1000">
    <cfRule type="expression" dxfId="17" priority="21">
      <formula>LEN(AN13)&gt;256</formula>
    </cfRule>
  </conditionalFormatting>
  <conditionalFormatting sqref="AO13:AO1000">
    <cfRule type="expression" dxfId="16"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119" scale="52"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A11" zoomScaleNormal="100" zoomScaleSheetLayoutView="70" workbookViewId="0">
      <selection activeCell="H20" sqref="H20"/>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Burlingame</v>
      </c>
      <c r="C1" s="280"/>
      <c r="D1" s="358"/>
      <c r="E1" s="360" t="s">
        <v>8</v>
      </c>
      <c r="F1" s="360"/>
      <c r="G1" s="360"/>
      <c r="H1" s="360"/>
      <c r="I1" s="495" t="s">
        <v>1365</v>
      </c>
      <c r="J1" s="496"/>
      <c r="K1" s="496"/>
      <c r="L1" s="496"/>
      <c r="M1" s="497"/>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499" t="s">
        <v>1286</v>
      </c>
      <c r="J2" s="500"/>
      <c r="K2" s="500"/>
      <c r="L2" s="500"/>
      <c r="M2" s="501"/>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3" t="s">
        <v>13</v>
      </c>
      <c r="B7" s="503"/>
      <c r="C7" s="503"/>
      <c r="D7" s="503"/>
      <c r="E7" s="503"/>
      <c r="F7" s="503"/>
      <c r="G7" s="503"/>
      <c r="H7" s="503"/>
      <c r="I7" s="503"/>
      <c r="J7" s="503"/>
      <c r="K7" s="503"/>
      <c r="L7" s="503"/>
      <c r="M7" s="503"/>
      <c r="N7" s="503"/>
    </row>
    <row r="8" spans="1:45" ht="18" x14ac:dyDescent="0.25">
      <c r="A8" s="503" t="s">
        <v>79</v>
      </c>
      <c r="B8" s="503"/>
      <c r="C8" s="503"/>
      <c r="D8" s="503"/>
      <c r="E8" s="503"/>
      <c r="F8" s="503"/>
      <c r="G8" s="503"/>
      <c r="H8" s="503"/>
      <c r="I8" s="503"/>
      <c r="J8" s="503"/>
      <c r="K8" s="503"/>
      <c r="L8" s="503"/>
      <c r="M8" s="503"/>
      <c r="N8" s="503"/>
    </row>
    <row r="9" spans="1:45" ht="18" x14ac:dyDescent="0.25">
      <c r="A9" s="503" t="s">
        <v>14</v>
      </c>
      <c r="B9" s="503"/>
      <c r="C9" s="503"/>
      <c r="D9" s="503"/>
      <c r="E9" s="503"/>
      <c r="F9" s="503"/>
      <c r="G9" s="503"/>
      <c r="H9" s="503"/>
      <c r="I9" s="503"/>
      <c r="J9" s="503"/>
      <c r="K9" s="503"/>
      <c r="L9" s="503"/>
      <c r="M9" s="503"/>
      <c r="N9" s="503"/>
    </row>
    <row r="10" spans="1:45" x14ac:dyDescent="0.2">
      <c r="A10" s="85"/>
      <c r="B10" s="85"/>
      <c r="C10" s="178">
        <v>1</v>
      </c>
      <c r="D10" s="502">
        <v>2</v>
      </c>
      <c r="E10" s="502"/>
      <c r="F10" s="502"/>
      <c r="G10" s="502"/>
      <c r="H10" s="502"/>
      <c r="I10" s="502"/>
      <c r="J10" s="502"/>
      <c r="K10" s="502"/>
      <c r="L10" s="502"/>
      <c r="M10" s="178">
        <v>3</v>
      </c>
      <c r="N10" s="178">
        <v>4</v>
      </c>
    </row>
    <row r="11" spans="1:45" ht="58.5" customHeight="1" thickBot="1" x14ac:dyDescent="0.25">
      <c r="A11" s="490" t="s">
        <v>15</v>
      </c>
      <c r="B11" s="490"/>
      <c r="C11" s="174" t="s">
        <v>78</v>
      </c>
      <c r="D11" s="174">
        <v>2015</v>
      </c>
      <c r="E11" s="174">
        <v>2016</v>
      </c>
      <c r="F11" s="174">
        <v>2017</v>
      </c>
      <c r="G11" s="174">
        <v>2018</v>
      </c>
      <c r="H11" s="174">
        <v>2019</v>
      </c>
      <c r="I11" s="174">
        <v>2020</v>
      </c>
      <c r="J11" s="174">
        <v>2021</v>
      </c>
      <c r="K11" s="174">
        <v>2022</v>
      </c>
      <c r="L11" s="174">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91" t="s">
        <v>16</v>
      </c>
      <c r="B13" s="175" t="s">
        <v>5</v>
      </c>
      <c r="C13" s="498">
        <v>276</v>
      </c>
      <c r="D13" s="9"/>
      <c r="E13" s="9"/>
      <c r="F13" s="9"/>
      <c r="G13" s="9"/>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4">
        <f ca="1">SUM(D13:L13)+SUM(D14:L14)</f>
        <v>0</v>
      </c>
      <c r="N13" s="492">
        <f ca="1">MAX(0,C13-M13)</f>
        <v>276</v>
      </c>
      <c r="O13" s="293" t="s">
        <v>1515</v>
      </c>
    </row>
    <row r="14" spans="1:45" x14ac:dyDescent="0.2">
      <c r="A14" s="491"/>
      <c r="B14" s="175" t="s">
        <v>20</v>
      </c>
      <c r="C14" s="498"/>
      <c r="D14" s="9"/>
      <c r="E14" s="9"/>
      <c r="F14" s="9"/>
      <c r="G14" s="9"/>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3"/>
      <c r="N14" s="493"/>
      <c r="O14" s="293" t="s">
        <v>1516</v>
      </c>
    </row>
    <row r="15" spans="1:45" x14ac:dyDescent="0.2">
      <c r="A15" s="491" t="s">
        <v>17</v>
      </c>
      <c r="B15" s="175" t="s">
        <v>5</v>
      </c>
      <c r="C15" s="498">
        <v>144</v>
      </c>
      <c r="D15" s="9"/>
      <c r="E15" s="9"/>
      <c r="F15" s="9"/>
      <c r="G15" s="9"/>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4">
        <f ca="1">SUM(D15:L15)+SUM(D16:L16)</f>
        <v>0</v>
      </c>
      <c r="N15" s="492">
        <f ca="1">MAX(0,C15-M15)</f>
        <v>144</v>
      </c>
      <c r="O15" s="293" t="s">
        <v>1517</v>
      </c>
    </row>
    <row r="16" spans="1:45" x14ac:dyDescent="0.2">
      <c r="A16" s="491"/>
      <c r="B16" s="175" t="s">
        <v>20</v>
      </c>
      <c r="C16" s="498"/>
      <c r="D16" s="9"/>
      <c r="E16" s="9"/>
      <c r="F16" s="9"/>
      <c r="G16" s="9"/>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3"/>
      <c r="N16" s="493"/>
      <c r="O16" s="293" t="s">
        <v>1518</v>
      </c>
    </row>
    <row r="17" spans="1:15" x14ac:dyDescent="0.2">
      <c r="A17" s="491" t="s">
        <v>18</v>
      </c>
      <c r="B17" s="175" t="s">
        <v>5</v>
      </c>
      <c r="C17" s="498">
        <v>155</v>
      </c>
      <c r="D17" s="9"/>
      <c r="E17" s="9"/>
      <c r="F17" s="9"/>
      <c r="G17" s="9">
        <v>29</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4">
        <f ca="1">SUM(D17:L17)+SUM(D18:L18)</f>
        <v>29</v>
      </c>
      <c r="N17" s="492">
        <f ca="1">MAX(0,C17-M17)</f>
        <v>126</v>
      </c>
      <c r="O17" s="293" t="s">
        <v>1519</v>
      </c>
    </row>
    <row r="18" spans="1:15" x14ac:dyDescent="0.2">
      <c r="A18" s="491"/>
      <c r="B18" s="175" t="s">
        <v>20</v>
      </c>
      <c r="C18" s="498"/>
      <c r="D18" s="9"/>
      <c r="E18" s="9"/>
      <c r="F18" s="9"/>
      <c r="G18" s="9"/>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3"/>
      <c r="N18" s="493"/>
      <c r="O18" s="293" t="s">
        <v>1520</v>
      </c>
    </row>
    <row r="19" spans="1:15" ht="15" thickBot="1" x14ac:dyDescent="0.25">
      <c r="A19" s="163" t="s">
        <v>19</v>
      </c>
      <c r="B19" s="164"/>
      <c r="C19" s="165">
        <v>288</v>
      </c>
      <c r="D19" s="10">
        <v>5</v>
      </c>
      <c r="E19" s="10">
        <v>133</v>
      </c>
      <c r="F19" s="10">
        <v>13</v>
      </c>
      <c r="G19" s="10">
        <v>271</v>
      </c>
      <c r="H19" s="10">
        <v>10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432</v>
      </c>
      <c r="N19" s="167">
        <f ca="1">MAX(0,C19-M19)</f>
        <v>0</v>
      </c>
      <c r="O19" s="293" t="s">
        <v>1521</v>
      </c>
    </row>
    <row r="20" spans="1:15" ht="15" thickTop="1" x14ac:dyDescent="0.2">
      <c r="A20" s="487" t="s">
        <v>75</v>
      </c>
      <c r="B20" s="488"/>
      <c r="C20" s="168">
        <v>863</v>
      </c>
      <c r="D20" s="169"/>
      <c r="E20" s="169"/>
      <c r="F20" s="169"/>
      <c r="G20" s="169"/>
      <c r="H20" s="169"/>
      <c r="I20" s="169"/>
      <c r="J20" s="169"/>
      <c r="K20" s="169"/>
      <c r="L20" s="169"/>
      <c r="M20" s="169"/>
      <c r="N20" s="170"/>
      <c r="O20" s="293" t="s">
        <v>1522</v>
      </c>
    </row>
    <row r="21" spans="1:15" x14ac:dyDescent="0.2">
      <c r="A21" s="489" t="s">
        <v>1750</v>
      </c>
      <c r="B21" s="489"/>
      <c r="C21" s="489"/>
      <c r="D21" s="171">
        <f t="shared" ref="D21:N21" si="0">SUM(D13:D19)</f>
        <v>5</v>
      </c>
      <c r="E21" s="171">
        <f t="shared" si="0"/>
        <v>133</v>
      </c>
      <c r="F21" s="171">
        <f t="shared" si="0"/>
        <v>13</v>
      </c>
      <c r="G21" s="171">
        <f t="shared" si="0"/>
        <v>300</v>
      </c>
      <c r="H21" s="171">
        <f t="shared" ca="1" si="0"/>
        <v>10</v>
      </c>
      <c r="I21" s="171">
        <f t="shared" ca="1" si="0"/>
        <v>0</v>
      </c>
      <c r="J21" s="171">
        <f t="shared" ca="1" si="0"/>
        <v>0</v>
      </c>
      <c r="K21" s="171">
        <f t="shared" ca="1" si="0"/>
        <v>0</v>
      </c>
      <c r="L21" s="171">
        <f t="shared" ca="1" si="0"/>
        <v>0</v>
      </c>
      <c r="M21" s="171">
        <f t="shared" ca="1" si="0"/>
        <v>461</v>
      </c>
      <c r="N21" s="171">
        <f t="shared" ca="1" si="0"/>
        <v>546</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sheet="1" objects="1" scenarios="1" formatCells="0" formatColumns="0" formatRows="0" sort="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4" scale="86"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5" priority="1">
      <formula>$H2=$L2</formula>
    </cfRule>
    <cfRule type="expression" dxfId="14"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R13" sqref="A1:T13"/>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Burlingame</v>
      </c>
      <c r="C1" s="280"/>
      <c r="D1" s="358"/>
      <c r="E1" s="358"/>
      <c r="F1" s="358"/>
      <c r="G1" s="358" t="s">
        <v>8</v>
      </c>
      <c r="H1" s="358"/>
      <c r="I1" s="358"/>
      <c r="J1" s="358"/>
      <c r="K1" s="358"/>
      <c r="L1" s="358"/>
      <c r="M1" s="480" t="s">
        <v>1766</v>
      </c>
      <c r="N1" s="481"/>
      <c r="O1" s="481"/>
      <c r="P1" s="482"/>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66" t="s">
        <v>102</v>
      </c>
      <c r="N2" s="467"/>
      <c r="O2" s="467"/>
      <c r="P2" s="468"/>
      <c r="Q2" s="358"/>
      <c r="R2" s="358"/>
      <c r="S2" s="358"/>
      <c r="T2" s="358"/>
      <c r="U2" s="58"/>
      <c r="V2" s="58"/>
      <c r="W2" s="58"/>
      <c r="X2" s="58"/>
      <c r="Y2" s="58"/>
    </row>
    <row r="3" spans="1:25" s="219" customFormat="1" ht="15" x14ac:dyDescent="0.2">
      <c r="A3" s="469" t="s">
        <v>1369</v>
      </c>
      <c r="B3" s="469"/>
      <c r="C3" s="469"/>
      <c r="D3" s="469"/>
      <c r="E3" s="469"/>
      <c r="F3" s="469"/>
      <c r="G3" s="469"/>
      <c r="H3" s="469"/>
      <c r="I3" s="469"/>
      <c r="J3" s="469"/>
      <c r="K3" s="469"/>
      <c r="L3" s="469"/>
      <c r="M3" s="469"/>
      <c r="N3" s="469"/>
      <c r="O3" s="469"/>
      <c r="P3" s="469"/>
      <c r="Q3" s="469"/>
      <c r="R3" s="469"/>
      <c r="S3" s="469"/>
      <c r="T3" s="469"/>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15" t="s">
        <v>21</v>
      </c>
      <c r="B7" s="515"/>
      <c r="C7" s="515"/>
      <c r="D7" s="515"/>
      <c r="E7" s="515"/>
      <c r="F7" s="515"/>
      <c r="G7" s="515"/>
      <c r="H7" s="515"/>
      <c r="I7" s="515"/>
      <c r="J7" s="515"/>
      <c r="K7" s="515"/>
      <c r="L7" s="515"/>
      <c r="M7" s="515"/>
      <c r="N7" s="515"/>
      <c r="O7" s="515"/>
      <c r="P7" s="515"/>
      <c r="Q7" s="515"/>
      <c r="R7" s="516"/>
    </row>
    <row r="8" spans="1:25" s="209" customFormat="1" ht="15.75" x14ac:dyDescent="0.25">
      <c r="A8" s="512" t="s">
        <v>46</v>
      </c>
      <c r="B8" s="513"/>
      <c r="C8" s="513"/>
      <c r="D8" s="513"/>
      <c r="E8" s="513"/>
      <c r="F8" s="513"/>
      <c r="G8" s="513"/>
      <c r="H8" s="513"/>
      <c r="I8" s="513"/>
      <c r="J8" s="513"/>
      <c r="K8" s="513"/>
      <c r="L8" s="513"/>
      <c r="M8" s="513"/>
      <c r="N8" s="513"/>
      <c r="O8" s="513"/>
      <c r="P8" s="513"/>
      <c r="Q8" s="513"/>
      <c r="R8" s="514"/>
    </row>
    <row r="9" spans="1:25" s="251" customFormat="1" ht="39.75" customHeight="1" x14ac:dyDescent="0.25">
      <c r="A9" s="470" t="s">
        <v>43</v>
      </c>
      <c r="B9" s="509"/>
      <c r="C9" s="509"/>
      <c r="D9" s="509"/>
      <c r="E9" s="173" t="s">
        <v>49</v>
      </c>
      <c r="F9" s="470" t="s">
        <v>1739</v>
      </c>
      <c r="G9" s="509"/>
      <c r="H9" s="509"/>
      <c r="I9" s="509"/>
      <c r="J9" s="173" t="s">
        <v>112</v>
      </c>
      <c r="K9" s="470" t="s">
        <v>113</v>
      </c>
      <c r="L9" s="510"/>
      <c r="M9" s="510"/>
      <c r="N9" s="510"/>
      <c r="O9" s="510"/>
      <c r="P9" s="510"/>
      <c r="Q9" s="510"/>
      <c r="R9" s="510"/>
    </row>
    <row r="10" spans="1:25" s="77" customFormat="1" x14ac:dyDescent="0.2">
      <c r="A10" s="506">
        <v>1</v>
      </c>
      <c r="B10" s="511"/>
      <c r="C10" s="511"/>
      <c r="D10" s="508"/>
      <c r="E10" s="179">
        <v>2</v>
      </c>
      <c r="F10" s="506">
        <v>3</v>
      </c>
      <c r="G10" s="507"/>
      <c r="H10" s="507"/>
      <c r="I10" s="508"/>
      <c r="J10" s="74">
        <v>4</v>
      </c>
      <c r="K10" s="178">
        <v>5</v>
      </c>
      <c r="L10" s="178">
        <v>6</v>
      </c>
      <c r="M10" s="178">
        <v>7</v>
      </c>
      <c r="N10" s="502">
        <v>8</v>
      </c>
      <c r="O10" s="502"/>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4" t="s">
        <v>132</v>
      </c>
      <c r="B12" s="505"/>
      <c r="C12" s="505"/>
      <c r="D12" s="505"/>
      <c r="E12" s="505"/>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t="s">
        <v>1936</v>
      </c>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tn1udySURd87wJjLnR7Dt64tOCieUgr4eBqkNA05YgoLvLvHBSOh3z73+1Dp15cyiKyMj4M89YeJJkEkoDbnJQ==" saltValue="mBRwAwPpJ0U0gZf/PRV65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3" priority="4">
      <formula>AND(ISBLANK(A13),SUM(COUNTIF($A13:$R13,"&lt;&gt;"&amp;"")&gt;0))</formula>
    </cfRule>
  </conditionalFormatting>
  <conditionalFormatting sqref="B13:B499">
    <cfRule type="expression" dxfId="12" priority="3">
      <formula>AND(ISBLANK(B13),SUM(COUNTIF($A13:$R13,"&lt;&gt;"&amp;"")&gt;0))</formula>
    </cfRule>
  </conditionalFormatting>
  <conditionalFormatting sqref="E13:E499">
    <cfRule type="expression" dxfId="11" priority="6">
      <formula>AND(ISBLANK(E13),SUM(COUNTIF($A13:$R13,"&lt;&gt;"&amp;"")&gt;0))</formula>
    </cfRule>
  </conditionalFormatting>
  <conditionalFormatting sqref="J13:Q499">
    <cfRule type="expression" dxfId="10" priority="5">
      <formula>AND(ISBLANK(J13),SUM(COUNTIF($A13:$R13,"&lt;&gt;"&amp;"")&gt;0))</formula>
    </cfRule>
  </conditionalFormatting>
  <conditionalFormatting sqref="A13:A499">
    <cfRule type="expression" dxfId="9" priority="8">
      <formula>LEN(A13)&gt;40</formula>
    </cfRule>
  </conditionalFormatting>
  <conditionalFormatting sqref="B13:D499">
    <cfRule type="expression" dxfId="8" priority="7">
      <formula>LEN(B13)&gt;256</formula>
    </cfRule>
  </conditionalFormatting>
  <conditionalFormatting sqref="R13:R499">
    <cfRule type="expression" dxfId="7" priority="2">
      <formula>LEN(R13)&gt;256</formula>
    </cfRule>
  </conditionalFormatting>
  <conditionalFormatting sqref="F13:G13">
    <cfRule type="expression" dxfId="6"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paperSize="119" scale="65"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89" zoomScaleNormal="89" zoomScaleSheetLayoutView="90" workbookViewId="0">
      <selection activeCell="D46" sqref="A1:T46"/>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0" t="s">
        <v>8</v>
      </c>
      <c r="B1" s="530"/>
      <c r="C1" s="530"/>
      <c r="D1" s="530"/>
      <c r="E1" s="530"/>
      <c r="F1" s="530"/>
      <c r="G1" s="530"/>
      <c r="H1" s="530"/>
      <c r="I1" s="530"/>
      <c r="J1" s="530"/>
      <c r="K1" s="530"/>
      <c r="L1" s="530"/>
      <c r="M1" s="530"/>
      <c r="N1" s="530"/>
      <c r="O1" s="530"/>
      <c r="P1" s="530"/>
      <c r="Q1" s="530"/>
      <c r="R1" s="530"/>
      <c r="S1" s="530"/>
      <c r="T1" s="530"/>
      <c r="U1" s="2"/>
      <c r="V1" s="2"/>
    </row>
    <row r="2" spans="1:16384" s="248" customFormat="1" ht="23.25" x14ac:dyDescent="0.35">
      <c r="A2" s="530" t="s">
        <v>9</v>
      </c>
      <c r="B2" s="530"/>
      <c r="C2" s="530"/>
      <c r="D2" s="530"/>
      <c r="E2" s="530"/>
      <c r="F2" s="530"/>
      <c r="G2" s="530"/>
      <c r="H2" s="530"/>
      <c r="I2" s="530"/>
      <c r="J2" s="530"/>
      <c r="K2" s="530"/>
      <c r="L2" s="530"/>
      <c r="M2" s="530"/>
      <c r="N2" s="530"/>
      <c r="O2" s="530"/>
      <c r="P2" s="530"/>
      <c r="Q2" s="530"/>
      <c r="R2" s="530"/>
      <c r="S2" s="530"/>
      <c r="T2" s="530"/>
      <c r="U2" s="3"/>
      <c r="V2" s="3"/>
    </row>
    <row r="3" spans="1:16384" s="248" customFormat="1" ht="15" x14ac:dyDescent="0.2">
      <c r="A3" s="469" t="s">
        <v>1369</v>
      </c>
      <c r="B3" s="469"/>
      <c r="C3" s="469"/>
      <c r="D3" s="469"/>
      <c r="E3" s="469"/>
      <c r="F3" s="469"/>
      <c r="G3" s="469"/>
      <c r="H3" s="469"/>
      <c r="I3" s="469"/>
      <c r="J3" s="469"/>
      <c r="K3" s="469"/>
      <c r="L3" s="469"/>
      <c r="M3" s="469"/>
      <c r="N3" s="469"/>
      <c r="O3" s="469"/>
      <c r="P3" s="469"/>
      <c r="Q3" s="469"/>
      <c r="R3" s="469"/>
      <c r="S3" s="469"/>
      <c r="T3" s="469"/>
      <c r="U3" s="16"/>
      <c r="V3" s="16"/>
    </row>
    <row r="4" spans="1:16384" s="1" customFormat="1" ht="12.75" x14ac:dyDescent="0.2">
      <c r="A4" s="283" t="s">
        <v>10</v>
      </c>
      <c r="B4" s="206" t="str">
        <f>'Start Here'!B4:E4</f>
        <v>Burlingame</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29" t="s">
        <v>26</v>
      </c>
      <c r="B7" s="529"/>
      <c r="C7" s="529"/>
      <c r="D7" s="529"/>
    </row>
    <row r="8" spans="1:16384" ht="15.75" x14ac:dyDescent="0.2">
      <c r="A8" s="529" t="s">
        <v>41</v>
      </c>
      <c r="B8" s="529"/>
      <c r="C8" s="529"/>
      <c r="D8" s="529"/>
    </row>
    <row r="9" spans="1:16384" s="15" customFormat="1" ht="52.5" customHeight="1" x14ac:dyDescent="0.2">
      <c r="A9" s="526" t="s">
        <v>42</v>
      </c>
      <c r="B9" s="527"/>
      <c r="C9" s="527"/>
      <c r="D9" s="528"/>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191.25" x14ac:dyDescent="0.2">
      <c r="A12" s="246" t="s">
        <v>1941</v>
      </c>
      <c r="B12" s="137" t="s">
        <v>1942</v>
      </c>
      <c r="C12" s="137" t="s">
        <v>1943</v>
      </c>
      <c r="D12" s="433" t="s">
        <v>1944</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242.25" x14ac:dyDescent="0.25">
      <c r="A13" s="246" t="s">
        <v>1945</v>
      </c>
      <c r="B13" s="137" t="s">
        <v>1946</v>
      </c>
      <c r="C13" s="137" t="s">
        <v>1943</v>
      </c>
      <c r="D13" s="434" t="s">
        <v>1947</v>
      </c>
      <c r="E13" s="318"/>
      <c r="F13" s="318"/>
      <c r="G13" s="318"/>
      <c r="H13" s="318"/>
    </row>
    <row r="14" spans="1:16384" s="258" customFormat="1" ht="315" x14ac:dyDescent="0.25">
      <c r="A14" s="436" t="s">
        <v>1948</v>
      </c>
      <c r="B14" s="247" t="s">
        <v>1949</v>
      </c>
      <c r="C14" s="246" t="s">
        <v>1950</v>
      </c>
      <c r="D14" s="433" t="s">
        <v>1951</v>
      </c>
      <c r="E14" s="318"/>
      <c r="F14" s="318"/>
      <c r="G14" s="318"/>
      <c r="H14" s="318"/>
    </row>
    <row r="15" spans="1:16384" s="258" customFormat="1" ht="255" x14ac:dyDescent="0.25">
      <c r="A15" s="436" t="s">
        <v>1952</v>
      </c>
      <c r="B15" s="247" t="s">
        <v>1953</v>
      </c>
      <c r="C15" s="247" t="s">
        <v>1943</v>
      </c>
      <c r="D15" s="246" t="s">
        <v>1954</v>
      </c>
      <c r="E15" s="318"/>
      <c r="F15" s="318"/>
      <c r="G15" s="318"/>
      <c r="H15" s="318"/>
    </row>
    <row r="16" spans="1:16384" s="258" customFormat="1" ht="140.25" x14ac:dyDescent="0.25">
      <c r="A16" s="246" t="s">
        <v>1955</v>
      </c>
      <c r="B16" s="246" t="s">
        <v>1956</v>
      </c>
      <c r="C16" s="246" t="s">
        <v>1950</v>
      </c>
      <c r="D16" s="433" t="s">
        <v>1957</v>
      </c>
      <c r="E16" s="318"/>
      <c r="F16" s="318"/>
      <c r="G16" s="318"/>
      <c r="H16" s="318"/>
    </row>
    <row r="17" spans="1:8" s="258" customFormat="1" ht="270" x14ac:dyDescent="0.25">
      <c r="A17" s="436" t="s">
        <v>1958</v>
      </c>
      <c r="B17" s="246" t="s">
        <v>1959</v>
      </c>
      <c r="C17" s="246" t="s">
        <v>1943</v>
      </c>
      <c r="D17" s="246" t="s">
        <v>1960</v>
      </c>
      <c r="E17" s="318"/>
      <c r="F17" s="318"/>
      <c r="G17" s="318"/>
      <c r="H17" s="318"/>
    </row>
    <row r="18" spans="1:8" s="258" customFormat="1" ht="127.5" x14ac:dyDescent="0.25">
      <c r="A18" s="246" t="s">
        <v>1961</v>
      </c>
      <c r="B18" s="246" t="s">
        <v>1962</v>
      </c>
      <c r="C18" s="246" t="s">
        <v>1943</v>
      </c>
      <c r="D18" s="246" t="s">
        <v>1963</v>
      </c>
      <c r="E18" s="318"/>
      <c r="F18" s="318"/>
      <c r="G18" s="318"/>
      <c r="H18" s="318"/>
    </row>
    <row r="19" spans="1:8" s="258" customFormat="1" ht="165.75" x14ac:dyDescent="0.25">
      <c r="A19" s="246" t="s">
        <v>1964</v>
      </c>
      <c r="B19" s="246" t="s">
        <v>1965</v>
      </c>
      <c r="C19" s="246" t="s">
        <v>1943</v>
      </c>
      <c r="D19" s="433" t="s">
        <v>1966</v>
      </c>
      <c r="E19" s="318"/>
      <c r="F19" s="318"/>
      <c r="G19" s="318"/>
      <c r="H19" s="318"/>
    </row>
    <row r="20" spans="1:8" s="258" customFormat="1" ht="408" x14ac:dyDescent="0.25">
      <c r="A20" s="246" t="s">
        <v>1967</v>
      </c>
      <c r="B20" s="246" t="s">
        <v>1968</v>
      </c>
      <c r="C20" s="246" t="s">
        <v>1943</v>
      </c>
      <c r="D20" s="246" t="s">
        <v>1969</v>
      </c>
    </row>
    <row r="21" spans="1:8" s="258" customFormat="1" ht="409.5" x14ac:dyDescent="0.2">
      <c r="A21" s="246" t="s">
        <v>1970</v>
      </c>
      <c r="B21" s="246" t="s">
        <v>1971</v>
      </c>
      <c r="C21" s="247" t="s">
        <v>1972</v>
      </c>
      <c r="D21" s="246" t="s">
        <v>1973</v>
      </c>
    </row>
    <row r="22" spans="1:8" s="258" customFormat="1" ht="204" x14ac:dyDescent="0.25">
      <c r="A22" s="246" t="s">
        <v>1974</v>
      </c>
      <c r="B22" s="246" t="s">
        <v>1975</v>
      </c>
      <c r="C22" s="246" t="s">
        <v>1943</v>
      </c>
      <c r="D22" s="246" t="s">
        <v>1976</v>
      </c>
      <c r="E22" s="318"/>
      <c r="F22" s="318"/>
      <c r="G22" s="318"/>
      <c r="H22" s="318"/>
    </row>
    <row r="23" spans="1:8" s="258" customFormat="1" ht="216.75" x14ac:dyDescent="0.25">
      <c r="A23" s="246" t="s">
        <v>1977</v>
      </c>
      <c r="B23" s="246" t="s">
        <v>1978</v>
      </c>
      <c r="C23" s="246" t="s">
        <v>1943</v>
      </c>
      <c r="D23" s="246" t="s">
        <v>1979</v>
      </c>
      <c r="E23" s="318"/>
      <c r="F23" s="318"/>
      <c r="G23" s="318"/>
      <c r="H23" s="318"/>
    </row>
    <row r="24" spans="1:8" s="258" customFormat="1" ht="409.5" x14ac:dyDescent="0.25">
      <c r="A24" s="246" t="s">
        <v>1980</v>
      </c>
      <c r="B24" s="246" t="s">
        <v>1981</v>
      </c>
      <c r="C24" s="246" t="s">
        <v>1982</v>
      </c>
      <c r="D24" s="433" t="s">
        <v>1983</v>
      </c>
      <c r="E24" s="318"/>
      <c r="F24" s="318"/>
      <c r="G24" s="318"/>
      <c r="H24" s="318"/>
    </row>
    <row r="25" spans="1:8" s="258" customFormat="1" ht="300" x14ac:dyDescent="0.25">
      <c r="A25" s="436" t="s">
        <v>1984</v>
      </c>
      <c r="B25" s="246" t="s">
        <v>1985</v>
      </c>
      <c r="C25" s="246" t="s">
        <v>1943</v>
      </c>
      <c r="D25" s="246" t="s">
        <v>1986</v>
      </c>
      <c r="E25" s="318"/>
      <c r="F25" s="318"/>
      <c r="G25" s="318"/>
      <c r="H25" s="318"/>
    </row>
    <row r="26" spans="1:8" s="258" customFormat="1" ht="216.75" x14ac:dyDescent="0.2">
      <c r="A26" s="246" t="s">
        <v>1987</v>
      </c>
      <c r="B26" s="246" t="s">
        <v>1985</v>
      </c>
      <c r="C26" s="247" t="s">
        <v>1943</v>
      </c>
      <c r="D26" s="433" t="s">
        <v>1988</v>
      </c>
      <c r="E26" s="318"/>
      <c r="F26" s="318"/>
      <c r="G26" s="318"/>
      <c r="H26" s="318"/>
    </row>
    <row r="27" spans="1:8" s="258" customFormat="1" ht="409.5" x14ac:dyDescent="0.25">
      <c r="A27" s="246" t="s">
        <v>1989</v>
      </c>
      <c r="B27" s="246" t="s">
        <v>1990</v>
      </c>
      <c r="C27" s="246" t="s">
        <v>1943</v>
      </c>
      <c r="D27" s="433" t="s">
        <v>1991</v>
      </c>
      <c r="E27" s="318"/>
      <c r="F27" s="318"/>
      <c r="G27" s="318"/>
      <c r="H27" s="318"/>
    </row>
    <row r="28" spans="1:8" s="258" customFormat="1" ht="409.5" x14ac:dyDescent="0.25">
      <c r="A28" s="246" t="s">
        <v>1992</v>
      </c>
      <c r="B28" s="246" t="s">
        <v>1993</v>
      </c>
      <c r="C28" s="246" t="s">
        <v>1994</v>
      </c>
      <c r="D28" s="246" t="s">
        <v>1995</v>
      </c>
      <c r="E28" s="318"/>
      <c r="F28" s="318"/>
      <c r="G28" s="318"/>
      <c r="H28" s="318"/>
    </row>
    <row r="29" spans="1:8" s="258" customFormat="1" ht="331.5" x14ac:dyDescent="0.25">
      <c r="A29" s="246" t="s">
        <v>1996</v>
      </c>
      <c r="B29" s="246" t="s">
        <v>1997</v>
      </c>
      <c r="C29" s="246" t="s">
        <v>1943</v>
      </c>
      <c r="D29" s="246" t="s">
        <v>1998</v>
      </c>
      <c r="E29" s="318"/>
      <c r="F29" s="318"/>
      <c r="G29" s="318"/>
      <c r="H29" s="318"/>
    </row>
    <row r="30" spans="1:8" s="258" customFormat="1" ht="409.5" x14ac:dyDescent="0.25">
      <c r="A30" s="246" t="s">
        <v>1999</v>
      </c>
      <c r="B30" s="246" t="s">
        <v>2000</v>
      </c>
      <c r="C30" s="246" t="s">
        <v>1982</v>
      </c>
      <c r="D30" s="433" t="s">
        <v>2001</v>
      </c>
      <c r="E30" s="318"/>
      <c r="F30" s="318"/>
      <c r="G30" s="318"/>
      <c r="H30" s="318"/>
    </row>
    <row r="31" spans="1:8" s="258" customFormat="1" ht="409.5" x14ac:dyDescent="0.25">
      <c r="A31" s="246" t="s">
        <v>2002</v>
      </c>
      <c r="B31" s="246" t="s">
        <v>2003</v>
      </c>
      <c r="C31" s="246" t="s">
        <v>1943</v>
      </c>
      <c r="D31" s="246" t="s">
        <v>2004</v>
      </c>
      <c r="E31" s="318"/>
      <c r="F31" s="318"/>
      <c r="G31" s="318"/>
      <c r="H31" s="318"/>
    </row>
    <row r="32" spans="1:8" s="258" customFormat="1" ht="204" x14ac:dyDescent="0.25">
      <c r="A32" s="246" t="s">
        <v>2005</v>
      </c>
      <c r="B32" s="246" t="s">
        <v>2006</v>
      </c>
      <c r="C32" s="246" t="s">
        <v>1943</v>
      </c>
      <c r="D32" s="246" t="s">
        <v>2007</v>
      </c>
      <c r="E32" s="318"/>
      <c r="F32" s="318"/>
      <c r="G32" s="318"/>
      <c r="H32" s="318"/>
    </row>
    <row r="33" spans="1:8" s="258" customFormat="1" ht="153" x14ac:dyDescent="0.25">
      <c r="A33" s="246" t="s">
        <v>2008</v>
      </c>
      <c r="B33" s="246" t="s">
        <v>2009</v>
      </c>
      <c r="C33" s="246" t="s">
        <v>1943</v>
      </c>
      <c r="D33" s="246" t="s">
        <v>2010</v>
      </c>
      <c r="E33" s="318"/>
      <c r="F33" s="318"/>
      <c r="G33" s="318"/>
      <c r="H33" s="318"/>
    </row>
    <row r="34" spans="1:8" s="258" customFormat="1" ht="165.75" x14ac:dyDescent="0.25">
      <c r="A34" s="246" t="s">
        <v>2011</v>
      </c>
      <c r="B34" s="246" t="s">
        <v>2012</v>
      </c>
      <c r="C34" s="246" t="s">
        <v>2013</v>
      </c>
      <c r="D34" s="435" t="s">
        <v>2014</v>
      </c>
      <c r="E34" s="318"/>
      <c r="F34" s="318"/>
      <c r="G34" s="318"/>
      <c r="H34" s="318"/>
    </row>
    <row r="35" spans="1:8" s="258" customFormat="1" ht="229.5" x14ac:dyDescent="0.25">
      <c r="A35" s="246" t="s">
        <v>2015</v>
      </c>
      <c r="B35" s="246" t="s">
        <v>2016</v>
      </c>
      <c r="C35" s="246" t="s">
        <v>1982</v>
      </c>
      <c r="D35" s="433" t="s">
        <v>2017</v>
      </c>
      <c r="E35" s="318"/>
      <c r="F35" s="318"/>
      <c r="G35" s="318"/>
      <c r="H35" s="318"/>
    </row>
    <row r="36" spans="1:8" s="258" customFormat="1" ht="140.25" x14ac:dyDescent="0.25">
      <c r="A36" s="246" t="s">
        <v>2018</v>
      </c>
      <c r="B36" s="246" t="s">
        <v>2019</v>
      </c>
      <c r="C36" s="246" t="s">
        <v>1943</v>
      </c>
      <c r="D36" s="246" t="s">
        <v>2020</v>
      </c>
      <c r="E36" s="318"/>
      <c r="F36" s="318"/>
      <c r="G36" s="318"/>
      <c r="H36" s="318"/>
    </row>
    <row r="37" spans="1:8" s="258" customFormat="1" ht="409.5" x14ac:dyDescent="0.25">
      <c r="A37" s="246" t="s">
        <v>2021</v>
      </c>
      <c r="B37" s="246" t="s">
        <v>2022</v>
      </c>
      <c r="C37" s="246" t="s">
        <v>1982</v>
      </c>
      <c r="D37" s="433" t="s">
        <v>2023</v>
      </c>
      <c r="E37" s="318"/>
      <c r="F37" s="318"/>
      <c r="G37" s="318"/>
      <c r="H37" s="318"/>
    </row>
    <row r="38" spans="1:8" s="258" customFormat="1" ht="318.75" x14ac:dyDescent="0.25">
      <c r="A38" s="246" t="s">
        <v>2024</v>
      </c>
      <c r="B38" s="246" t="s">
        <v>2025</v>
      </c>
      <c r="C38" s="246" t="s">
        <v>1943</v>
      </c>
      <c r="D38" s="433" t="s">
        <v>2026</v>
      </c>
      <c r="E38" s="318"/>
      <c r="F38" s="318"/>
      <c r="G38" s="318"/>
      <c r="H38" s="318"/>
    </row>
    <row r="39" spans="1:8" s="258" customFormat="1" ht="242.25" x14ac:dyDescent="0.25">
      <c r="A39" s="433" t="s">
        <v>2027</v>
      </c>
      <c r="B39" s="246" t="s">
        <v>2028</v>
      </c>
      <c r="C39" s="246" t="s">
        <v>1943</v>
      </c>
      <c r="D39" s="433" t="s">
        <v>2029</v>
      </c>
      <c r="E39" s="318"/>
      <c r="F39" s="318"/>
      <c r="G39" s="318"/>
      <c r="H39" s="318"/>
    </row>
    <row r="40" spans="1:8" s="258" customFormat="1" ht="293.25" x14ac:dyDescent="0.25">
      <c r="A40" s="246" t="s">
        <v>2030</v>
      </c>
      <c r="B40" s="246" t="s">
        <v>2031</v>
      </c>
      <c r="C40" s="246" t="s">
        <v>1943</v>
      </c>
      <c r="D40" s="433" t="s">
        <v>2032</v>
      </c>
      <c r="E40" s="318"/>
      <c r="F40" s="318"/>
      <c r="G40" s="318"/>
      <c r="H40" s="318"/>
    </row>
    <row r="41" spans="1:8" s="258" customFormat="1" ht="165.75" x14ac:dyDescent="0.25">
      <c r="A41" s="246" t="s">
        <v>2033</v>
      </c>
      <c r="B41" s="246" t="s">
        <v>2034</v>
      </c>
      <c r="C41" s="246" t="s">
        <v>1943</v>
      </c>
      <c r="D41" s="246" t="s">
        <v>2035</v>
      </c>
      <c r="E41" s="318"/>
      <c r="F41" s="318"/>
      <c r="G41" s="318"/>
      <c r="H41" s="318"/>
    </row>
    <row r="42" spans="1:8" s="258" customFormat="1" ht="229.5" x14ac:dyDescent="0.25">
      <c r="A42" s="246" t="s">
        <v>2036</v>
      </c>
      <c r="B42" s="246" t="s">
        <v>2037</v>
      </c>
      <c r="C42" s="246" t="s">
        <v>1943</v>
      </c>
      <c r="D42" s="246" t="s">
        <v>2038</v>
      </c>
      <c r="E42" s="318"/>
      <c r="F42" s="318"/>
      <c r="G42" s="318"/>
      <c r="H42" s="318"/>
    </row>
    <row r="43" spans="1:8" s="258" customFormat="1" ht="255" x14ac:dyDescent="0.25">
      <c r="A43" s="246" t="s">
        <v>2039</v>
      </c>
      <c r="B43" s="246" t="s">
        <v>2040</v>
      </c>
      <c r="C43" s="246" t="s">
        <v>1982</v>
      </c>
      <c r="D43" s="433" t="s">
        <v>1957</v>
      </c>
      <c r="E43" s="318"/>
      <c r="F43" s="318"/>
      <c r="G43" s="318"/>
      <c r="H43" s="318"/>
    </row>
    <row r="44" spans="1:8" s="258" customFormat="1" ht="409.5" x14ac:dyDescent="0.25">
      <c r="A44" s="246" t="s">
        <v>2041</v>
      </c>
      <c r="B44" s="246" t="s">
        <v>2042</v>
      </c>
      <c r="C44" s="246" t="s">
        <v>2043</v>
      </c>
      <c r="D44" s="433" t="s">
        <v>2044</v>
      </c>
      <c r="E44" s="318"/>
      <c r="F44" s="318"/>
      <c r="G44" s="318"/>
      <c r="H44" s="318"/>
    </row>
    <row r="45" spans="1:8" s="258" customFormat="1" ht="178.5" x14ac:dyDescent="0.25">
      <c r="A45" s="246" t="s">
        <v>2045</v>
      </c>
      <c r="B45" s="246" t="s">
        <v>2046</v>
      </c>
      <c r="C45" s="246" t="s">
        <v>2047</v>
      </c>
      <c r="D45" s="246" t="s">
        <v>2048</v>
      </c>
      <c r="E45" s="318"/>
      <c r="F45" s="318"/>
      <c r="G45" s="318"/>
      <c r="H45" s="318"/>
    </row>
    <row r="46" spans="1:8" s="258" customFormat="1" ht="191.25" x14ac:dyDescent="0.25">
      <c r="A46" s="246" t="s">
        <v>2049</v>
      </c>
      <c r="B46" s="246" t="s">
        <v>2050</v>
      </c>
      <c r="C46" s="246" t="s">
        <v>1982</v>
      </c>
      <c r="D46" s="433" t="s">
        <v>2051</v>
      </c>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1" t="s">
        <v>39</v>
      </c>
      <c r="B101" s="532"/>
      <c r="C101" s="532"/>
      <c r="D101" s="533"/>
      <c r="E101" s="318"/>
      <c r="F101" s="318"/>
      <c r="G101" s="318"/>
      <c r="H101" s="318"/>
    </row>
    <row r="102" spans="1:8" s="258" customFormat="1" ht="12.75" x14ac:dyDescent="0.2">
      <c r="A102" s="517"/>
      <c r="B102" s="518"/>
      <c r="C102" s="518"/>
      <c r="D102" s="519"/>
      <c r="E102" s="319" t="s">
        <v>1467</v>
      </c>
      <c r="F102" s="318"/>
      <c r="G102" s="318"/>
      <c r="H102" s="318"/>
    </row>
    <row r="103" spans="1:8" s="258" customFormat="1" ht="12.75" x14ac:dyDescent="0.25">
      <c r="A103" s="520"/>
      <c r="B103" s="521"/>
      <c r="C103" s="521"/>
      <c r="D103" s="522"/>
      <c r="E103" s="318"/>
      <c r="F103" s="318"/>
      <c r="G103" s="318"/>
      <c r="H103" s="318"/>
    </row>
    <row r="104" spans="1:8" s="258" customFormat="1" ht="12.75" x14ac:dyDescent="0.25">
      <c r="A104" s="520"/>
      <c r="B104" s="521"/>
      <c r="C104" s="521"/>
      <c r="D104" s="522"/>
      <c r="E104" s="318"/>
      <c r="F104" s="318"/>
      <c r="G104" s="318"/>
      <c r="H104" s="318"/>
    </row>
    <row r="105" spans="1:8" s="258" customFormat="1" ht="12.75" x14ac:dyDescent="0.25">
      <c r="A105" s="520"/>
      <c r="B105" s="521"/>
      <c r="C105" s="521"/>
      <c r="D105" s="522"/>
      <c r="E105" s="318"/>
      <c r="F105" s="318"/>
      <c r="G105" s="318"/>
      <c r="H105" s="318"/>
    </row>
    <row r="106" spans="1:8" s="258" customFormat="1" ht="12.75" x14ac:dyDescent="0.25">
      <c r="A106" s="520"/>
      <c r="B106" s="521"/>
      <c r="C106" s="521"/>
      <c r="D106" s="522"/>
      <c r="E106" s="318"/>
      <c r="F106" s="318"/>
      <c r="G106" s="318"/>
      <c r="H106" s="318"/>
    </row>
    <row r="107" spans="1:8" s="258" customFormat="1" ht="12.75" x14ac:dyDescent="0.25">
      <c r="A107" s="520"/>
      <c r="B107" s="521"/>
      <c r="C107" s="521"/>
      <c r="D107" s="522"/>
      <c r="E107" s="318"/>
      <c r="F107" s="318"/>
      <c r="G107" s="318"/>
      <c r="H107" s="318"/>
    </row>
    <row r="108" spans="1:8" s="258" customFormat="1" ht="12.75" x14ac:dyDescent="0.25">
      <c r="A108" s="520"/>
      <c r="B108" s="521"/>
      <c r="C108" s="521"/>
      <c r="D108" s="522"/>
      <c r="E108" s="318"/>
      <c r="F108" s="318"/>
      <c r="G108" s="318"/>
      <c r="H108" s="318"/>
    </row>
    <row r="109" spans="1:8" s="258" customFormat="1" ht="12.75" x14ac:dyDescent="0.25">
      <c r="A109" s="523"/>
      <c r="B109" s="524"/>
      <c r="C109" s="524"/>
      <c r="D109" s="525"/>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Gr24QVoO2dCZpTezRm69+ulqdh0pGSl/rJfP/HCjn2ZvdAdOGGUt4GEMa2ay6iunZhp0x+hq+sglLeP9Gi7uoA==" saltValue="g8/nVhYRRYvy8FiWKzPYd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47:D100">
    <cfRule type="expression" dxfId="5" priority="4">
      <formula>AND(ISBLANK(A47),SUM(COUNTIF($A47:$D47,"&lt;&gt;"&amp;"")&gt;0))</formula>
    </cfRule>
  </conditionalFormatting>
  <conditionalFormatting sqref="A47:D100">
    <cfRule type="expression" dxfId="4" priority="10">
      <formula>LEN(A47)&gt;5000</formula>
    </cfRule>
  </conditionalFormatting>
  <conditionalFormatting sqref="A102">
    <cfRule type="expression" dxfId="3" priority="3">
      <formula>LEN($A$102)&gt;10000</formula>
    </cfRule>
  </conditionalFormatting>
  <conditionalFormatting sqref="A12:D46">
    <cfRule type="expression" dxfId="2" priority="1">
      <formula>AND(ISBLANK(A12),SUM(COUNTIF($A12:$D12,"&lt;&gt;"&amp;"")&gt;0))</formula>
    </cfRule>
  </conditionalFormatting>
  <conditionalFormatting sqref="A12:D46">
    <cfRule type="expression" dxfId="1" priority="2">
      <formula>LEN(A12)&gt;5000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scale="80"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33" sqref="H33"/>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Burlingame</v>
      </c>
      <c r="C1" s="280"/>
      <c r="D1" s="358"/>
      <c r="E1" s="358"/>
      <c r="F1" s="358" t="s">
        <v>8</v>
      </c>
      <c r="G1" s="358"/>
      <c r="H1" s="358"/>
      <c r="I1" s="358"/>
      <c r="J1" s="539" t="s">
        <v>1766</v>
      </c>
      <c r="K1" s="540"/>
      <c r="L1" s="541"/>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4" t="s">
        <v>102</v>
      </c>
      <c r="K2" s="545"/>
      <c r="L2" s="259"/>
      <c r="M2" s="358"/>
      <c r="N2" s="358"/>
      <c r="O2" s="358"/>
      <c r="P2" s="358"/>
      <c r="Q2" s="358"/>
      <c r="R2" s="358"/>
      <c r="S2" s="358"/>
      <c r="T2" s="358"/>
      <c r="U2" s="58"/>
      <c r="V2" s="58"/>
    </row>
    <row r="3" spans="1:22" s="219" customFormat="1" ht="15" x14ac:dyDescent="0.2">
      <c r="A3" s="469" t="s">
        <v>1369</v>
      </c>
      <c r="B3" s="469"/>
      <c r="C3" s="469"/>
      <c r="D3" s="469"/>
      <c r="E3" s="469"/>
      <c r="F3" s="469"/>
      <c r="G3" s="469"/>
      <c r="H3" s="469"/>
      <c r="I3" s="469"/>
      <c r="J3" s="469"/>
      <c r="K3" s="469"/>
      <c r="L3" s="469"/>
      <c r="M3" s="469"/>
      <c r="N3" s="469"/>
      <c r="O3" s="469"/>
      <c r="P3" s="469"/>
      <c r="Q3" s="469"/>
      <c r="R3" s="469"/>
      <c r="S3" s="469"/>
      <c r="T3" s="469"/>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38" t="s">
        <v>30</v>
      </c>
      <c r="B7" s="538"/>
      <c r="C7" s="538"/>
      <c r="D7" s="538"/>
      <c r="E7" s="538"/>
      <c r="F7" s="538"/>
      <c r="G7" s="538"/>
      <c r="H7" s="538"/>
      <c r="I7" s="538"/>
      <c r="J7" s="516"/>
    </row>
    <row r="8" spans="1:22" s="209" customFormat="1" ht="15.75" x14ac:dyDescent="0.2">
      <c r="A8" s="538" t="s">
        <v>37</v>
      </c>
      <c r="B8" s="538"/>
      <c r="C8" s="538"/>
      <c r="D8" s="538"/>
      <c r="E8" s="538"/>
      <c r="F8" s="538"/>
      <c r="G8" s="538"/>
      <c r="H8" s="538"/>
      <c r="I8" s="538"/>
      <c r="J8" s="516"/>
    </row>
    <row r="9" spans="1:22" s="209" customFormat="1" ht="45" customHeight="1" x14ac:dyDescent="0.2">
      <c r="A9" s="483" t="s">
        <v>43</v>
      </c>
      <c r="B9" s="542"/>
      <c r="C9" s="542"/>
      <c r="D9" s="543"/>
      <c r="E9" s="537" t="s">
        <v>31</v>
      </c>
      <c r="F9" s="537"/>
      <c r="G9" s="537"/>
      <c r="H9" s="537"/>
      <c r="I9" s="181" t="s">
        <v>32</v>
      </c>
      <c r="J9" s="181" t="s">
        <v>33</v>
      </c>
    </row>
    <row r="10" spans="1:22" s="209" customFormat="1" ht="14.25" customHeight="1" x14ac:dyDescent="0.2">
      <c r="A10" s="471">
        <v>1</v>
      </c>
      <c r="B10" s="472"/>
      <c r="C10" s="472"/>
      <c r="D10" s="474"/>
      <c r="E10" s="471">
        <v>2</v>
      </c>
      <c r="F10" s="473"/>
      <c r="G10" s="473"/>
      <c r="H10" s="474"/>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4" t="s">
        <v>132</v>
      </c>
      <c r="B12" s="535"/>
      <c r="C12" s="536"/>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t="s">
        <v>1936</v>
      </c>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F5BbbGk7Tpp72B5KpcMlDAqrLTN1Y8yij0/NAfsxzAMQt9eo2To3lTNOLcEvyTMXPEGpxW1FlokLQanpnY+xrA==" saltValue="upFr2w7hfwOqCpzfUcMbBA=="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E18" sqref="E18"/>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Burlingame</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46"/>
      <c r="N4" s="546"/>
      <c r="O4" s="546"/>
      <c r="P4" s="546"/>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75" t="s">
        <v>40</v>
      </c>
      <c r="B7" s="478"/>
      <c r="C7" s="478"/>
      <c r="D7" s="478"/>
      <c r="E7" s="478"/>
      <c r="F7" s="478"/>
      <c r="G7" s="478"/>
      <c r="H7" s="478"/>
      <c r="I7" s="478"/>
      <c r="J7" s="479"/>
    </row>
    <row r="8" spans="1:45" ht="15.75" customHeight="1" x14ac:dyDescent="0.2">
      <c r="A8" s="475" t="s">
        <v>1356</v>
      </c>
      <c r="B8" s="478"/>
      <c r="C8" s="478"/>
      <c r="D8" s="478"/>
      <c r="E8" s="478"/>
      <c r="F8" s="478"/>
      <c r="G8" s="478"/>
      <c r="H8" s="478"/>
      <c r="I8" s="478"/>
      <c r="J8" s="479"/>
    </row>
    <row r="9" spans="1:45" ht="58.5" customHeight="1" x14ac:dyDescent="0.2">
      <c r="A9" s="547" t="s">
        <v>1357</v>
      </c>
      <c r="B9" s="548"/>
      <c r="C9" s="548"/>
      <c r="D9" s="548"/>
      <c r="E9" s="548"/>
      <c r="F9" s="548"/>
      <c r="G9" s="548"/>
      <c r="H9" s="548"/>
      <c r="I9" s="548"/>
      <c r="J9" s="549"/>
    </row>
    <row r="10" spans="1:45" ht="77.25" customHeight="1" x14ac:dyDescent="0.2">
      <c r="A10" s="550" t="s">
        <v>34</v>
      </c>
      <c r="B10" s="551" t="s">
        <v>1348</v>
      </c>
      <c r="C10" s="552"/>
      <c r="D10" s="552"/>
      <c r="E10" s="553"/>
      <c r="F10" s="550" t="s">
        <v>1850</v>
      </c>
      <c r="G10" s="550"/>
      <c r="H10" s="550"/>
      <c r="I10" s="550"/>
      <c r="J10" s="550" t="s">
        <v>1353</v>
      </c>
    </row>
    <row r="11" spans="1:45" ht="60" customHeight="1" thickBot="1" x14ac:dyDescent="0.25">
      <c r="A11" s="550"/>
      <c r="B11" s="432" t="s">
        <v>1349</v>
      </c>
      <c r="C11" s="432" t="s">
        <v>1350</v>
      </c>
      <c r="D11" s="432" t="s">
        <v>1351</v>
      </c>
      <c r="E11" s="432" t="s">
        <v>1352</v>
      </c>
      <c r="F11" s="432" t="s">
        <v>1349</v>
      </c>
      <c r="G11" s="432" t="s">
        <v>1350</v>
      </c>
      <c r="H11" s="432" t="s">
        <v>1351</v>
      </c>
      <c r="I11" s="432" t="s">
        <v>1352</v>
      </c>
      <c r="J11" s="550"/>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23" sqref="F23"/>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Burlingame</v>
      </c>
      <c r="C1" s="280"/>
      <c r="D1" s="555" t="s">
        <v>1780</v>
      </c>
      <c r="E1" s="556"/>
      <c r="F1" s="557"/>
      <c r="G1" s="539" t="s">
        <v>1766</v>
      </c>
      <c r="H1" s="540"/>
      <c r="I1" s="541"/>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55"/>
      <c r="E2" s="556"/>
      <c r="F2" s="557"/>
      <c r="G2" s="544" t="s">
        <v>102</v>
      </c>
      <c r="H2" s="545"/>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69" t="s">
        <v>1369</v>
      </c>
      <c r="B5" s="469"/>
      <c r="C5" s="469"/>
      <c r="D5" s="469"/>
      <c r="E5" s="469"/>
      <c r="F5" s="469"/>
      <c r="G5" s="469"/>
      <c r="H5" s="469"/>
      <c r="I5" s="469"/>
      <c r="J5" s="469"/>
      <c r="K5" s="469"/>
      <c r="L5" s="469"/>
      <c r="M5" s="469"/>
      <c r="N5" s="469"/>
      <c r="O5" s="469"/>
      <c r="P5" s="469"/>
      <c r="Q5" s="469"/>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1468</v>
      </c>
      <c r="B8" s="292" t="s">
        <v>1469</v>
      </c>
      <c r="C8" s="292" t="s">
        <v>1470</v>
      </c>
      <c r="D8" s="292" t="s">
        <v>1471</v>
      </c>
      <c r="F8" s="292" t="s">
        <v>1475</v>
      </c>
      <c r="G8" s="413" t="s">
        <v>1477</v>
      </c>
    </row>
    <row r="9" spans="1:19" s="209" customFormat="1" ht="15.75" x14ac:dyDescent="0.2">
      <c r="A9" s="538" t="s">
        <v>1775</v>
      </c>
      <c r="B9" s="538"/>
      <c r="C9" s="538"/>
      <c r="D9" s="538"/>
      <c r="E9" s="538"/>
      <c r="F9" s="538"/>
      <c r="G9" s="516"/>
    </row>
    <row r="10" spans="1:19" s="209" customFormat="1" x14ac:dyDescent="0.2">
      <c r="A10" s="470" t="s">
        <v>1770</v>
      </c>
      <c r="B10" s="470"/>
      <c r="C10" s="470"/>
      <c r="D10" s="470"/>
      <c r="E10" s="470"/>
      <c r="F10" s="470"/>
      <c r="G10" s="554"/>
    </row>
    <row r="11" spans="1:19" s="209" customFormat="1" ht="45" customHeight="1" x14ac:dyDescent="0.2">
      <c r="A11" s="483" t="s">
        <v>43</v>
      </c>
      <c r="B11" s="542"/>
      <c r="C11" s="542"/>
      <c r="D11" s="543"/>
      <c r="E11" s="403"/>
      <c r="F11" s="396"/>
      <c r="G11" s="402"/>
    </row>
    <row r="12" spans="1:19" s="209" customFormat="1" ht="14.25" customHeight="1" x14ac:dyDescent="0.2">
      <c r="A12" s="471">
        <v>1</v>
      </c>
      <c r="B12" s="472"/>
      <c r="C12" s="472"/>
      <c r="D12" s="474"/>
      <c r="E12" s="401"/>
      <c r="F12" s="395"/>
      <c r="G12" s="400">
        <v>4</v>
      </c>
    </row>
    <row r="13" spans="1:19" s="209" customFormat="1" ht="66.75" customHeight="1" x14ac:dyDescent="0.2">
      <c r="A13" s="397" t="s">
        <v>1</v>
      </c>
      <c r="B13" s="397" t="s">
        <v>2</v>
      </c>
      <c r="C13" s="397" t="s">
        <v>129</v>
      </c>
      <c r="D13" s="397" t="s">
        <v>1288</v>
      </c>
      <c r="E13" s="404" t="s">
        <v>1774</v>
      </c>
      <c r="F13" s="397" t="s">
        <v>1773</v>
      </c>
      <c r="G13" s="404" t="s">
        <v>1769</v>
      </c>
    </row>
    <row r="14" spans="1:19" s="262" customFormat="1" x14ac:dyDescent="0.2">
      <c r="A14" s="534" t="s">
        <v>132</v>
      </c>
      <c r="B14" s="535"/>
      <c r="C14" s="536"/>
      <c r="D14" s="157"/>
      <c r="E14" s="157"/>
      <c r="F14" s="260"/>
      <c r="G14" s="261"/>
    </row>
    <row r="15" spans="1:19" s="227" customFormat="1" ht="25.5" x14ac:dyDescent="0.2">
      <c r="A15" s="389">
        <v>29224270</v>
      </c>
      <c r="B15" s="389" t="s">
        <v>1937</v>
      </c>
      <c r="C15" s="389" t="s">
        <v>1938</v>
      </c>
      <c r="D15" s="389"/>
      <c r="E15" s="389">
        <v>26</v>
      </c>
      <c r="F15" s="389" t="s">
        <v>1939</v>
      </c>
      <c r="G15" s="263" t="s">
        <v>1940</v>
      </c>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13"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Burlingame</v>
      </c>
      <c r="C3" s="288"/>
    </row>
    <row r="4" spans="1:5" ht="18" customHeight="1" x14ac:dyDescent="0.25">
      <c r="A4" s="289" t="s">
        <v>36</v>
      </c>
      <c r="B4" s="207">
        <f>'Start Here'!B5</f>
        <v>2019</v>
      </c>
      <c r="C4" s="290" t="s">
        <v>48</v>
      </c>
    </row>
    <row r="7" spans="1:5" ht="16.5" thickBot="1" x14ac:dyDescent="0.3">
      <c r="A7" s="571"/>
      <c r="B7" s="571"/>
      <c r="C7" s="571"/>
    </row>
    <row r="8" spans="1:5" ht="15" customHeight="1" x14ac:dyDescent="0.25">
      <c r="A8" s="583" t="s">
        <v>1763</v>
      </c>
      <c r="B8" s="584"/>
      <c r="C8" s="584"/>
      <c r="D8" s="584"/>
    </row>
    <row r="9" spans="1:5" x14ac:dyDescent="0.25">
      <c r="A9" s="553" t="s">
        <v>15</v>
      </c>
      <c r="B9" s="550"/>
      <c r="C9" s="550"/>
      <c r="D9" s="78" t="s">
        <v>56</v>
      </c>
      <c r="E9" s="295"/>
    </row>
    <row r="10" spans="1:5" x14ac:dyDescent="0.25">
      <c r="A10" s="558" t="s">
        <v>16</v>
      </c>
      <c r="B10" s="559"/>
      <c r="C10" s="296" t="s">
        <v>5</v>
      </c>
      <c r="D10" s="79">
        <f>'Table A2'!Q12</f>
        <v>0</v>
      </c>
      <c r="E10" s="295" t="s">
        <v>1507</v>
      </c>
    </row>
    <row r="11" spans="1:5" x14ac:dyDescent="0.25">
      <c r="A11" s="560"/>
      <c r="B11" s="561"/>
      <c r="C11" s="210" t="s">
        <v>20</v>
      </c>
      <c r="D11" s="79">
        <f>'Table A2'!R12</f>
        <v>0</v>
      </c>
      <c r="E11" s="295" t="s">
        <v>1508</v>
      </c>
    </row>
    <row r="12" spans="1:5" x14ac:dyDescent="0.25">
      <c r="A12" s="558" t="s">
        <v>17</v>
      </c>
      <c r="B12" s="559"/>
      <c r="C12" s="210" t="s">
        <v>5</v>
      </c>
      <c r="D12" s="79">
        <f>'Table A2'!S12</f>
        <v>0</v>
      </c>
      <c r="E12" s="295" t="s">
        <v>1509</v>
      </c>
    </row>
    <row r="13" spans="1:5" x14ac:dyDescent="0.25">
      <c r="A13" s="562"/>
      <c r="B13" s="563"/>
      <c r="C13" s="210" t="s">
        <v>20</v>
      </c>
      <c r="D13" s="79">
        <f>'Table A2'!T12</f>
        <v>0</v>
      </c>
      <c r="E13" s="295" t="s">
        <v>1510</v>
      </c>
    </row>
    <row r="14" spans="1:5" x14ac:dyDescent="0.25">
      <c r="A14" s="558" t="s">
        <v>18</v>
      </c>
      <c r="B14" s="559"/>
      <c r="C14" s="210" t="s">
        <v>5</v>
      </c>
      <c r="D14" s="79">
        <f>'Table A2'!U12</f>
        <v>0</v>
      </c>
      <c r="E14" s="295" t="s">
        <v>1511</v>
      </c>
    </row>
    <row r="15" spans="1:5" x14ac:dyDescent="0.25">
      <c r="A15" s="562"/>
      <c r="B15" s="563"/>
      <c r="C15" s="210" t="s">
        <v>20</v>
      </c>
      <c r="D15" s="79">
        <f>'Table A2'!V12</f>
        <v>0</v>
      </c>
      <c r="E15" s="295" t="s">
        <v>1512</v>
      </c>
    </row>
    <row r="16" spans="1:5" ht="28.5" customHeight="1" thickBot="1" x14ac:dyDescent="0.3">
      <c r="A16" s="564" t="s">
        <v>19</v>
      </c>
      <c r="B16" s="565"/>
      <c r="C16" s="211"/>
      <c r="D16" s="80">
        <f>'Table A2'!W12</f>
        <v>10</v>
      </c>
      <c r="E16" s="295" t="s">
        <v>1513</v>
      </c>
    </row>
    <row r="17" spans="1:10" ht="16.5" thickTop="1" thickBot="1" x14ac:dyDescent="0.3">
      <c r="A17" s="578" t="s">
        <v>1750</v>
      </c>
      <c r="B17" s="579"/>
      <c r="C17" s="294"/>
      <c r="D17" s="81">
        <f>SUM(D10:D16)</f>
        <v>10</v>
      </c>
      <c r="E17" s="291" t="s">
        <v>1514</v>
      </c>
    </row>
    <row r="18" spans="1:10" ht="29.25" customHeight="1" x14ac:dyDescent="0.25">
      <c r="A18" s="438" t="s">
        <v>1761</v>
      </c>
      <c r="B18" s="438"/>
      <c r="C18" s="438"/>
      <c r="D18" s="438"/>
    </row>
    <row r="20" spans="1:10" ht="15.75" thickBot="1" x14ac:dyDescent="0.3"/>
    <row r="21" spans="1:10" ht="15" customHeight="1" x14ac:dyDescent="0.25">
      <c r="A21" s="580" t="s">
        <v>1764</v>
      </c>
      <c r="B21" s="581"/>
      <c r="C21" s="581"/>
      <c r="D21" s="186"/>
    </row>
    <row r="22" spans="1:10" ht="15" customHeight="1" x14ac:dyDescent="0.25">
      <c r="A22" s="569" t="s">
        <v>83</v>
      </c>
      <c r="B22" s="574"/>
      <c r="C22" s="575"/>
      <c r="D22" s="212">
        <f>COUNTIF('Table A'!P13:P1001,"&gt;0")</f>
        <v>28</v>
      </c>
      <c r="E22" s="291" t="s">
        <v>1492</v>
      </c>
    </row>
    <row r="23" spans="1:10" ht="17.25" customHeight="1" x14ac:dyDescent="0.25">
      <c r="A23" s="569" t="s">
        <v>66</v>
      </c>
      <c r="B23" s="574"/>
      <c r="C23" s="575"/>
      <c r="D23" s="212">
        <f>'Table A'!P12</f>
        <v>695</v>
      </c>
      <c r="E23" s="291" t="s">
        <v>1493</v>
      </c>
    </row>
    <row r="24" spans="1:10" ht="15" customHeight="1" x14ac:dyDescent="0.25">
      <c r="A24" s="569" t="s">
        <v>67</v>
      </c>
      <c r="B24" s="574"/>
      <c r="C24" s="575"/>
      <c r="D24" s="212">
        <f>'Table A'!Q12</f>
        <v>283</v>
      </c>
      <c r="E24" s="291" t="s">
        <v>1494</v>
      </c>
    </row>
    <row r="25" spans="1:10" ht="15.75" customHeight="1" thickBot="1" x14ac:dyDescent="0.3">
      <c r="A25" s="572" t="s">
        <v>68</v>
      </c>
      <c r="B25" s="576"/>
      <c r="C25" s="577"/>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80" t="s">
        <v>69</v>
      </c>
      <c r="B28" s="581"/>
      <c r="C28" s="581"/>
      <c r="D28" s="582"/>
      <c r="H28" s="82"/>
      <c r="I28" s="82"/>
      <c r="J28" s="82"/>
    </row>
    <row r="29" spans="1:10" x14ac:dyDescent="0.25">
      <c r="A29" s="569" t="s">
        <v>70</v>
      </c>
      <c r="B29" s="570"/>
      <c r="C29" s="570"/>
      <c r="D29" s="215">
        <f>'Table A'!S12</f>
        <v>0</v>
      </c>
      <c r="E29" s="291" t="s">
        <v>1496</v>
      </c>
    </row>
    <row r="30" spans="1:10" x14ac:dyDescent="0.25">
      <c r="A30" s="569" t="s">
        <v>71</v>
      </c>
      <c r="B30" s="570"/>
      <c r="C30" s="570"/>
      <c r="D30" s="215">
        <f>SUMPRODUCT((YEAR('Table A'!$H13:$H1001)='Start Here'!$B$5)*('Table A'!$S13:$S1001="Yes-Approved")*('Table A'!$Q13:$Q1001))</f>
        <v>0</v>
      </c>
      <c r="E30" s="291" t="s">
        <v>1497</v>
      </c>
    </row>
    <row r="31" spans="1:10" x14ac:dyDescent="0.25">
      <c r="A31" s="569" t="s">
        <v>72</v>
      </c>
      <c r="B31" s="570"/>
      <c r="C31" s="570"/>
      <c r="D31" s="216">
        <f>SUMPRODUCT((YEAR('Table A'!$H13:$H1001)='Start Here'!$B$5)*('Table A'!$S13:$S1001="Yes-Approved"))</f>
        <v>0</v>
      </c>
      <c r="E31" s="291" t="s">
        <v>1498</v>
      </c>
    </row>
    <row r="32" spans="1:10" ht="15.75" thickBot="1" x14ac:dyDescent="0.3">
      <c r="A32" s="572" t="s">
        <v>73</v>
      </c>
      <c r="B32" s="573"/>
      <c r="C32" s="573"/>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66" t="s">
        <v>107</v>
      </c>
      <c r="B36" s="567"/>
      <c r="C36" s="567"/>
      <c r="D36" s="568"/>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4688DDE5-5C36-4F5B-B56D-4D399100325E}"/>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f8c6e0e8-a3c1-43e3-a215-cf247e4c98e7"/>
    <ds:schemaRef ds:uri="http://purl.org/dc/elements/1.1/"/>
    <ds:schemaRef ds:uri="http://schemas.microsoft.com/sharepoint/v3"/>
    <ds:schemaRef ds:uri="http://schemas.microsoft.com/office/2006/documentManagement/types"/>
    <ds:schemaRef ds:uri="http://www.w3.org/XML/1998/namespace"/>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23</vt:i4>
      </vt:variant>
    </vt:vector>
  </HeadingPairs>
  <TitlesOfParts>
    <vt:vector size="53"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lpstr>'Table D'!Print_Titles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CD/PLG-Kevin Gardiner</cp:lastModifiedBy>
  <cp:lastPrinted>2020-03-11T00:54:27Z</cp:lastPrinted>
  <dcterms:created xsi:type="dcterms:W3CDTF">2018-09-27T21:13:30Z</dcterms:created>
  <dcterms:modified xsi:type="dcterms:W3CDTF">2020-03-23T21:26:42Z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