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3.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ThisWorkbook"/>
  <mc:AlternateContent xmlns:mc="http://schemas.openxmlformats.org/markup-compatibility/2006">
    <mc:Choice Requires="x15">
      <x15ac:absPath xmlns:x15ac="http://schemas.microsoft.com/office/spreadsheetml/2010/11/ac" url="H:\Winword\PLANNING\Applications - 2009 Forward\9 - Housing Element 2015-2023\HCD - ANNUAL HOUSING ELEMENT UPDATES\2019 Annual Update\TC 012820\"/>
    </mc:Choice>
  </mc:AlternateContent>
  <xr:revisionPtr revIDLastSave="0" documentId="13_ncr:1_{487966FE-2A00-4EF7-8571-37C71F154797}"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855" yWindow="0" windowWidth="27945" windowHeight="15600"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4" i="13"/>
  <c r="D18" i="13"/>
  <c r="D16" i="13"/>
  <c r="E13" i="13"/>
  <c r="D15" i="13"/>
  <c r="D17" i="13"/>
  <c r="D13" i="13"/>
  <c r="F11" i="13" l="1"/>
  <c r="D42" i="11"/>
  <c r="D21" i="13"/>
  <c r="E14" i="13"/>
  <c r="E19" i="13"/>
  <c r="E15" i="13"/>
  <c r="F13" i="13"/>
  <c r="E16" i="13"/>
  <c r="E18" i="13"/>
  <c r="E17" i="13"/>
  <c r="G11" i="13" l="1"/>
  <c r="E21" i="13"/>
  <c r="F15" i="13"/>
  <c r="F18" i="13"/>
  <c r="F16" i="13"/>
  <c r="F17" i="13"/>
  <c r="F19" i="13"/>
  <c r="F14" i="13"/>
  <c r="H11" i="13" l="1"/>
  <c r="F21" i="13"/>
  <c r="G13" i="13"/>
  <c r="G18" i="13"/>
  <c r="G17" i="13"/>
  <c r="G15" i="13"/>
  <c r="G14" i="13"/>
  <c r="G19"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<sst xmlns="http://schemas.openxmlformats.org/spreadsheetml/2006/main" count="76266" uniqueCount="2200">
  <si>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</si>
  <si>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</si>
  <si>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</si>
  <si>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</si>
  <si>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</si>
  <si>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</si>
  <si>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</si>
  <si>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</si>
  <si>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</si>
  <si>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</si>
  <si>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</si>
  <si>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</si>
  <si>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</si>
  <si>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</si>
  <si>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</si>
  <si>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</si>
  <si>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</si>
  <si>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</si>
  <si>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</si>
  <si>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</si>
  <si>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</si>
  <si>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</si>
  <si>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</si>
  <si>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</si>
  <si>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</si>
  <si>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</si>
  <si>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</si>
  <si>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</si>
  <si>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</si>
  <si>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</si>
  <si>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</si>
  <si>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</si>
  <si>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</si>
  <si>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</si>
  <si>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</si>
  <si>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</si>
  <si>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</si>
  <si>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</si>
  <si>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</si>
  <si>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</si>
  <si>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</si>
  <si>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</si>
  <si>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</si>
  <si>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</si>
  <si>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</si>
  <si>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</si>
  <si>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</si>
  <si>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</si>
  <si>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</si>
  <si>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</si>
  <si>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</si>
  <si>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</si>
  <si>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</si>
  <si>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</si>
  <si>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</si>
  <si>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</si>
  <si>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</si>
  <si>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</si>
  <si>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</si>
  <si>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</si>
  <si>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</si>
  <si>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</si>
  <si>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</si>
  <si>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</si>
  <si>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</si>
  <si>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</si>
  <si>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</si>
  <si>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</si>
  <si>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</si>
  <si>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</si>
  <si>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</si>
  <si>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</si>
  <si>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</si>
  <si>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</si>
  <si>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</si>
  <si>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</si>
  <si>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</si>
  <si>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</si>
  <si>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</si>
  <si>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</si>
  <si>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</si>
  <si>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</si>
  <si>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</si>
  <si>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</si>
  <si>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</si>
  <si>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</si>
  <si>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</si>
  <si>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</si>
  <si>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</si>
  <si>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</si>
  <si>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</si>
  <si>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</si>
  <si>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</si>
  <si>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</si>
  <si>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</si>
  <si>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</si>
  <si>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</si>
  <si>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</si>
  <si>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</si>
  <si>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</si>
  <si>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</si>
  <si>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</si>
  <si>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</si>
  <si>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</si>
  <si>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</si>
  <si>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</si>
  <si>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</si>
  <si>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</si>
  <si>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</si>
  <si>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</si>
  <si>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</si>
  <si>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</si>
  <si>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</si>
  <si>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</si>
  <si>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</si>
  <si>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</si>
  <si>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</si>
  <si>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</si>
  <si>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</si>
  <si>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</si>
  <si>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</si>
  <si>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</si>
  <si>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</si>
  <si>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</si>
  <si>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</si>
  <si>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</si>
  <si>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</si>
  <si>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</si>
  <si>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</si>
  <si>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</si>
  <si>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</si>
  <si>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</si>
  <si>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</si>
  <si>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</si>
  <si>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</si>
  <si>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</si>
  <si>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</si>
  <si>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</si>
  <si>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</si>
  <si>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</si>
  <si>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</si>
  <si>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</si>
  <si>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</si>
  <si>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</si>
  <si>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</si>
  <si>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</si>
  <si>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</si>
  <si>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</si>
  <si>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</si>
  <si>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</si>
  <si>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</si>
  <si>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</si>
  <si>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</si>
  <si>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</si>
  <si>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</si>
  <si>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</si>
  <si>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</si>
  <si>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</si>
  <si>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</si>
  <si>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</si>
  <si>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</si>
  <si>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</si>
  <si>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</si>
  <si>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</si>
  <si>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</si>
  <si>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</si>
  <si>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</si>
  <si>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</si>
  <si>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</si>
  <si>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</si>
  <si>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</si>
  <si>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</si>
  <si>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</si>
  <si>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</si>
  <si>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</si>
  <si>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</si>
  <si>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</si>
  <si>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</si>
  <si>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</si>
  <si>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</si>
  <si>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</si>
  <si>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</si>
  <si>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</si>
  <si>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</si>
  <si>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</si>
  <si>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</si>
  <si>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</si>
  <si>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</si>
  <si>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</si>
  <si>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</si>
  <si>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</si>
  <si>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</si>
  <si>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</si>
  <si>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</si>
  <si>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</si>
  <si>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</si>
  <si>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</si>
  <si>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</si>
  <si>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</si>
  <si>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</si>
  <si>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</si>
  <si>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</si>
  <si>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</si>
  <si>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</si>
  <si>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</si>
  <si>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</si>
  <si>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</si>
  <si>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</si>
  <si>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</si>
  <si>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</si>
  <si>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</si>
  <si>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</si>
  <si>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</si>
  <si>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</si>
  <si>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</si>
  <si>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</si>
  <si>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</si>
  <si>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</si>
  <si>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</si>
  <si>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</si>
  <si>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</si>
  <si>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</si>
  <si>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</si>
  <si>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</si>
  <si>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</si>
  <si>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</si>
  <si>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</si>
  <si>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</si>
  <si>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</si>
  <si>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</si>
  <si>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</si>
  <si>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</si>
  <si>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</si>
  <si>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</si>
  <si>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</si>
  <si>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</si>
  <si>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</si>
  <si>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</si>
  <si>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</si>
  <si>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</si>
  <si>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</si>
  <si>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</si>
  <si>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</si>
  <si>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</si>
  <si>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</si>
  <si>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</si>
  <si>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</si>
  <si>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</si>
  <si>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</si>
  <si>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</si>
  <si>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</si>
  <si>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</si>
  <si>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</si>
  <si>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</si>
  <si>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</si>
  <si>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</si>
  <si>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</si>
  <si>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</si>
  <si>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</si>
  <si>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</si>
  <si>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</si>
  <si>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</si>
  <si>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</si>
  <si>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</si>
  <si>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</si>
  <si>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</si>
  <si>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</si>
  <si>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</si>
  <si>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</si>
  <si>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</si>
  <si>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</si>
  <si>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</si>
  <si>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</si>
  <si>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</si>
  <si>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</si>
  <si>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</si>
  <si>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</si>
  <si>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</si>
  <si>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</si>
  <si>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</si>
  <si>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</si>
  <si>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</si>
  <si>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</si>
  <si>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</si>
  <si>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</si>
  <si>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</si>
  <si>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</si>
  <si>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</si>
  <si>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</si>
  <si>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</si>
  <si>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</si>
  <si>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</si>
  <si>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</si>
  <si>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</si>
  <si>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</si>
  <si>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</si>
  <si>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</si>
  <si>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</si>
  <si>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</si>
  <si>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</si>
  <si>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</si>
  <si>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</si>
  <si>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</si>
  <si>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</si>
  <si>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</si>
  <si>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</si>
  <si>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</si>
  <si>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</si>
  <si>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</si>
  <si>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</si>
  <si>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</si>
  <si>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</si>
  <si>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</si>
  <si>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</si>
  <si>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</si>
  <si>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</si>
  <si>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</si>
  <si>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</si>
  <si>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</si>
  <si>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</si>
  <si>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</si>
  <si>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</si>
  <si>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</si>
  <si>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</si>
  <si>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</si>
  <si>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</si>
  <si>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</si>
  <si>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</si>
  <si>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</si>
  <si>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</si>
  <si>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</si>
  <si>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</si>
  <si>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</si>
  <si>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</si>
  <si>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</si>
  <si>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</si>
  <si>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</si>
  <si>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</si>
  <si>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</si>
  <si>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</si>
  <si>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</si>
  <si>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</si>
  <si>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</si>
  <si>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</si>
  <si>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</si>
  <si>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</si>
  <si>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</si>
  <si>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</si>
  <si>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</si>
  <si>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</si>
  <si>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</si>
  <si>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</si>
  <si>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</si>
  <si>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</si>
  <si>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</si>
  <si>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</si>
  <si>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</si>
  <si>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</si>
  <si>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</si>
  <si>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</si>
  <si>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</si>
  <si>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</si>
  <si>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</si>
  <si>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</si>
  <si>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</si>
  <si>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</si>
  <si>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</si>
  <si>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</si>
  <si>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</si>
  <si>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</si>
  <si>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</si>
  <si>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</si>
  <si>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</si>
  <si>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</si>
  <si>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</si>
  <si>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</si>
  <si>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</si>
  <si>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</si>
  <si>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</si>
  <si>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</si>
  <si>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</si>
  <si>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</si>
  <si>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</si>
  <si>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</si>
  <si>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</si>
  <si>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</si>
  <si>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</si>
  <si>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</si>
  <si>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</si>
  <si>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</si>
  <si>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</si>
  <si>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</si>
  <si>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</si>
  <si>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</si>
  <si>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</si>
  <si>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</si>
  <si>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</si>
  <si>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</si>
  <si>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</si>
  <si>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</si>
  <si>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</si>
  <si>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</si>
  <si>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</si>
  <si>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</si>
  <si>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</si>
  <si>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</si>
  <si>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</si>
  <si>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</si>
  <si>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</si>
  <si>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</si>
  <si>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</si>
  <si>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</si>
  <si>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</si>
  <si>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</si>
  <si>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</si>
  <si>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</si>
  <si>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</si>
  <si>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</si>
  <si>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</si>
  <si>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</si>
  <si>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</si>
  <si>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</si>
  <si>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</si>
  <si>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</si>
  <si>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</si>
  <si>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</si>
  <si>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</si>
  <si>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</si>
  <si>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</si>
  <si>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</si>
  <si>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</si>
  <si>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</si>
  <si>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</si>
  <si>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</si>
  <si>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</si>
  <si>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</si>
  <si>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</si>
  <si>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</si>
  <si>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</si>
  <si>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</si>
  <si>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</si>
  <si>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</si>
  <si>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</si>
  <si>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</si>
  <si>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</si>
  <si>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</si>
  <si>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</si>
  <si>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</si>
  <si>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</si>
  <si>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</si>
  <si>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</si>
  <si>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</si>
  <si>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</si>
  <si>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</si>
  <si>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</si>
  <si>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</si>
  <si>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</si>
  <si>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</si>
  <si>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</si>
  <si>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</si>
  <si>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</si>
  <si>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</si>
  <si>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</si>
  <si>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</si>
  <si>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</si>
  <si>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</si>
  <si>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</si>
  <si>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</si>
  <si>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</si>
  <si>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</si>
  <si>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</si>
  <si>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</si>
  <si>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</si>
  <si>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</si>
  <si>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</si>
  <si>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</si>
  <si>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</si>
  <si>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</si>
  <si>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</si>
  <si>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</si>
  <si>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</si>
  <si>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</si>
  <si>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</si>
  <si>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</si>
  <si>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</si>
  <si>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</si>
  <si>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</si>
  <si>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</si>
  <si>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</si>
  <si>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</si>
  <si>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</si>
  <si>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</si>
  <si>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</si>
  <si>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</si>
  <si>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</si>
  <si>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</si>
  <si>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</si>
  <si>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</si>
  <si>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</si>
  <si>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</si>
  <si>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</si>
  <si>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</si>
  <si>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</si>
  <si>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</si>
  <si>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</si>
  <si>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</si>
  <si>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</si>
  <si>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</si>
  <si>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</si>
  <si>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</si>
  <si>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</si>
  <si>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</si>
  <si>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</si>
  <si>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</si>
  <si>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</si>
  <si>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</si>
  <si>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</si>
  <si>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</si>
  <si>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</si>
  <si>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</si>
  <si>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</si>
  <si>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</si>
  <si>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</si>
  <si>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</si>
  <si>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</si>
  <si>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</si>
  <si>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</si>
  <si>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</si>
  <si>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</si>
  <si>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</si>
  <si>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</si>
  <si>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</si>
  <si>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</si>
  <si>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</si>
  <si>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</si>
  <si>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</si>
  <si>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</si>
  <si>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</si>
  <si>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</si>
  <si>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</si>
  <si>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</si>
  <si>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</si>
  <si>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</si>
  <si>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</si>
  <si>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</si>
  <si>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</si>
  <si>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</si>
  <si>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</si>
  <si>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</si>
  <si>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</si>
  <si>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</si>
  <si>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</si>
  <si>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</si>
  <si>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</si>
  <si>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</si>
  <si>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</si>
  <si>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</si>
  <si>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</si>
  <si>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</si>
  <si>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</si>
  <si>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</si>
  <si>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</si>
  <si>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</si>
  <si>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</si>
  <si>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</si>
  <si>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</si>
  <si>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</si>
  <si>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</si>
  <si>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</si>
  <si>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</si>
  <si>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</si>
  <si>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</si>
  <si>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</si>
  <si>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</si>
  <si>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</si>
  <si>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</si>
  <si>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</si>
  <si>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</si>
  <si>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</si>
  <si>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</si>
  <si>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</si>
  <si>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</si>
  <si>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</si>
  <si>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</si>
  <si>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</si>
  <si>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</si>
  <si>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</si>
  <si>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</si>
  <si>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</si>
  <si>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</si>
  <si>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</si>
  <si>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</si>
  <si>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</si>
  <si>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</si>
  <si>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</si>
  <si>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</si>
  <si>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</si>
  <si>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</si>
  <si>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</si>
  <si>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</si>
  <si>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</si>
  <si>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</si>
  <si>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</si>
  <si>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</si>
  <si>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</si>
  <si>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</si>
  <si>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</si>
  <si>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</si>
  <si>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</si>
  <si>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</si>
  <si>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</si>
  <si>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</si>
  <si>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</si>
  <si>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</si>
  <si>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</si>
  <si>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</si>
  <si>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</si>
  <si>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</si>
  <si>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</si>
  <si>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</si>
  <si>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</si>
  <si>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</si>
  <si>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</si>
  <si>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</si>
  <si>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</si>
  <si>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</si>
  <si>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</si>
  <si>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</si>
  <si>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</si>
  <si>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</si>
  <si>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</si>
  <si>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</si>
  <si>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</si>
  <si>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</si>
  <si>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</si>
  <si>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</si>
  <si>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</si>
  <si>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</si>
  <si>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</si>
  <si>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</si>
  <si>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</si>
  <si>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</si>
  <si>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</si>
  <si>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</si>
  <si>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</si>
  <si>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</si>
  <si>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</si>
  <si>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</si>
  <si>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</si>
  <si>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</si>
  <si>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</si>
  <si>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</si>
  <si>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</si>
  <si>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</si>
  <si>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</si>
  <si>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</si>
  <si>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</si>
  <si>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</si>
  <si>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</si>
  <si>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</si>
  <si>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</si>
  <si>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</si>
  <si>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</si>
  <si>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</si>
  <si>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</si>
  <si>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</si>
  <si>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</si>
  <si>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</si>
  <si>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</si>
  <si>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</si>
  <si>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</si>
  <si>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</si>
  <si>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</si>
  <si>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</si>
  <si>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</si>
  <si>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</si>
  <si>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</si>
  <si>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</si>
  <si>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</si>
  <si>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</si>
  <si>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</si>
  <si>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</si>
  <si>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</si>
  <si>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</si>
  <si>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</si>
  <si>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</si>
  <si>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</si>
  <si>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</si>
  <si>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</si>
  <si>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</si>
  <si>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</si>
  <si>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</si>
  <si>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</si>
  <si>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</si>
  <si>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</si>
  <si>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</si>
  <si>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</si>
  <si>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</si>
  <si>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</si>
  <si>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</si>
  <si>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</si>
  <si>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</si>
  <si>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</si>
  <si>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</si>
  <si>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</si>
  <si>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</si>
  <si>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</si>
  <si>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</si>
  <si>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</si>
  <si>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</si>
  <si>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</si>
  <si>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</si>
  <si>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</si>
  <si>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</si>
  <si>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</si>
  <si>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</si>
  <si>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</si>
  <si>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</si>
  <si>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</si>
  <si>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</si>
  <si>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</si>
  <si>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</si>
  <si>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</si>
  <si>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</si>
  <si>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</si>
  <si>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</si>
  <si>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</si>
  <si>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</si>
  <si>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</si>
  <si>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</si>
  <si>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</si>
  <si>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</si>
  <si>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</si>
  <si>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</si>
  <si>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</si>
  <si>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</si>
  <si>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</si>
  <si>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</si>
  <si>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</si>
  <si>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</si>
  <si>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</si>
  <si>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</si>
  <si>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</si>
  <si>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</si>
  <si>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</si>
  <si>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</si>
  <si>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</si>
  <si>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</si>
  <si>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</si>
  <si>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</si>
  <si>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</si>
  <si>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</si>
  <si>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</si>
  <si>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</si>
  <si>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</si>
  <si>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</si>
  <si>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</si>
  <si>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</si>
  <si>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</si>
  <si>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</si>
  <si>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</si>
  <si>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</si>
  <si>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</si>
  <si>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</si>
  <si>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</si>
  <si>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</si>
  <si>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</si>
  <si>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</si>
  <si>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</si>
  <si>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</si>
  <si>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</si>
  <si>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</si>
  <si>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</si>
  <si>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</si>
  <si>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</si>
  <si>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</si>
  <si>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</si>
  <si>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</si>
  <si>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</si>
  <si>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</si>
  <si>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</si>
  <si>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</si>
  <si>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</si>
  <si>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</si>
  <si>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</si>
  <si>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</si>
  <si>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</si>
  <si>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</si>
  <si>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</si>
  <si>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</si>
  <si>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</si>
  <si>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</si>
  <si>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</si>
  <si>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</si>
  <si>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</si>
  <si>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</si>
  <si>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</si>
  <si>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</si>
  <si>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</si>
  <si>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</si>
  <si>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</si>
  <si>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</si>
  <si>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</si>
  <si>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</si>
  <si>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</si>
  <si>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</si>
  <si>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</si>
  <si>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</si>
  <si>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</si>
  <si>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</si>
  <si>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</si>
  <si>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</si>
  <si>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</si>
  <si>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</si>
  <si>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</si>
  <si>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</si>
  <si>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</si>
  <si>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</si>
  <si>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</si>
  <si>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</si>
  <si>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</si>
  <si>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</si>
  <si>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</si>
  <si>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</si>
  <si>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</si>
  <si>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</si>
  <si>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</si>
  <si>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</si>
  <si>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</si>
  <si>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</si>
  <si>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</si>
  <si>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</si>
  <si>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</si>
  <si>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</si>
  <si>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</si>
  <si>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</si>
  <si>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</si>
  <si>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</si>
  <si>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</si>
  <si>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</si>
  <si>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</si>
  <si>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</si>
  <si>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</si>
  <si>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</si>
  <si>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</si>
  <si>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</si>
  <si>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</si>
  <si>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</si>
  <si>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</si>
  <si>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</si>
  <si>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</si>
  <si>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</si>
  <si>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</si>
  <si>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</si>
  <si>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</si>
  <si>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</si>
  <si>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</si>
  <si>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</si>
  <si>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</si>
  <si>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</si>
  <si>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</si>
  <si>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</si>
  <si>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</si>
  <si>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</si>
  <si>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</si>
  <si>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</si>
  <si>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</si>
  <si>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</si>
  <si>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</si>
  <si>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</si>
  <si>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</si>
  <si>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</si>
  <si>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</si>
  <si>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</si>
  <si>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</si>
  <si>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</si>
  <si>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</si>
  <si>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</si>
  <si>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</si>
  <si>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</si>
  <si>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</si>
  <si>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</si>
  <si>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</si>
  <si>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</si>
  <si>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</si>
  <si>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</si>
  <si>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</si>
  <si>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</si>
  <si>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</si>
  <si>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</si>
  <si>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</si>
  <si>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</si>
  <si>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</si>
  <si>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</si>
  <si>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</si>
  <si>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</si>
  <si>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</si>
  <si>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</si>
  <si>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</si>
  <si>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</si>
  <si>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</si>
  <si>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</si>
  <si>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</si>
  <si>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</si>
  <si>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</si>
  <si>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</si>
  <si>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</si>
  <si>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</si>
  <si>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</si>
  <si>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</si>
  <si>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</si>
  <si>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</si>
  <si>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</si>
  <si>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</si>
  <si>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</si>
  <si>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</si>
  <si>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</si>
  <si>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</si>
  <si>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</si>
  <si>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</si>
  <si>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</si>
  <si>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</si>
  <si>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</si>
  <si>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</si>
  <si>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</si>
  <si>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</si>
  <si>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</si>
  <si>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</si>
  <si>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</si>
  <si>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</si>
  <si>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</si>
  <si>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</si>
  <si>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</si>
  <si>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</si>
  <si>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</si>
  <si>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</si>
  <si>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</si>
  <si>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</si>
  <si>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</si>
  <si>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</si>
  <si>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</si>
  <si>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</si>
  <si>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</si>
  <si>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</si>
  <si>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</si>
  <si>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</si>
  <si>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</si>
  <si>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</si>
  <si>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</si>
  <si>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</si>
  <si>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</si>
  <si>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</si>
  <si>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</si>
  <si>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</si>
  <si>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</si>
  <si>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</si>
  <si>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</si>
  <si>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</si>
  <si>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</si>
  <si>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</si>
  <si>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</si>
  <si>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</si>
  <si>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</si>
  <si>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</si>
  <si>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</si>
  <si>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</si>
  <si>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</si>
  <si>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</si>
  <si>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</si>
  <si>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</si>
  <si>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</si>
  <si>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</si>
  <si>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</si>
  <si>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</si>
  <si>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</si>
  <si>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</si>
  <si>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</si>
  <si>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</si>
  <si>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</si>
  <si>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</si>
  <si>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</si>
  <si>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</si>
  <si>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</si>
  <si>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</si>
  <si>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</si>
  <si>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</si>
  <si>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</si>
  <si>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</si>
  <si>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</si>
  <si>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</si>
  <si>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</si>
  <si>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</si>
  <si>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</si>
  <si>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</si>
  <si>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</si>
  <si>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</si>
  <si>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</si>
  <si>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</si>
  <si>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</si>
  <si>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</si>
  <si>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</si>
  <si>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</si>
  <si>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</si>
  <si>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</si>
  <si>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</si>
  <si>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</si>
  <si>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</si>
  <si>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</si>
  <si>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</si>
  <si>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</si>
  <si>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</si>
  <si>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</si>
  <si>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</si>
  <si>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</si>
  <si>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</si>
  <si>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</si>
  <si>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</si>
  <si>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</si>
  <si>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</si>
  <si>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</si>
  <si>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</si>
  <si>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</si>
  <si>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</si>
  <si>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</si>
  <si>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</si>
  <si>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</si>
  <si>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</si>
  <si>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</si>
  <si>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</si>
  <si>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</si>
  <si>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</si>
  <si>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</si>
  <si>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</si>
  <si>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</si>
  <si>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</si>
  <si>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</si>
  <si>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</si>
  <si>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</si>
  <si>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</si>
  <si>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</si>
  <si>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</si>
  <si>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</si>
  <si>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</si>
  <si>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</si>
  <si>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</si>
  <si>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</si>
  <si>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</si>
  <si>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</si>
  <si>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</si>
  <si>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</si>
  <si>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</si>
  <si>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</si>
  <si>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</si>
  <si>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</si>
  <si>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</si>
  <si>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</si>
  <si>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</si>
  <si>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</si>
  <si>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</si>
  <si>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</si>
  <si>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</si>
  <si>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</si>
  <si>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</si>
  <si>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</si>
  <si>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</si>
  <si>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</si>
  <si>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</si>
  <si>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</si>
  <si>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</si>
  <si>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</si>
  <si>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</si>
  <si>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</si>
  <si>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</si>
  <si>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</si>
  <si>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</si>
  <si>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</si>
  <si>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</si>
  <si>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</si>
  <si>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</si>
  <si>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</si>
  <si>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</si>
  <si>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</si>
  <si>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</si>
  <si>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</si>
  <si>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</si>
  <si>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</si>
  <si>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</si>
  <si>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</si>
  <si>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</si>
  <si>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</si>
  <si>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</si>
  <si>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</si>
  <si>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</si>
  <si>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</si>
  <si>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</si>
  <si>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</si>
  <si>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</si>
  <si>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</si>
  <si>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</si>
  <si>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</si>
  <si>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</si>
  <si>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</si>
  <si>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</si>
  <si>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</si>
  <si>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</si>
  <si>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</si>
  <si>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</si>
  <si>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</si>
  <si>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</si>
  <si>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</si>
  <si>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</si>
  <si>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</si>
  <si>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</si>
  <si>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</si>
  <si>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</si>
  <si>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</si>
  <si>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</si>
  <si>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</si>
  <si>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</si>
  <si>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</si>
  <si>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</si>
  <si>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</si>
  <si>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</si>
  <si>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</si>
  <si>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</si>
  <si>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</si>
  <si>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</si>
  <si>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</si>
  <si>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</si>
  <si>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</si>
  <si>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</si>
  <si>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</si>
  <si>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</si>
  <si>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</si>
  <si>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</si>
  <si>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</si>
  <si>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</si>
  <si>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</si>
  <si>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</si>
  <si>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</si>
  <si>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</si>
  <si>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</si>
  <si>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</si>
  <si>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</si>
  <si>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</si>
  <si>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</si>
  <si>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</si>
  <si>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</si>
  <si>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</si>
  <si>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</si>
  <si>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</si>
  <si>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</si>
  <si>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</si>
  <si>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</si>
  <si>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</si>
  <si>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</si>
  <si>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</si>
  <si>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</si>
  <si>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</si>
  <si>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</si>
  <si>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</si>
  <si>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</si>
  <si>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</si>
  <si>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</si>
  <si>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</si>
  <si>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</si>
  <si>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</si>
  <si>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</si>
  <si>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</si>
  <si>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</si>
  <si>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</si>
  <si>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</si>
  <si>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</si>
  <si>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</si>
  <si>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</si>
  <si>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</si>
  <si>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</si>
  <si>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</si>
  <si>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</si>
  <si>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</si>
  <si>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</si>
  <si>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</si>
  <si>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</si>
  <si>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</si>
  <si>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</si>
  <si>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</si>
  <si>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</si>
  <si>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</si>
  <si>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</si>
  <si>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</si>
  <si>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</si>
  <si>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</si>
  <si>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</si>
  <si>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</si>
  <si>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</si>
  <si>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</si>
  <si>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</si>
  <si>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</si>
  <si>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</si>
  <si>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</si>
  <si>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</si>
  <si>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</si>
  <si>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</si>
  <si>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</si>
  <si>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</si>
  <si>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</si>
  <si>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</si>
  <si>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</si>
  <si>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</si>
  <si>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</si>
  <si>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</si>
  <si>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</si>
  <si>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</si>
  <si>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</si>
  <si>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</si>
  <si>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</si>
  <si>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</si>
  <si>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</si>
  <si>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</si>
  <si>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</si>
  <si>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</si>
  <si>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</si>
  <si>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</si>
  <si>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</si>
  <si>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</si>
  <si>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</si>
  <si>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</si>
  <si>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</si>
  <si>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</si>
  <si>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</si>
  <si>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</si>
  <si>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</si>
  <si>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</si>
  <si>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</si>
  <si>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</si>
  <si>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</si>
  <si>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</si>
  <si>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</si>
  <si>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</si>
  <si>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</si>
  <si>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</si>
  <si>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</si>
  <si>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</si>
  <si>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</si>
  <si>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</si>
  <si>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</si>
  <si>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</si>
  <si>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</si>
  <si>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</si>
  <si>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</si>
  <si>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</si>
  <si>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</si>
  <si>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</si>
  <si>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</si>
  <si>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</si>
  <si>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</si>
  <si>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</si>
  <si>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</si>
  <si>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</si>
  <si>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</si>
  <si>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</si>
  <si>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</si>
  <si>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</si>
  <si>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</si>
  <si>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</si>
  <si>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</si>
  <si>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</si>
  <si>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</si>
  <si>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</si>
  <si>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</si>
  <si>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</si>
  <si>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</si>
  <si>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</si>
  <si>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</si>
  <si>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</si>
  <si>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</si>
  <si>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</si>
  <si>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</si>
  <si>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</si>
  <si>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</si>
  <si>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</si>
  <si>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</si>
  <si>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</si>
  <si>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</si>
  <si>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</si>
  <si>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</si>
  <si>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</si>
  <si>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</si>
  <si>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</si>
  <si>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</si>
  <si>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</si>
  <si>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</si>
  <si>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</si>
  <si>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</si>
  <si>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</si>
  <si>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</si>
  <si>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</si>
  <si>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</si>
  <si>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</si>
  <si>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</si>
  <si>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</si>
  <si>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</si>
  <si>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</si>
  <si>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</si>
  <si>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</si>
  <si>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</si>
  <si>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</si>
  <si>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</si>
  <si>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</si>
  <si>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</si>
  <si>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</si>
  <si>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</si>
  <si>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</si>
  <si>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</si>
  <si>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</si>
  <si>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</si>
  <si>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</si>
  <si>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</si>
  <si>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</si>
  <si>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</si>
  <si>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</si>
  <si>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</si>
  <si>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</si>
  <si>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</si>
  <si>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</si>
  <si>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</si>
  <si>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</si>
  <si>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</si>
  <si>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</si>
  <si>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</si>
  <si>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</si>
  <si>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</si>
  <si>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</si>
  <si>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</si>
  <si>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</si>
  <si>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</si>
  <si>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</si>
  <si>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</si>
  <si>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</si>
  <si>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</si>
  <si>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</si>
  <si>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</si>
  <si>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</si>
  <si>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</si>
  <si>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</si>
  <si>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</si>
  <si>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</si>
  <si>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</si>
  <si>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</si>
  <si>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</si>
  <si>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</si>
  <si>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</si>
  <si>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</si>
  <si>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</si>
  <si>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</si>
  <si>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</si>
  <si>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</si>
  <si>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</si>
  <si>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</si>
  <si>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</si>
  <si>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</si>
  <si>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</si>
  <si>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</si>
  <si>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</si>
  <si>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</si>
  <si>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</si>
  <si>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</si>
  <si>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</si>
  <si>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</si>
  <si>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</si>
  <si>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</si>
  <si>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</si>
  <si>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</si>
  <si>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</si>
  <si>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</si>
  <si>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</si>
  <si>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</si>
  <si>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</si>
  <si>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</si>
  <si>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</si>
  <si>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</si>
  <si>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</si>
  <si>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</si>
  <si>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</si>
  <si>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</si>
  <si>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</si>
  <si>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</si>
  <si>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</si>
  <si>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</si>
  <si>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</si>
  <si>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</si>
  <si>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</si>
  <si>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</si>
  <si>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</si>
  <si>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</si>
  <si>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</si>
  <si>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</si>
  <si>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</si>
  <si>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</si>
  <si>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</si>
  <si>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</si>
  <si>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</si>
  <si>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</si>
  <si>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</si>
  <si>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</si>
  <si>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</si>
  <si>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</si>
  <si>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</si>
  <si>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</si>
  <si>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</si>
  <si>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</si>
  <si>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</si>
  <si>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</si>
  <si>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</si>
  <si>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</si>
  <si>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</si>
  <si>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</si>
  <si>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</si>
  <si>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</si>
  <si>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</si>
  <si>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</si>
  <si>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</si>
  <si>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</si>
  <si>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</si>
  <si>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</si>
  <si>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</si>
  <si>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</si>
  <si>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</si>
  <si>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</si>
  <si>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</si>
  <si>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</si>
  <si>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</si>
  <si>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</si>
  <si>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</si>
  <si>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</si>
  <si>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</si>
  <si>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</si>
  <si>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</si>
  <si>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</si>
  <si>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</si>
  <si>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</si>
  <si>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</si>
  <si>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</si>
  <si>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</si>
  <si>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</si>
  <si>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</si>
  <si>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</si>
  <si>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</si>
  <si>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</si>
  <si>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</si>
  <si>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</si>
  <si>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</si>
  <si>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</si>
  <si>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</si>
  <si>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</si>
  <si>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</si>
  <si>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</si>
  <si>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</si>
  <si>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</si>
  <si>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</si>
  <si>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</si>
  <si>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</si>
  <si>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</si>
  <si>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</si>
  <si>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</si>
  <si>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</si>
  <si>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</si>
  <si>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</si>
  <si>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</si>
  <si>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</si>
  <si>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</si>
  <si>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</si>
  <si>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</si>
  <si>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</si>
  <si>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</si>
  <si>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</si>
  <si>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</si>
  <si>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</si>
  <si>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</si>
  <si>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</si>
  <si>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</si>
  <si>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</si>
  <si>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</si>
  <si>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</si>
  <si>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</si>
  <si>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</si>
  <si>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</si>
  <si>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</si>
  <si>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</si>
  <si>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</si>
  <si>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</si>
  <si>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</si>
  <si>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</si>
  <si>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</si>
  <si>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</si>
  <si>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</si>
  <si>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</si>
  <si>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</si>
  <si>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</si>
  <si>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</si>
  <si>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</si>
  <si>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</si>
  <si>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</si>
  <si>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</si>
  <si>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</si>
  <si>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</si>
  <si>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</si>
  <si>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</si>
  <si>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</si>
  <si>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</si>
  <si>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</si>
  <si>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</si>
  <si>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</si>
  <si>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</si>
  <si>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</si>
  <si>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</si>
  <si>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</si>
  <si>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</si>
  <si>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</si>
  <si>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</si>
  <si>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</si>
  <si>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</si>
  <si>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</si>
  <si>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</si>
  <si>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</si>
  <si>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</si>
  <si>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</si>
  <si>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</si>
  <si>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</si>
  <si>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</si>
  <si>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</si>
  <si>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</si>
  <si>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</si>
  <si>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</si>
  <si>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</si>
  <si>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</si>
  <si>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</si>
  <si>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</si>
  <si>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</si>
  <si>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</si>
  <si>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</si>
  <si>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</si>
  <si>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</si>
  <si>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</si>
  <si>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</si>
  <si>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</si>
  <si>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</si>
  <si>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</si>
  <si>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</si>
  <si>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</si>
  <si>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</si>
  <si>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</si>
  <si>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</si>
  <si>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</si>
  <si>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</si>
  <si>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</si>
  <si>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</si>
  <si>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</si>
  <si>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</si>
  <si>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</si>
  <si>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</si>
  <si>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</si>
  <si>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</si>
  <si>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</si>
  <si>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</si>
  <si>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</si>
  <si>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</si>
  <si>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</si>
  <si>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</si>
  <si>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</si>
  <si>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</si>
  <si>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</si>
  <si>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</si>
  <si>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</si>
  <si>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</si>
  <si>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</si>
  <si>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</si>
  <si>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</si>
  <si>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</si>
  <si>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</si>
  <si>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</si>
  <si>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</si>
  <si>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</si>
  <si>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</si>
  <si>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</si>
  <si>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</si>
  <si>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</si>
  <si>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</si>
  <si>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</si>
  <si>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</si>
  <si>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</si>
  <si>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</si>
  <si>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</si>
  <si>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</si>
  <si>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</si>
  <si>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</si>
  <si>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</si>
  <si>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</si>
  <si>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</si>
  <si>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</si>
  <si>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</si>
  <si>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</si>
  <si>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</si>
  <si>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</si>
  <si>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</si>
  <si>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</si>
  <si>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</si>
  <si>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</si>
  <si>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</si>
  <si>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</si>
  <si>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</si>
  <si>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</si>
  <si>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</si>
  <si>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</si>
  <si>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</si>
  <si>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</si>
  <si>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</si>
  <si>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</si>
  <si>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</si>
  <si>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</si>
  <si>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</si>
  <si>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</si>
  <si>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</si>
  <si>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</si>
  <si>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</si>
  <si>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</si>
  <si>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</si>
  <si>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</si>
  <si>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</si>
  <si>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</si>
  <si>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</si>
  <si>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</si>
  <si>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</si>
  <si>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</si>
  <si>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</si>
  <si>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</si>
  <si>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</si>
  <si>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</si>
  <si>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</si>
  <si>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</si>
  <si>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</si>
  <si>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</si>
  <si>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</si>
  <si>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</si>
  <si>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</si>
  <si>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</si>
  <si>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</si>
  <si>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</si>
  <si>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</si>
  <si>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</si>
  <si>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</si>
  <si>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</si>
  <si>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</si>
  <si>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</si>
  <si>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</si>
  <si>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</si>
  <si>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</si>
  <si>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</si>
  <si>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</si>
  <si>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</si>
  <si>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</si>
  <si>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</si>
  <si>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</si>
  <si>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</si>
  <si>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</si>
  <si>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</si>
  <si>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</si>
  <si>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</si>
  <si>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</si>
  <si>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</si>
  <si>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</si>
  <si>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</si>
  <si>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</si>
  <si>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</si>
  <si>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</si>
  <si>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</si>
  <si>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</si>
  <si>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</si>
  <si>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</si>
  <si>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</si>
  <si>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</si>
  <si>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</si>
  <si>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</si>
  <si>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</si>
  <si>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</si>
  <si>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</si>
  <si>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</si>
  <si>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</si>
  <si>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</si>
  <si>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</si>
  <si>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</si>
  <si>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</si>
  <si>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</si>
  <si>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</si>
  <si>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</si>
  <si>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</si>
  <si>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</si>
  <si>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</si>
  <si>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</si>
  <si>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</si>
  <si>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</si>
  <si>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</si>
  <si>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</si>
  <si>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</si>
  <si>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</si>
  <si>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</si>
  <si>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</si>
  <si>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</si>
  <si>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</si>
  <si>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</si>
  <si>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</si>
  <si>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</si>
  <si>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</si>
  <si>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</si>
  <si>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</si>
  <si>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</si>
  <si>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</si>
  <si>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</si>
  <si>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</si>
  <si>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</si>
  <si>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</si>
  <si>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</si>
  <si>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</si>
  <si>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</si>
  <si>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</si>
  <si>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</si>
  <si>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</si>
  <si>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</si>
  <si>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</si>
  <si>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</si>
  <si>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</si>
  <si>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</si>
  <si>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</si>
  <si>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</si>
  <si>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</si>
  <si>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</si>
  <si>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</si>
  <si>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</si>
  <si>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</si>
  <si>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</si>
  <si>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</si>
  <si>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</si>
  <si>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</si>
  <si>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</si>
  <si>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</si>
  <si>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</si>
  <si>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</si>
  <si>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</si>
  <si>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</si>
  <si>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</si>
  <si>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</si>
  <si>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</si>
  <si>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</si>
  <si>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</si>
  <si>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</si>
  <si>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</si>
  <si>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</si>
  <si>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</si>
  <si>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</si>
  <si>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</si>
  <si>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</si>
  <si>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</si>
  <si>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</si>
  <si>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</si>
  <si>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</si>
  <si>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</si>
  <si>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</si>
  <si>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</si>
  <si>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</si>
  <si>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</si>
  <si>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</si>
  <si>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</si>
  <si>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</si>
  <si>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</si>
  <si>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</si>
  <si>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</si>
  <si>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</si>
  <si>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</si>
  <si>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</si>
  <si>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</si>
  <si>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</si>
  <si>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</si>
  <si>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</si>
  <si>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</si>
  <si>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</si>
  <si>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</si>
  <si>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</si>
  <si>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</si>
  <si>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</si>
  <si>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</si>
  <si>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</si>
  <si>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</si>
  <si>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</si>
  <si>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</si>
  <si>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</si>
  <si>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</si>
  <si>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</si>
  <si>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</si>
  <si>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</si>
  <si>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</si>
  <si>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</si>
  <si>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</si>
  <si>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</si>
  <si>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</si>
  <si>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</si>
  <si>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</si>
  <si>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</si>
  <si>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</si>
  <si>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</si>
  <si>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</si>
  <si>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</si>
  <si>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</si>
  <si>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</si>
  <si>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</si>
  <si>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</si>
  <si>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</si>
  <si>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</si>
  <si>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</si>
  <si>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</si>
  <si>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</si>
  <si>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</si>
  <si>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</si>
  <si>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</si>
  <si>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</si>
  <si>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</si>
  <si>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</si>
  <si>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</si>
  <si>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</si>
  <si>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</si>
  <si>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</si>
  <si>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</si>
  <si>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</si>
  <si>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</si>
  <si>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</si>
  <si>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</si>
  <si>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</si>
  <si>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</si>
  <si>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</si>
  <si>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</si>
  <si>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</si>
  <si>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</si>
  <si>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</si>
  <si>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</si>
  <si>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</si>
  <si>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</si>
  <si>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</si>
  <si>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</si>
  <si>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</si>
  <si>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</si>
  <si>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</si>
  <si>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</si>
  <si>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</si>
  <si>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</si>
  <si>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</si>
  <si>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</si>
  <si>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</si>
  <si>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</si>
  <si>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</si>
  <si>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</si>
  <si>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</si>
  <si>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</si>
  <si>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</si>
  <si>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</si>
  <si>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</si>
  <si>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</si>
  <si>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</si>
  <si>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</si>
  <si>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</si>
  <si>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</si>
  <si>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</si>
  <si>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 xml:space="preserve">Jackie </t>
  </si>
  <si>
    <t>Young</t>
  </si>
  <si>
    <t>Planning Director</t>
  </si>
  <si>
    <t>jyoung@woodsidetown.org</t>
  </si>
  <si>
    <t>2955 Woodside Road</t>
  </si>
  <si>
    <t>4214 Jefferson Avenue</t>
  </si>
  <si>
    <t>ASRB2019-0001</t>
  </si>
  <si>
    <t>SFD</t>
  </si>
  <si>
    <t>No</t>
  </si>
  <si>
    <t>O</t>
  </si>
  <si>
    <t>ADU</t>
  </si>
  <si>
    <t>410 Whiskey Hill Road</t>
  </si>
  <si>
    <t>ASRB2019-0022</t>
  </si>
  <si>
    <t>410  Whiskey Hill Road</t>
  </si>
  <si>
    <t>122 Maybury Place</t>
  </si>
  <si>
    <t>ASRB2019-0008</t>
  </si>
  <si>
    <t>122  Maybury Place</t>
  </si>
  <si>
    <t>ASRB2019-0023</t>
  </si>
  <si>
    <t>1660 Fernside Street</t>
  </si>
  <si>
    <t>3575 Tripp Road</t>
  </si>
  <si>
    <t>ASRB2019-0018</t>
  </si>
  <si>
    <t>890 Mountain Home Road</t>
  </si>
  <si>
    <t>ASRB2019-0010</t>
  </si>
  <si>
    <t>FDR</t>
  </si>
  <si>
    <t>1 Eucalyptus Court</t>
  </si>
  <si>
    <t>1040 High Road</t>
  </si>
  <si>
    <t>151 Eleanor Drive</t>
  </si>
  <si>
    <t>1577 Canada Lane</t>
  </si>
  <si>
    <t>255 Mountain Wood Lane</t>
  </si>
  <si>
    <t>167 Eleanor Drive</t>
  </si>
  <si>
    <t>455 Old La Honda Road</t>
  </si>
  <si>
    <t>215 Mountain Wood Lane</t>
  </si>
  <si>
    <t>3450 Tripp Road</t>
  </si>
  <si>
    <t>625 Woodside Road</t>
  </si>
  <si>
    <t>7 Blue Ridge Lane</t>
  </si>
  <si>
    <t>151 Mountain Home Road</t>
  </si>
  <si>
    <t>1460 Portola Road</t>
  </si>
  <si>
    <t>2150 Ward Way</t>
  </si>
  <si>
    <t>3793 Woodside Road</t>
  </si>
  <si>
    <t>M</t>
  </si>
  <si>
    <t>BLDG2018-0032</t>
  </si>
  <si>
    <t>BLDG2018-0102</t>
  </si>
  <si>
    <t>BLDG2018-0103</t>
  </si>
  <si>
    <t>BLDG2018-0117</t>
  </si>
  <si>
    <t>BLDG2018-0216</t>
  </si>
  <si>
    <t>BLDG2018-0299</t>
  </si>
  <si>
    <t>BLDG2018-0423</t>
  </si>
  <si>
    <t>BLDG2018-0443</t>
  </si>
  <si>
    <t>BLDG2018-0493</t>
  </si>
  <si>
    <t>BLDG2018-0500</t>
  </si>
  <si>
    <t>BLDG2019-0018</t>
  </si>
  <si>
    <t>BLDG2019-0021</t>
  </si>
  <si>
    <t>BLDG2019-0109</t>
  </si>
  <si>
    <t>BLDG2019-0100</t>
  </si>
  <si>
    <t>BLDG2019-0165</t>
  </si>
  <si>
    <t>BLDG2019-0305</t>
  </si>
  <si>
    <t>Demolished</t>
  </si>
  <si>
    <t>BLDG2018-0116</t>
  </si>
  <si>
    <t>BLDG2018-0298</t>
  </si>
  <si>
    <t>BLDG2019-0020</t>
  </si>
  <si>
    <t>BLDG2019-0099</t>
  </si>
  <si>
    <t>970 Mountain Home Road</t>
  </si>
  <si>
    <t>BLDG2019-0112</t>
  </si>
  <si>
    <t>BLDG2019-0164</t>
  </si>
  <si>
    <t>2195 Greenways Drive</t>
  </si>
  <si>
    <t>BLDG2019-0192</t>
  </si>
  <si>
    <t>BLDG2019-0304</t>
  </si>
  <si>
    <t>BLDG2018-0422</t>
  </si>
  <si>
    <t>3455 Tripp Road</t>
  </si>
  <si>
    <t>BLDG2018-0499</t>
  </si>
  <si>
    <t>BLDG2016-0032</t>
  </si>
  <si>
    <t>215 Lindenbrook Road</t>
  </si>
  <si>
    <t>Y</t>
  </si>
  <si>
    <t>N</t>
  </si>
  <si>
    <t>HE Analysis of affordable units</t>
  </si>
  <si>
    <t>30 Sand Hill Court</t>
  </si>
  <si>
    <t>BLDG2013-0348</t>
  </si>
  <si>
    <t>8 Palm Circle Road</t>
  </si>
  <si>
    <t>BLDG2015-0175</t>
  </si>
  <si>
    <t>BLDG2015-0293</t>
  </si>
  <si>
    <t>1028 Canada Road</t>
  </si>
  <si>
    <t>BLDG2015-0504</t>
  </si>
  <si>
    <t>150 Northridge Lane</t>
  </si>
  <si>
    <t>BLDG2016-0181</t>
  </si>
  <si>
    <t>245 Mountain Wood Lane</t>
  </si>
  <si>
    <t>BLDG2016-0558</t>
  </si>
  <si>
    <t>1281 Canada Road</t>
  </si>
  <si>
    <t>BLDG2017-0192</t>
  </si>
  <si>
    <t>110 Stadler Drive</t>
  </si>
  <si>
    <t>BLDG2017-0230</t>
  </si>
  <si>
    <t>156 Romero</t>
  </si>
  <si>
    <t>BLDG2018-0020</t>
  </si>
  <si>
    <t>180 Farm Road</t>
  </si>
  <si>
    <t>BLDG2014-0105</t>
  </si>
  <si>
    <t>BLDG2015-0507</t>
  </si>
  <si>
    <t>BLDG2016-0182</t>
  </si>
  <si>
    <t>3985 Woodside Road</t>
  </si>
  <si>
    <t>BLDG2016-0547</t>
  </si>
  <si>
    <t>185 Jane Drive</t>
  </si>
  <si>
    <t>BLDG2017-0193</t>
  </si>
  <si>
    <t>1075 Godetia Drive</t>
  </si>
  <si>
    <t>BLDG2017-0492</t>
  </si>
  <si>
    <t>10 Somerset Place</t>
  </si>
  <si>
    <t>BLDG2018-0005</t>
  </si>
  <si>
    <t>187 Crest Road</t>
  </si>
  <si>
    <t>BLDG2018-0377</t>
  </si>
  <si>
    <t>BLDG2016-0509</t>
  </si>
  <si>
    <t>BLDG2017-0178</t>
  </si>
  <si>
    <t>H1.1(a) Accessory Dwelling Units Survey</t>
  </si>
  <si>
    <t>Utilize the Town's voluntary survey form related to accessory dwelling units (ADUs), formerly referred to as accessory living quarters (ALQs), on an ongoing basis.  The survey is provided to applicants of new accessory dwelling units requesting information on the proposed occupancy and rental costs of the units.  This information will assist the Town in tracking the affordability of units and/or their use at no cost for family members or as part of work agreements.</t>
  </si>
  <si>
    <t>Ongoing</t>
  </si>
  <si>
    <t>The Town provides the survey to all applicants constructing accessory dwelling units (ADUs).  The surveys are on-file in the Planning Department at Town Hall.</t>
  </si>
  <si>
    <t>H1.1(b) Rental Availability Information</t>
  </si>
  <si>
    <t>Request the voluntary submittal of rental availability information and priority consideration to special housing needs groups.</t>
  </si>
  <si>
    <t>The Town makes housing resources available on its website on an ongoing basis, but does not have a specific role in advocating for special housing needs groups.</t>
  </si>
  <si>
    <t>H1.1(c) Streamline ASRB Review</t>
  </si>
  <si>
    <t>Streamline the ASRB review of accessory dwelling units. Consider and evaluate using a single meeting review process for ADUs.  Utilize on an ongoing basis the handout that advises applicants of the process requirements for accessory dwelling units.</t>
  </si>
  <si>
    <t>Amended Dec. 2015 &amp; Ongoing</t>
  </si>
  <si>
    <t>H1.1(d) Rental Unit Incentive Program</t>
  </si>
  <si>
    <t>Develop and establish incentive programs to encourage the construction of rental units for households meeting affordability criteria set by the State, such as the reduction of development standards, easing size restrictions, reduction of permitting fees, allowing increase in square footage for the main residence when constructing a deed restricted accessory dwelling units (deed restricted over a set period of time to ensure its affordability during this period), etc.</t>
  </si>
  <si>
    <t>H1.1(e) Affordability Incentives</t>
  </si>
  <si>
    <t>Annually evaluate the affordability and amend incentives or regulatory concessions as necessary to ensure second units can accommodate the Town’s housing needs for lower and moderate-income households. Consider the expansion of Town ordinances which permit affordable rental units.</t>
  </si>
  <si>
    <t>H1.1(f) Affordability Outreach</t>
  </si>
  <si>
    <t xml:space="preserve">Conduct outreach efforts throughout the community to promote the units by sending announcements to organizations and hosting meetings on an annual basis, and posting information on Town’s website, etc. </t>
  </si>
  <si>
    <t>The Town maintains information about housing resources on its website (https://www.woodsidetown.org/planning/housing-resources).</t>
  </si>
  <si>
    <t>H1.1(g) Affordable Rental Ordinance</t>
  </si>
  <si>
    <t>Discuss how the Town will consider expansion of ordinances to permit affordable rental units.</t>
  </si>
  <si>
    <t>See (e) above.</t>
  </si>
  <si>
    <t>H1.1(h) Sewer for Accessory Dwelling Units</t>
  </si>
  <si>
    <t>Coordinate with sewer providers to provide priority service to accessory dwelling units.</t>
  </si>
  <si>
    <t xml:space="preserve">Only approximately 40% of Town properties are served by sewer, and the area's physical constraints and treatment plant limitations render the construction of new public sewage systems impractical. Therefore, the majority of housing units must be served by on-site sewage disposal systems (i.e., septic tank/drain field systems). The Town of Woodside has very limited sewer capacity.  Existing Town sewer policy is to allocate the Town's limited remaining wastewater treatment and collection capacity to serve only sites with prior sewer assessments and accessible areas with failing septic systems, especially in the north Cañada Road area (Housing Element (2015-2023), pp.266-267).  (https://www.woodsidetown.org/planning/housing-resources).  </t>
  </si>
  <si>
    <t>H1.1(i) Amnesty Program</t>
  </si>
  <si>
    <t>Consideration of a new Town Ordinance to provide an amnesty program for the legalization of accessory dwelling units constructed without permits including a reduction or elimination of penalty fees for a specific period of time, not to be less than one year.</t>
  </si>
  <si>
    <t>This measure will be considered if the pace of ADU construction slows.</t>
  </si>
  <si>
    <t>H1.1(j) Deed Restricted Units</t>
  </si>
  <si>
    <t>Consideration of a new Town Ordinance to provide for the construction of new deed restricted units to ensure affordability over time.</t>
  </si>
  <si>
    <t>No action has been taken on this strategy.</t>
  </si>
  <si>
    <t>H1.1(k) Additional Square Footage</t>
  </si>
  <si>
    <t>Consideration of a new Town Ordinance to allow for additional square footage for a main residence if at least one of the accessory dwelling units is deed restricted for affordability.</t>
  </si>
  <si>
    <t>H1.1(l)Prepare Brochure on ADU's</t>
  </si>
  <si>
    <t>Prepare a brochure to help to explain opportunities for adding accessory dwelling units to existing lots in all residential zones.  Clarify acreage requirements and unit opportunities for each zone.</t>
  </si>
  <si>
    <t>H1.2(a) Fabricated Units</t>
  </si>
  <si>
    <t>Continue to allow mobile homes, factory built and modular housing units, consistent with State law.</t>
  </si>
  <si>
    <t>The Town continues to allow mobile homes, factory built, and modular housing units, consistent with State law. For example, the Town recently reviewed a factory built modular housing unit, manufactured by BluHomes in Vallejo (https://www.bluhomes.com/). As of January 1, 2017, all projects are required to comply with the 2016 California Code of Regulations (CCR).  The Code includes Building, Residential, Electrical, Plumbing, Mechanical, Energy, Green Standards and Reference Standards Codes.</t>
  </si>
  <si>
    <t>H1.2(b) Alternative Construction Methods</t>
  </si>
  <si>
    <t>Explore adopting procedures under which alternative construction methods (e.g. green building methods, such as pre-manufactured construction components and manufactured housing, etc.) can be considered. The California Building Code provides an option for alternative construction, whereby an applicant submits an alternate design to the Building Official, the alternate design standards and testing of the proposed product, and the rationale for the request. The Building Official may approve an alternate construction methodology. The Town has approved alternate building materials in the past, including rammed earth landscape walls, green roofs, rainwater retention and reuse systems, fuel cells, ground source heat recovery systems, and Styrofoam core truss wall systems. The Town now encourages the use of green building materials through implementation of the Sustainability Element, and the Residential Design Guidelines RDG), both adopted in 2012.  The RDGs were revised and adopted in February, 2016, but maintain all language cited regarding sustainability.</t>
  </si>
  <si>
    <t>The Town is implementing its Sustainability Element, Climate Action Plan (CAP), and Residential Design Guidelines (RDG), all of which advocate using and reusing a variety of materials. CAP Measure 3.1.2, related to Residential Green Building Requirements, establishes the Town's intention to continue to adopt all new State Residential Building Codes, and to encourage and incentivize achievement of CAL Green Tier 1 energy performance. The measure also continues to encourage the integration of sustainable design features and elements, such as passive heating and cooling, solar, green roofs, and geothermal systems.  As of January 1, 2017, all projects are required to comply with the 2016 California Code of Regulations (CCR).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 and wall insulation, water heating, and lighting. (http://www.energy.ca.gov/2015publications/CEC-400-2015-037/CEC-400-2015-037-CMF.pdf). On July 25, 2017, the Town adopted Ordinance No. 2017-588 to provide an expedited, streamlined permitting process for electric vehicle charging stations, to achieve timely and cost-effective installations (WMC Chapter 150, Sections 150.50-150.55).</t>
  </si>
  <si>
    <t>H1.3(a) Expand Public Transit</t>
  </si>
  <si>
    <t>Continue to request the extension of public transit routes along major traffic corridors.</t>
  </si>
  <si>
    <t>No changes have been made to transit routes along major traffic corridors.</t>
  </si>
  <si>
    <t>H1.4(a) Administer Multi-Family Housing Opportunities</t>
  </si>
  <si>
    <t>The Woodside Town Council approved the Multi-Family Overlay Zone at Cañada College on January 27, 2015. The College District will retain complete control over its own property and multifamily would only be allowed if the College District decides to lease or sell some parcels of land on the Cañada College campus. The Town will work with the College District to facilitate any future desired multi-family housing.</t>
  </si>
  <si>
    <t>No development proposals have been submitted for construction of multi-family housing within the Multi-Family Overlay Zone at Cañada College.  The Town will continue to coordinate with Cañada College on administering opportunities for multi-family housing.</t>
  </si>
  <si>
    <t>H1.4(b) Density Bonus</t>
  </si>
  <si>
    <t>Develop a density bonus ordinance consistent with State law to introduce concessions and incentives for multi-family housing, such as reduction in parking, increased density, expedited processing, reduced fees, etc.</t>
  </si>
  <si>
    <t>The Town allows ADUs in all residential zones, which increases the allowable density. The Town will continue to work on developing its density bonus ordinance, consistent with State law.</t>
  </si>
  <si>
    <t>H1.5(a) Amend Municipal Code</t>
  </si>
  <si>
    <t>Town staff will work with the Town Council and/or their designees to determine how the Municipal Code may be amended to ease restrictions on the construction of rental units and to provide incentives for affordable deed restricted units.</t>
  </si>
  <si>
    <t>H1.5(b) Prepare Recommendations for Town Council</t>
  </si>
  <si>
    <t>After final ideas are prepared in the form of proposed Municipal Code amendments, staff will bring the proposal to the Planning Commission for their recommendation and to the Town Council for their review and approval.</t>
  </si>
  <si>
    <t>See the discussion under (a) above.</t>
  </si>
  <si>
    <t>H2.1(a) Appy California Building Code</t>
  </si>
  <si>
    <t>The Town shall continue to apply the California Building Code in order to preserve the existing housing stock and Historic structures.</t>
  </si>
  <si>
    <t>H2.1(b) Maintain and Improve Housing</t>
  </si>
  <si>
    <t>Maintain the character and quality of existing housing which is in good condition, and improve the character of housing wherever substandard structures are found.</t>
  </si>
  <si>
    <t>During the 2015-2023 Housing Element cycle, the Town anticipates that a total of 718 units will be upgraded through maintenance, remodeling, additions and other improvements. Specifically, the Town anticipates that approximately 24 ADUs will be rehabilitated; 341 units will be remodeled/repaired; 239 units will have additions/remodels; 10 units will be preserved through historic preservation activities; 4 units will be preserved through Code Enforcement actions; and 100 units will have energy upgrades. These assumptions anticipate that approximately 90 units (89.75) will be upgraded each year during this planning period (Housing Element (2015-2023), Table H10).  See also the discussion of (a) above (https://www.woodsidetown.org/planning/housing-resources)</t>
  </si>
  <si>
    <t>H2.1(c) Enforce Housing Standards</t>
  </si>
  <si>
    <t>The Town’s code enforcement staff and building inspector will continue to follow up on complaints regarding housing conditions. Violations shall be brought into conformance in a timely manner. The emphasis shall be on maintaining the existing housing stock. If circumstances dictate (e.g., low income households, or limited income seniors), the property owner will be referred to the County to determine if funds for housing improvements are available.</t>
  </si>
  <si>
    <t xml:space="preserve">The Town responds to complaints related to compliance and works with Town residents to address issues related to public health and safety. The Town maintains a list and related links to housing resources on its website. (https://www.woodsidetown.org/planning/housing-resources)
Since 2016, the Town recognized that short-term vacation rentals are a commercial use not expressly allowed by the Zoning Code. Complaints regarding these rentals are handled by the Town’s Code Enforcement Program. </t>
  </si>
  <si>
    <t>H2.1(d) Sewage System</t>
  </si>
  <si>
    <t>The Town shall continue to support the provision of a sewage system to those areas experiencing waste disposal problems and will encourage sanitary service districts to prioritize service improvements for designated potential affordable housing sites, if they become available.</t>
  </si>
  <si>
    <t xml:space="preserve">Existing Town sewer policy is to allocate the Town's limited remaining wastewater treatment and collection capacity to serve only sites with prior sewer assessments and accessible properties with failing septic systems, especially in the north Cañada Road area (Housing Element (2015-2023), pp. 266-267).  (https://www.woodsidetown.org/planning/housing-resources) </t>
  </si>
  <si>
    <t>H2.2(a) Continue Home Rehabilitation</t>
  </si>
  <si>
    <t>The Town shall continue to encourage and facilitate the rehabilitation and/or expansion of existing housing units.</t>
  </si>
  <si>
    <t>As indicated in (b), under Policy H2.1, above, the Town anticipates that a total of 718 units, or approximately 90 per year, will be upgraded between 2015 and 2023 (Housing Element Update, (2015-2023), Table H10) (https://www.woodsidetown.org/planning/housing-resources).</t>
  </si>
  <si>
    <t>H2.2(b) Exceptions and Variances</t>
  </si>
  <si>
    <t>Continue to provide for setback exceptions and variances to recognize limitations on existing structures to allow remodeling or small additions rather than demolition and construction of new structures.</t>
  </si>
  <si>
    <t>Code Amended
In 2013
&amp;
Ongoing</t>
  </si>
  <si>
    <t>H2.2(c) Utilize Town and Country Rehabilitation Programs</t>
  </si>
  <si>
    <t>Encourage the private sector to rehabilitate and construct new housing through the Town's policies and programs, and inform low and moderate income residents about the County's Rehabilitation Loan Program.</t>
  </si>
  <si>
    <t xml:space="preserve">Housing resources are maintained on the Town's website.        (https://www.woodsidetown.org/planning/housing-resources)                          </t>
  </si>
  <si>
    <t>H2.3(a) Construct to Building Code</t>
  </si>
  <si>
    <t>New housing shall conform with building codes.</t>
  </si>
  <si>
    <t>All housing is required to conform to the State Building Codes and obtain a Building Permit prior to construction or renovation. Since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t>
  </si>
  <si>
    <t>H2.3(b) Limit House Sizes</t>
  </si>
  <si>
    <t>Continue to maintain house size limitations in all zones to encourage the retention of existing smaller homes where possible, especially in the R-1 zone.</t>
  </si>
  <si>
    <t>H2.4(a) Promote and Enforce Energy Efficiency and Sustainability</t>
  </si>
  <si>
    <t>Continue to require compliance with Title 24 of the State’s building regulations. In addition, disseminate energy conservation information available from other agencies, such as PG&amp;E's solar subsidy program and energy audits.</t>
  </si>
  <si>
    <t xml:space="preserve">In its Climate Action Plan (CAP) Measure 3.1.2, the Town established its intention to continue to adopt all new State Residential Building Codes. It will also encourage and incentivize achievement of CAL Green Tier 1 energy performance, and the integration of sustainable design features and elements such as passive heating and cooling, solar, green roofs, and geothermal systems. It should be noted that while the Town encourages integration of sustainable design features, CAL Green Tier 1 energy performance is increasingly viewed as highly restrictive and beyond what most property owners have been able to achieve. As of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
</t>
  </si>
  <si>
    <t>H2.4(b) Building Design and Materials</t>
  </si>
  <si>
    <t>Continue to encourage the inclusion of energy saving siting, features and materials in the retrofit of existing units, the construction of new units, and the development of new subdivisions.</t>
  </si>
  <si>
    <t>H2.4(c) Sustainable Services and Development</t>
  </si>
  <si>
    <t>Continue to implement the Town's Sustainability Element of the General Plan.  Staff anticipates that energy conservation requirements will continue to be enforced consistent with Title 24 of the California Code of Regulations. Conservation practices are also guided by the provision of the Sustainability Element and voluntary green building provisions.  The Town will also:
1. Continue to subsidize the plan review and building inspection of roof-mounted and ground-mounted solar panel installations in order to encourage energy saving features in retrofits.
2. Continue to encourage staff to attend training in energy efficient building techniques in order to assist applicants in incorporating design energy efficient new homes and remodel projects. The Town attends the Build It Green Bay Area Public Agency Council meetings and San Mateo County Green Building meetings regularly, and a member of the planning staff is certified through the Build It Green Certified Green Building Professional training.
3. Continue to pool resources with neighboring jurisdictions. The Town has helped advertise Portola Valley’s green speaker series in order to facilitate homeowners’ education of energy conservation techniques.</t>
  </si>
  <si>
    <t xml:space="preserve">In adopting its Climate Action Plan (CAP) on September 22, 2015, the Town indicated its intent to continue to adopt all new State Residential Building Codes; and continue to encourage the integration of sustainable design features and elements, such as passive heating and cooling, solar, green roofs, and geothermal systems, as described in both the Building Design section of the RDG and the Sustainability Element of the General Plan.  As of January 1, 2017, all projects are required to comply with the 2016 California Code of Regulations.  The Code includes Building, Residential, Electrical, Plumbing, Mechanical, Energy, Green Standards and Reference Standards Codes.
In adopting its Housing Element (2015-2023), the Town adopted Policy H2.4, "Promote sustainability including energy efficient housing, and related programs (a) through (e)" to implement the policy. The Town continues to subsidize the plan review and building inspection of roof-mounted and ground-mounted solar panel installations. The Town also encourages staff to attend training in energy efficient building techniques, and continues to pool resources with Portola Valley to facilitate homeowners' education of energy conservation techniques.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No. 2018-7251).
</t>
  </si>
  <si>
    <t>H2.4(d) Update Design Review</t>
  </si>
  <si>
    <t>Continue to implement the requirements of Title 24 of the California Code of Regulations and the provisions of the Sustainability Element of the General Plan and the Residential Design Guidelines related to sustainability.</t>
  </si>
  <si>
    <t xml:space="preserve">Periodic Updates are made on an ongoing basis </t>
  </si>
  <si>
    <t>As of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t>
  </si>
  <si>
    <t>H2.4(e) Green Building Incentives</t>
  </si>
  <si>
    <t>Explore adopting green building regulations and incentives.</t>
  </si>
  <si>
    <t>H3.1 (a) Maintain Local Public Sector Employees</t>
  </si>
  <si>
    <t>Develop a program to maintain a list of local public-sector employees (e.g., fire, sheriff, and Town employees), school teachers and staff, care-giver, and equestrian-related workers and professionals (e.g., blacksmiths, veterinarians) interested in rental of affordable units, and assure that interested landlords and those personnel share information about vacancies.</t>
  </si>
  <si>
    <t>The Town maintains a list of housing resources on its website. (https://www.woodsidetown.org/planning/housing-resources)</t>
  </si>
  <si>
    <t>H3.1(b) Employee Housing</t>
  </si>
  <si>
    <t>Continue to inform that employee housing for six or fewer persons is treated as a single family structure and residential use, subject to the same restrictions as conventional single family dwellings (California Health and Safety Code, Section 17021.5).</t>
  </si>
  <si>
    <t>Ongoing.</t>
  </si>
  <si>
    <t>H3.2 (a) Continue Disabled Housing Programs and Policies</t>
  </si>
  <si>
    <t>Continue to enable mobility-impaired persons to access their homes through Town development standard exceptions for accessibility modifications and other available programs. Continue to recommend that the County direct CDBG funds to support its Housing Accessibility for Disabled Persons program at the Center for Independence of the Disabled. The Town will direct inquiries for house modifications for the disabled to the County program. Public information regarding the program is available at Town Hall and publicized on the Town’s web site.</t>
  </si>
  <si>
    <t xml:space="preserve">The Town maintains information to support Housing Accessibility for Disabled Persons at the Center for Independence of the Disabled on its website (https://www.woodsidetown.org/planning/housing-resources) (http://www.cidsanmateo.org/).
</t>
  </si>
  <si>
    <t>H3.2(b) Amend Zoning Ordinance to Expand Exceptions for all Disabilities</t>
  </si>
  <si>
    <t>Establish language in the zoning ordinance to allow for exceptions for disabilities of all types, including developmental disabilities, not limited to physical disabilities. Work with the Town Council to amend the Municipal Code to contemplate and accommodate all disabilities.</t>
  </si>
  <si>
    <t>Completed in 2017</t>
  </si>
  <si>
    <t>WMC Section 153.204 allows the Planning Director to grant limited exceptions to development standards for minor improvements to existing residences to accommodate access needs for disabled persons. On January 24, 2017, the Town adopted Ordinance No. 2017-582, which clarifies that the zoning ordinance allows exceptions for disabilities of all types, including developmental disabilities and/or physical disabilities.</t>
  </si>
  <si>
    <t>H3.2(c) Outreach Program</t>
  </si>
  <si>
    <t>Work with the Golden Gate Regional Center (GGRC) and the Center for Independence of individuals with Disabilities (CID) to implement an outreach program that informs families within the Town of housing and services available for persons with developmental disabilities, including housing-related training through workshops for individuals and families.</t>
  </si>
  <si>
    <t>The Town maintains a list of housing resources on its website: (https://www.woodsidetown.org/planning/housing-resources), and includes links to organizations providing resources for individuals with disabilities: (http://www.cidsanmateo.org/).</t>
  </si>
  <si>
    <t>H3.2(d) Group Homes</t>
  </si>
  <si>
    <t>Continue to inform that group homes with six (6) or fewer persons are permitted uses in all residential districts, as required by State law.</t>
  </si>
  <si>
    <t xml:space="preserve">WMC Section 153.005, defines a Residential Care Home as a dwelling unit or portion thereof, used and licensed by the State of California or the County of San Mateo, for the care of up to six persons including oversight occupancy or care for extended time periods, and including all uses defined in Sections 5115 and 6116 of the Cal. Welfare and Institutions Code, or successor legislation.  Section 153.107, Table A-1, lists Residential Care Homes as 'Permitted Uses and Structures' in all residential districts, except the Multi-Family Residential District (MFRD) at Cañada College. </t>
  </si>
  <si>
    <t>H3.2(e) Definition of Family</t>
  </si>
  <si>
    <t>Amend the Municipal Code to change the definition of family to be consistent with State law (i.e., remove the reference to occupants of a residential facility serving six or fewer persons).</t>
  </si>
  <si>
    <t>The definition of family was amended in Ordinance 2012-557, adopted on November 27, 2012.  Subsequent to this amendment, HCD directed the Town to further define the definition of Family to remove the reference to occupants of a residential facility serving six or fewer persons. On January 24, 2017, the Town adopted Ordinance No. 2017-582 which removes ‘or the occupants of a residential facility serving six or fewer persons’ from the definition of Family (WMC Section 153.005).</t>
  </si>
  <si>
    <t>H3.3(a) Senior Amenities</t>
  </si>
  <si>
    <t>Continue to consider the possibility of allowing residential projects, with medical facilities and ground transportation, for seniors.</t>
  </si>
  <si>
    <t>The WMC does not yet specifically address residential projects with medical facilities and ground transportation for seniors.</t>
  </si>
  <si>
    <t>H3.3(b) Encourage ADUs for Seniors</t>
  </si>
  <si>
    <t>Facilitate the accommodation of senior housing opportunities within the context of the Town's single-family setting. Encourage development of accessory dwelling units (second units) to enable seniors to live in Woodside in an extended family situation or in a rental unit.</t>
  </si>
  <si>
    <t>H3.3(c) Home Repair Information</t>
  </si>
  <si>
    <t>Provide information to the public about local organizations which offer home repair services for seniors, to make it easier for seniors to remain in their homes and to help maintain the housing stock.</t>
  </si>
  <si>
    <t>The Town provides information on housing resources on its website (https://www.woodsidetown.org/planning/housing-resources).</t>
  </si>
  <si>
    <t>H3.3(d) Property Tax Postponement Program</t>
  </si>
  <si>
    <t xml:space="preserve">In February 2009, the State Legislature suspended the State Controller's Office Property Tax Postponement Program. Since that time, the Controller's Office has been working with the Legislature to restore the program or find alternative ways to assist senior, blind and disabled homeowners with their property tax. On September 28, 2014, the Governor signed AB 2231 which reinstates the State Controller's Property Tax Postponement Program.  This program will allow senior citizens and disabled persons with an annual household income of $35,500 or less to apply to defer payment of property taxes on their principal residence.  Under this bill, applications may be filed with the State Controller beginning September 1, 2016 (California State Controller's Office).
</t>
  </si>
  <si>
    <t>The State of California Property Tax Postponement Program was reinstated, effective September 1, 2016. The Town provides a link to information on property tax postponement (https://www.woodsidetown.org/planning/housing-resources) (http://www.sco.ca.gov/ardtax_prop_tax_postponement.html).</t>
  </si>
  <si>
    <t>Provide mechanisms to ensure that homeowners can continue to live in their home for as long as they want. The Town will continue to encourage CDBG funding to help support the County’s Reverse Annuity Mortgages (Home Equity Conversion) program, allowing seniors to convert the equity in their homes into regular monthly income, without giving up their property. This program provides seniors with information about home equity conversion options, helps with the paper work, and provides financial analysis and consultation. The Town will maintain information regarding the program at Town Hall, and occasionally publicize its availability on the Town’s website.</t>
  </si>
  <si>
    <t>The Town provides a link to information on reverse annuity mortgages on its website (https://www.woodsidetown.org/planning/housing-resources); (http://careversemortgageseniors.com/san-mateo-ca-reverse-mortgage-lenders).</t>
  </si>
  <si>
    <t>H3.4(a) Cooperate with Agencies Providing Emergency Shelter</t>
  </si>
  <si>
    <t>The Town shall cooperate with agencies providing emergency shelter and transitional housing for the homeless and those in crisis. The Town will prepare an analysis of parcels that could potentially be used to accommodate the Town's homeless population.</t>
  </si>
  <si>
    <t>H3.4(b) Amend the Municipal Code</t>
  </si>
  <si>
    <t>Amend the Municipal Code to allow Transitional and Supportive Housing in all residential districts as a permitted use. No additional regulations, other than those normally required for single-family residences, shall apply to Transitional and Supportive Housing. Transitional and supportive housing aims to enable recently homeless persons to move to permanent housing as quickly as possible.</t>
  </si>
  <si>
    <t>H4.1(a) Community Development Block Grant</t>
  </si>
  <si>
    <t>The Town shall continue to participate in and support the use of Community Development Block Grant (CDBG) funds by the County Housing and Community Development Program for its numerous housing assistance programs. The Town will continue to update Housing information on the Town website to advise owners and applicants of the different programs and assistance available through San Mateo County.</t>
  </si>
  <si>
    <t>Ongoing and on an annual basis</t>
  </si>
  <si>
    <t>The Town continues to provide up-to-date information on housing resources on its website (https://www.woodsidetown.org/planning/housing-resources).</t>
  </si>
  <si>
    <t>H4.1(b) Sub-Regional Housing Program</t>
  </si>
  <si>
    <t>Continue participation in sub-regional housing programs.  Woodside Town Council member represents the Town on the San Mateo County City/County Association of Governments (C/CAG), the countywide sub-regional body which oversees the Housing Element Regional Housing Needs Allocation (RHNA) through a Policy Advisory Committee (PAC). A member of the Town planning staff participated in the San Mateo County Sub-Regional Housing Needs Allocation Process meetings. Through this process the Town was able to coordinate with the City of Redwood City to provide multifamily affordable housing at Cañada College (as described in the section below). Planning staff has also cooperated with surrounding jurisdictions by attending meetings and participating in the San Mateo County 21 Elements Technical Advisory Committee to pool local resources on updating the Housing Elements for each jurisdiction.</t>
  </si>
  <si>
    <t>The Town will continue to work with the College District to facilitate any future desired housing. The Town also continues to collaborate with the San Mateo County 21 Elements Technical Advisory Committee regarding housing update issues.</t>
  </si>
  <si>
    <t>H4.1(c) Work with other Municipalities and Agencies</t>
  </si>
  <si>
    <t>The Town shall work with nearby municipalities, the County, and non-profit agencies to investigate the possibilities of undertaking joint efforts to provide low and moderate income housing. In 2008, the Town worked with Redwood City and LAFCO to detach a portion of land within Woodside that is owned by Cañada College. That land was then annexed into Redwood City in order to facilitate the construction of a 60 unit affordable housing project for faculty and staff. Construction of the 60-unit development has now been completed and provides affordable housing for faculty and staff at Cañada College.</t>
  </si>
  <si>
    <t>The Town will continue to work with the College District and neighboring jurisdictions to facilitate future affordable housing.</t>
  </si>
  <si>
    <t>H4.1(d) Work with Nearby Communities and Non-Profits</t>
  </si>
  <si>
    <t>The Town shall continue to cooperate with surrounding communities and non-profit housing developers in filling the housing need goals established for the communities by the Association of Bay Area Governments.</t>
  </si>
  <si>
    <t>H4.1(e) Work with Citizens and Organizations</t>
  </si>
  <si>
    <t>The Town shall encourage private citizens and organizations, such as churches and clubs, to undertake projects related to housing and transportation for persons with special housing and transportation problems. For example in 2005, the Town Council approved the Town’s membership in the Housing Endowment and Regional Trust (HEART) of San Mateo County, a cooperative regional approach to raising funds to support the construction of affordable housing within the County.</t>
  </si>
  <si>
    <t>H4.1(f) Meet with Housing Advocates</t>
  </si>
  <si>
    <t>The Town will host a meeting with special needs housing advocate organizations to discuss opportunities and available incentives to encourage the development of housing for persons with special needs.</t>
  </si>
  <si>
    <t>H4.2(a) Enable Home Sharing</t>
  </si>
  <si>
    <t>Enable residents to remain in or to live in Woodside in a shared housing arrangement. Continue to support the use of Community Development Block Grant (CDBG) funds by San Mateo County to implement the Home Sharing Program. This service matches people needing housing and people owning a home who desire additional income and/or companionship. The Town will also provide information on HIP Housing's Home Sharing Program. The Town will continue to make information about Home Sharing programs available at Town Hall and will publicize the effort as part of the Housing Information that is available on the Town's website.</t>
  </si>
  <si>
    <t>The Town helps to address homeless issues on a regional basis by supporting CDBG funding of County programs that service the homeless and provide occasional funding of the County's Homeless Shelter Fund. The Town contributed $10,000 towards the construction of a new homeless shelter during 2000-01. The Town also maintains resource information on programs such as HIP's Home Sharing Program on its website (https://www.woodsidetown.org/planning/housing-resources) (http://hiphousing.org/programs/home-sharing-program/).</t>
  </si>
  <si>
    <t>H4.3(a) Density Ordinance</t>
  </si>
  <si>
    <t>Work with the Town's Consultant and the Town Council to refine the draft Density Bonus Ordinance, as provided by State law.</t>
  </si>
  <si>
    <t>Winter 2015</t>
  </si>
  <si>
    <t>H4.3(b) Affordability Incentives</t>
  </si>
  <si>
    <t>Explore other incentives to provide affordable housing.</t>
  </si>
  <si>
    <t>Promote equal housing opportunity by continuing to support organizations such as the Midpeninsula Citizens for Fair Housing. Continue to make information available at Town Hall, on the Town's website, and at the library, regarding the availability of fair housing services, and refer any housing discrimination complaints to that agency.</t>
  </si>
  <si>
    <t>The Town supports a variety of fair housing organizations including the Housing Endowment and Regional Trust (HEART) and a broad range of organizations involved in the Housing our People Effectively (HOPE) Plan. The Town also provides information on fair housing resources at Town Hall and on the Town's website (https://www.woodsidetown.org/planning/housing-resources), and refers calls to fair housing agencies, such as the California Department of Fair Employment and Housing, depending on the type of need (http://www.dfeh.ca.gov/res/docs/Publications/DFEH-157H.pdf).</t>
  </si>
  <si>
    <t>H4.4(b) Referrals</t>
  </si>
  <si>
    <t>The Town shall provide a referral service to link those persons experiencing discrimination in housing with public or private groups who handle complaints against discrimination.</t>
  </si>
  <si>
    <t>The Town maintains a list of housing resources on its website, including a link to the California Department of Fair Employment and Housing. (http://www.dfeh.ca.gov/res/docs/Publications/DFEH-157H.pdf)</t>
  </si>
  <si>
    <t>H5.1(a) Housing Availability Information</t>
  </si>
  <si>
    <t>Provide public information regarding the construction of new affordable units (accessory dwelling units) in Town and the availability of County programs to provide assistance to low and moderate income households. The Town will provide public information at Town Hall regarding the process and incentives for developing and preserving accessory dwelling units (second units) for rental, family quarters, or caretaker purposes. The Town will also maintain information regarding all of the County’s various programs available to low and moderate income Town residents, seniors, and the disabled, as discussed elsewhere in this chapter. The Town will regularly include such housing information on the Town’s website.</t>
  </si>
  <si>
    <t>The Town supports a variety of affordable and fair housing organizations, and provides information on housing resources at Town Hall and on the Town's website (https://www.woodsidetown.org/planning/housing-resources). The Town collects volunteer surveys on ADUs; and, using its 'Trakit' permitting software, the Town maintains a database of ADUs and other housing resources.  The Town Planning Department also maintains a binder with surveys submitted by property owners on ADUs.</t>
  </si>
  <si>
    <t>H5.2(a) Housing Inventory Database</t>
  </si>
  <si>
    <t>Maintain an inventory of sites available for housing development. Continue to maintain the Town’s parcel database with information about each parcel in Town, available to the public at any time. Continue to update the Town's map of vacant land. Available land information will be updated in each annual report (see Housing Element Appendix D).</t>
  </si>
  <si>
    <t xml:space="preserve">The Town uses Trakit, a shared database of all Town development and permitting information by parcel. The Town also maintains a list of vacant parcels in all of the residential zones that have the potential to be used as housing sites (Housing Element, Appendix D, Inventory of Undeveloped Lands). (https://www.woodsidetown.org/planning/housing-resources).Additionally, the Town periodically receives updated assessor parcel data from the County.
 </t>
  </si>
  <si>
    <t>H5.3(a) Facilitate</t>
  </si>
  <si>
    <t>The Town shall continue to provide information and consultation to property owners and private developers in order to facilitate the construction of new housing.</t>
  </si>
  <si>
    <t>H5.3(b) Permit Requirements</t>
  </si>
  <si>
    <t>To continue to inform housing construction permit applicants of all application requirements at the earliest stage.</t>
  </si>
  <si>
    <t>H5.3(c) Review Permit Process</t>
  </si>
  <si>
    <t>To continue the review of administrative and Planning Commission review processes in order to minimize housing development permit processing difficulties.</t>
  </si>
  <si>
    <t>H5.4(a) Disseminate Information</t>
  </si>
  <si>
    <t>The Town shall regularly provide housing information to the public at Town Hall and on the Town’s website.</t>
  </si>
  <si>
    <t>The Town maintains information related to home sharing and other housing resources at Town Hall, and on the Town's website.   (https://www.woodsidetown.org/planning/housing-resources).</t>
  </si>
  <si>
    <t>H5.4(b) Annual Housing Report</t>
  </si>
  <si>
    <t>Provide an annual report to the State’s Department of Housing and Community Development. The Town must develop an annual report to the State outlining its progress in implementing the provisions of the Housing Element. The report will be completed and forwarded to the State by April 1 of each year. The annual report to the State’s Department of Housing and Community Development will include an internal consistency review in order to ensure maintenance of General Plan consistency throughout the planning period.</t>
  </si>
  <si>
    <t>H5.4(c) New Data</t>
  </si>
  <si>
    <t>The Town staff shall incorporate current Census and other data into the Housing Element Annual Reports and Updates, when available, and to revise and refine the Element on the basis of such information and citizen input.</t>
  </si>
  <si>
    <t>The Town incorporates new data and periodic updates in the Annual Reports, as information becomes available.</t>
  </si>
  <si>
    <t>H5.4(d) Support Outside Input</t>
  </si>
  <si>
    <t>The Town shall support the efforts of public and private organizations to bring about more understanding of housing issues and to devise solutions to defined housing needs.</t>
  </si>
  <si>
    <t>H5.4(e) Pre-Housing Element Update</t>
  </si>
  <si>
    <t>The Planning Commission shall explore housing and related issues and report to the Town Council with recommendations 12 months prior to each required Housing Element Update.</t>
  </si>
  <si>
    <t>H5.4(f) Citizen Participation</t>
  </si>
  <si>
    <t>The Town shall encourage the involvement of citizens in the study of housing and related issues and in the formulation of proposals to ameliorate housing problems.</t>
  </si>
  <si>
    <t>Public input was encouraged throughout the process of updating the recent Housing Element (2015-2023)(https://www.woodsidetown.org/sites/default/files/fileattachments/planning/page/4961/2015_housing_element.pdf)</t>
  </si>
  <si>
    <t>H5.4(g) Public Notification</t>
  </si>
  <si>
    <t>Involve a representative cross-section of Woodside residents and obtain their input on the housing projects, policies and programs. Assure that extensive notice is provided to all residents regarding housing projects, policies and programs, including those intended to develop or maintain affordable housing. Continue to regularly advertise in the local newspaper (the “Almanac”), and to mail agenda postcards to each household when housing issues of community concern are being discussed by the Planning Commission or Town Council. Articles on the Town’s website will address upcoming housing considerations. Public information will also include background on the need for affordable housing and an explanation about income qualifications for such housing. Continue to notify neighborhood associations of projects proposed in their area, and provide an opportunity for their comment.</t>
  </si>
  <si>
    <t>Meetings conducted as part of the Housing Element Update (2015-2023) were well publicized in the Almanac and the Town's website.  Postcards were also mailed to each household announcing the Planning Commission and Council Meetings. (https://www.woodsidetown.org/planning/housing-resources).</t>
  </si>
  <si>
    <t>H5.4(h) Housing Forums</t>
  </si>
  <si>
    <t>The Planning Commission shall hold well-publicized forums to discuss housing issues and to gather citizens' input as needed in order to update the Housing Element.</t>
  </si>
  <si>
    <t>Periodic</t>
  </si>
  <si>
    <t>The Housing forums were held as part of the recent Housing Element update (2015-2023)(https://www.woodsidetown.org/sites/default/files/fileattachments/planning/page/4961/2015_housing_element.pdf)</t>
  </si>
  <si>
    <t>H5.5(a) Multi-Jurisdictional Coordination</t>
  </si>
  <si>
    <t>Collaborate and coordinate with other jurisdictions on housing and related issues that impact adjacent communities. The Town will continue to participate in multi-jurisdictional conferences and other formal and informal efforts which focus on the need to meet housing needs. In particular, the Town may look to contribute financially to county-wide housing efforts such as providing for the homeless.</t>
  </si>
  <si>
    <r>
      <t xml:space="preserve">H5.5(b) </t>
    </r>
    <r>
      <rPr>
        <sz val="10"/>
        <color theme="1"/>
        <rFont val="Calibri"/>
        <family val="2"/>
        <scheme val="minor"/>
      </rPr>
      <t>Program Monitoring</t>
    </r>
  </si>
  <si>
    <t>As required by State law, Section 65583(c) of the Government Code, an implementation program has been established in order to implement the goals, policies and objectives contained in the Housing Element. Housing Element Table 3-10 describes Woodside's Action Program and identifies the schedule, status, agencies and officials responsible for the implementation of the various program actions.</t>
  </si>
  <si>
    <t>Noted.</t>
  </si>
  <si>
    <r>
      <t xml:space="preserve">ADUs are being constructed at a rate which </t>
    </r>
    <r>
      <rPr>
        <u/>
        <sz val="10"/>
        <color theme="1"/>
        <rFont val="Arial"/>
        <family val="2"/>
      </rPr>
      <t>exceeds</t>
    </r>
    <r>
      <rPr>
        <sz val="10"/>
        <color theme="1"/>
        <rFont val="Arial"/>
        <family val="2"/>
      </rPr>
      <t xml:space="preserve"> the Regional Housing Needs Allocation (RHNA) target established for the Town to meet the need for affordable housing.  If the average number of units begins to decline, the Town will consider incentives that will encourage the construction of additional affordable units.</t>
    </r>
  </si>
  <si>
    <t>The Town enforces the building code in issuing building permits and through code enforcement actions when complaints are received.  The Town also implements the goals, policies, and strategies of the Historic Preservation element within the General Plan.  As indicated in the Residential Design Guidelines, historic structures contribute to the community fabric. Preservation or adaptive reuse of existing or historic structures is preferred over demolition (RDG, Section 3, (1) Setting and Architectural Style, (d)).
As of January 1, 2019, Building Permits for residential occupancies will now be valid for a period of 12 months instead of 6, in accordance with AB 2913 (Wood). Applicants may also be granted 1-2 extensions in the timelines for their Building Permits to facilitate construction and completion of projects.</t>
  </si>
  <si>
    <r>
      <t xml:space="preserve">The Town processes building permits for additions and remodels on an ongoing basis, and grants variances and exceptions to encourage rehabilitation of existing units over demolition. The Town maintains information on the County's Rehabilitation Loan Program at Town Hall and on the Town website. </t>
    </r>
    <r>
      <rPr>
        <u/>
        <sz val="10"/>
        <color theme="1"/>
        <rFont val="Arial"/>
        <family val="2"/>
      </rPr>
      <t>The Town approved 30 Variances between January 1, 2012 and December 31, 2019; of these variances, 16 related to setbacks;  3 related to height requirements; 3 related to development on slopes &gt; 35% slopes; 3 related to paved area; 2 related to increasing the footprint and/or plate height of a nonconforming structure; 1 related to total floor area; 1 related to building coverage; and 1 related to parking requirements.</t>
    </r>
    <r>
      <rPr>
        <sz val="10"/>
        <color theme="1"/>
        <rFont val="Arial"/>
        <family val="2"/>
      </rPr>
      <t xml:space="preserve"> Twelve (12) setback exceptions were granted during this same time period (Town records maintained in the Trakit database).  In 2013, WMC Chapter 153 was revised to include a process to allow minor additions to main residences with nonconforming floor area.  Many parcels and homes in Town are nonconforming.  This amendment allowed for increased flexibility with remodeling, which allows for the improvement and retention of existing housing stock.
On December 12, 2017, the Town Council conducted a Study Session to review those sections of Chapter 151, Site Development, and Chapter 153, Zoning, of the Woodside Municipal Code, which address non-conforming lots, structures, improvements, and uses; and provided general direction on a desired scope of study by the Planning Commission. On February 7, 2018, the Planning Commission determined that the conversion of a nonconforming main residence to another residential use does not require a Change of Use (Resolution No. 2018-004).
</t>
    </r>
  </si>
  <si>
    <t>H3.3(e) Reverse Annuity Mortgages</t>
  </si>
  <si>
    <r>
      <t>The most recent snapshot count of homeless persons within Woodside (</t>
    </r>
    <r>
      <rPr>
        <u/>
        <sz val="10"/>
        <color theme="1"/>
        <rFont val="Arial"/>
        <family val="2"/>
      </rPr>
      <t>2019</t>
    </r>
    <r>
      <rPr>
        <sz val="10"/>
        <color theme="1"/>
        <rFont val="Arial"/>
        <family val="2"/>
      </rPr>
      <t>), indicates</t>
    </r>
    <r>
      <rPr>
        <u/>
        <sz val="10"/>
        <color theme="1"/>
        <rFont val="Arial"/>
        <family val="2"/>
      </rPr>
      <t xml:space="preserve"> the population continues to be 0</t>
    </r>
    <r>
      <rPr>
        <sz val="10"/>
        <color theme="1"/>
        <rFont val="Arial"/>
        <family val="2"/>
      </rPr>
      <t xml:space="preserve">.  The Town coordinates with agencies providing housing services, including HIP Housing that focuses on home sharing. The Town permits emergency shelters and transitional houses in its Community Commercial (CC) District. These facilities may potentially be located on all ‘CC‘ parcels. Specific parcels, however, have not yet been identified. </t>
    </r>
    <r>
      <rPr>
        <u/>
        <sz val="10"/>
        <color theme="1"/>
        <rFont val="Arial"/>
        <family val="2"/>
      </rPr>
      <t>With a homeless population of 0 within Woodside</t>
    </r>
    <r>
      <rPr>
        <sz val="10"/>
        <color theme="1"/>
        <rFont val="Arial"/>
        <family val="2"/>
      </rPr>
      <t>, the Town has given priority to making financial contributions to regional programs such as the Housing Endowment and Regional Trust (HEART) that are addressing the wider regional need for homeless services.</t>
    </r>
  </si>
  <si>
    <r>
      <t>On November 27, 2012, the Town adopted Ordinance 2012-557 to permit emergency shelters and transitional houses in its Community Commercial (CC) District, as a permitted use. HCD directed the Town to further amend the Municipal Code to allow Transitional and Supportive Housing in all residential districts as a permitted use (although residential care homes for up to six people are allowed in all residential districts).On January 24, 2017, the Town updated WMC Section 153.107, Table A-1, to allow Transitional Housing and Supportive Housing in all residential districts (except in the Multi-Family Residential District (MFRD) (Ordinance 2017-582). 
The most recent snapshot count of homeless persons within Woodside (</t>
    </r>
    <r>
      <rPr>
        <u/>
        <sz val="10"/>
        <color theme="1"/>
        <rFont val="Arial"/>
        <family val="2"/>
      </rPr>
      <t>2019</t>
    </r>
    <r>
      <rPr>
        <sz val="10"/>
        <color theme="1"/>
        <rFont val="Arial"/>
        <family val="2"/>
      </rPr>
      <t xml:space="preserve">), </t>
    </r>
    <r>
      <rPr>
        <u/>
        <sz val="10"/>
        <color theme="1"/>
        <rFont val="Arial"/>
        <family val="2"/>
      </rPr>
      <t>indicates the population remains at 0. A total of 901 people are homeless in San Mateo County</t>
    </r>
    <r>
      <rPr>
        <sz val="10"/>
        <color theme="1"/>
        <rFont val="Arial"/>
        <family val="2"/>
      </rPr>
      <t>. The Town, therefore, continues to contribute to existing regional agencies providing homeless services and housing.</t>
    </r>
  </si>
  <si>
    <r>
      <t xml:space="preserve">The Town will be submitting its Annual Housing Report to the State's Department of Housing and Community Development </t>
    </r>
    <r>
      <rPr>
        <u/>
        <sz val="10"/>
        <color theme="1"/>
        <rFont val="Arial"/>
        <family val="2"/>
      </rPr>
      <t>on or before April 1st of each year</t>
    </r>
    <r>
      <rPr>
        <sz val="10"/>
        <color theme="1"/>
        <rFont val="Arial"/>
        <family val="2"/>
      </rPr>
      <t>.</t>
    </r>
  </si>
  <si>
    <r>
      <t xml:space="preserve">The Year </t>
    </r>
    <r>
      <rPr>
        <u/>
        <sz val="10"/>
        <color theme="1"/>
        <rFont val="Arial"/>
        <family val="2"/>
      </rPr>
      <t>2019</t>
    </r>
    <r>
      <rPr>
        <sz val="10"/>
        <color theme="1"/>
        <rFont val="Arial"/>
        <family val="2"/>
      </rPr>
      <t xml:space="preserve"> is the </t>
    </r>
    <r>
      <rPr>
        <u/>
        <sz val="10"/>
        <color theme="1"/>
        <rFont val="Arial"/>
        <family val="2"/>
      </rPr>
      <t>fifth</t>
    </r>
    <r>
      <rPr>
        <sz val="10"/>
        <color theme="1"/>
        <rFont val="Arial"/>
        <family val="2"/>
      </rPr>
      <t xml:space="preserve"> year of the most recent Housing Element Cycle (2015-2023) The Planning Commission will explore housing and related issues and report to the Town Council with recommendations 12 months prior to each required Housing Element Update.</t>
    </r>
  </si>
  <si>
    <r>
      <t xml:space="preserve">The Town of Woodside and other diverse stakeholders undertook an intensive community based planning process to develop a plan to end homelessness in San Mateo County. The HOPE Plan (Housing Our People Effectively) is the community's comprehensive policy and planning document related to homelessness and relating to emergency shelter, transitional housing, and supportive housing. </t>
    </r>
    <r>
      <rPr>
        <u/>
        <sz val="10"/>
        <color theme="1"/>
        <rFont val="Arial"/>
        <family val="2"/>
      </rPr>
      <t>The Town has also been a member of the Heart of San Mateo County since July, 2005. Between 2005 and 2018, the Town donated $21,733 to the Housing Endowment and Regional Trust (HEART). In 2019, the Town donated an additional $1,739, for a total during this period (2005-2019) of $23,472. The Town donated $2,500 in 2018 and $2,500 in 2019 to HIP Housing. HIP Housing provides home-sharing, self-sufficiency, and property development.</t>
    </r>
    <r>
      <rPr>
        <sz val="10"/>
        <color theme="1"/>
        <rFont val="Arial"/>
        <family val="2"/>
      </rPr>
      <t xml:space="preserve"> The Town also continues to participate in the 21 Elements Technical Advisory Committee to study provision of housing on a local and regional basis.</t>
    </r>
  </si>
  <si>
    <t>M - Permit Reissued</t>
  </si>
  <si>
    <r>
      <t xml:space="preserve">The Town amended the Municipal Code on December 8, 2015, to streamline the review of certain residential development.  All ADUs, which may be up to 1,500 square feet, and buildings less than or equal to 1,000 square feet within Scenic Corridors and the Western Hills, are reviewed within a single-meeting Architectural and Site Review Administrator (ASRA) process, instead of two meetings (Conceptual and Formal) before the Architectural and Site Review Board (ASRB) (WMC Sections 153.910-153.918. On March 28, 2017, the Town amended the Woodside Municipal Code (WMC) to streamline the approval process for ADUs, to remove barriers to their constrution, and to bring the WMC into compliance with recently enacted State legislation that aims to expand the capacity of jurisdictions to provide more affordable housing units in the State of California (Ordinance No. 2017-585). In September 2017, the Town Council heard the Planning Commission recommendation and directed staff to study the matter further. On March 27, 2018, the Town approved code amendments that clarify the allowable development of ADUs above existing garages and within barns (Ordinance 2018-593). </t>
    </r>
    <r>
      <rPr>
        <u/>
        <sz val="10"/>
        <color theme="1"/>
        <rFont val="Arial"/>
        <family val="2"/>
      </rPr>
      <t>In 2019, the Town further streamlined design review by eliminating ASRA review of smaller projects in favor of planning staff review (PC Resolution No. 2019-019). Review of ADUs is a ministerial approval with staff, unless another planning entitlement is required (ref. WMC Section 153.107, Table A-3, and Section 153.912)</t>
    </r>
    <r>
      <rPr>
        <sz val="10"/>
        <color theme="1"/>
        <rFont val="Arial"/>
        <family val="2"/>
      </rPr>
      <t xml:space="preserve">. </t>
    </r>
  </si>
  <si>
    <r>
      <t xml:space="preserve">The Town encourages construction of ADUs. A maximum of two ADUs, including ADUs in barns, are permitted on a parcel. For Parcels equal to or greater than 1.0 acre in size, but less than 1.5 acres in size, a maximum of one detached and one attached ADU is permitted. For Parcels less than 1.0 acre in size, no more than one ADU, whether attached or detached, is permitted. In the R-1 District, no more than one ADU is permitted, and detached ADUs may only be permitted if the Lot Area is at least 20,000 square feet (WMC 153.211).The Town amended the Municipal Code on December 8, 2015, to streamline the review of certain residential development.  All ADUs which may be up to 1,500 square feet, and buildings less than or equal to 1,000 square feet within Scenic Corridors and the Western Hills, are reviewed within a single-meeting Architectural and Site Review Administrator (ASRA) process, instead of two meetings before the Architectural and Site Review Board (ASRB) (WMC Sections 153.910-153.918).A previous restriction to one rental unit per parcel where two ADUs are allowed was removed as part of the code change related to bringing ADU requirements into compliance with State law (Ordinance No. 2017-585). </t>
    </r>
    <r>
      <rPr>
        <u/>
        <sz val="10"/>
        <color theme="1"/>
        <rFont val="Arial"/>
        <family val="2"/>
      </rPr>
      <t xml:space="preserve"> In 2019, the Town further streamlined design review by eliminating ASRA review of smaller projects in favor of planning staff review (PC Resolution No. 2019-019). Review of ADUs is a ministerial action in accordance with State law.</t>
    </r>
  </si>
  <si>
    <r>
      <rPr>
        <u/>
        <sz val="10"/>
        <color theme="1"/>
        <rFont val="Arial"/>
        <family val="2"/>
      </rPr>
      <t>Accessory Dwelling Units (ADUs) are being constructed in Woodside at a rate of approximately 9.6 per year, 95% of which are Very Low, Low, and Moderate Income units. This rate is well above the target of 5.3 ADUs per year specified in the Housing Element Update (2015-2023) (Table H9) to meet this RHNA cycle.</t>
    </r>
    <r>
      <rPr>
        <sz val="10"/>
        <color theme="1"/>
        <rFont val="Arial"/>
        <family val="2"/>
      </rPr>
      <t xml:space="preserve"> If the number of units developed slows, the Town will consider incentives to ensure the Town's housing needs for lower and moderate-income households continue to be met.  (1)  On March 28, 2017, the Town adopted Ordinance No. 2017-585, to bring the Woodside Municipal Code into compliance with legislation enacted by the State designed to streamline the approval process for ADUs; remove barriers to their construction; and expand the capacity of jurisdictions to provide more affordable housing units in the State of California (WMC Section 153.211). (2)   To encourage a small ADU type which can be readily created from a converted portion of an existing residence, streamline the approval process for Junior ADUs, remove barriers to their construction, and provide more affordable housing units, the Town added provisions for Efficiency Accessory Dwelling Units (EADUs) (Resolution No. 2018-025).</t>
    </r>
  </si>
  <si>
    <r>
      <t xml:space="preserve">Maximum size of the main residence in the Town's residential zones are included in Section 153.206, Table E – Floor Area Requirements. In the R-1 zone, the maximum residence size without an exception is 10% of the lot area, plus 1,000 square feet, up to a maximum of 3,000 square feet (subject to Total Floor Area (TFA) limits). In the SR zone, the maximum residence size without an exception is 4,000 square feet (subject to Total Floor Area (TFA) limits). In the RR and SCP zones, the maximum floor area without an exception is 6,000 square feet (subject to Total Floor Area (TFA) limits). In the OS zones, the maximum floor area is 1,500 square feet. Total floor area for Legal Nonconforming lots (residential size adjusted to lot size) for the different zoning districts are included in Tables E-1 through E-4.  In response to requests to allow for larger Maximum Residence Sizes in the Woodside Heights neighborhood, on January 24, 2017, the Town Council adopted an ordinance (Ordinance No. 2017-583) to: 1) Create no increase in Total Floor Area allowed;
2) Allow incremental increases in allowable residence size proportional to lot size (with the point of departure for increase being the point at which total floor area and maximum residence size without an Exception are the same and terminating at the new maximum residence size cap); with approval of an Exception. 3) Increase the maximum allowable residence sizes with an Exception for lots 1.5 times the required lot size by zoning district by 10%; except in the R-1 zone, where the same increase is 5%. Thus, RR, SCP-5, SCP-7.5, and SCP-10 increased from a maximum residence size cap of 8,000 to 8,800 square feet; SR from 5,000 to 5,500 square feet; and R-1 from 4,000 to 4,200 square feet. 4) Create no increase to allowable basement grading, which was limited by the Town Council on May 10, 2016.                                                                                                                                         
</t>
    </r>
    <r>
      <rPr>
        <u/>
        <sz val="10"/>
        <color theme="1"/>
        <rFont val="Arial"/>
        <family val="2"/>
      </rPr>
      <t>The Town worked with residents of The Glens to formulate recommendations for special development standards to provide property owners with more flexibility and less entitlement process as they rebuild or renovate structures.  A second reading by the Town Council of these code changes, including progressively increasing maximum residence sizes for smaller lots with no increase to maximum allowable floor area, is scheduled for January 28, 2020</t>
    </r>
    <r>
      <rPr>
        <sz val="10"/>
        <color theme="1"/>
        <rFont val="Arial"/>
        <family val="2"/>
      </rPr>
      <t xml:space="preserve">. </t>
    </r>
  </si>
  <si>
    <r>
      <t xml:space="preserve">In CAP Measure 3.1.2, the Town indicates its intention to encourage the integration of sustainable design features and elements, such as passive heating and cooling, solar, green roofs, geothermal, as described in the Residential Design Guidelines, Building Design, Sustainability section; and the General Plan Sustainability Element.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No. 2018-7251).
</t>
    </r>
    <r>
      <rPr>
        <u/>
        <sz val="10"/>
        <color theme="1"/>
        <rFont val="Arial"/>
        <family val="2"/>
      </rPr>
      <t>In 2019, the Town Council executed an amendment with Sage Renewables, Inc. to provide Renewable Energy Consulting Services to further evaluate the feasiblity of a solar photovoltaic system and electric vehicle charging stations for Town facilities (TC Resolution 2019-7289). On January 14, 2020, the Town Council considered a proposal to install roof-top solar at Town Hall and the library.  The vote was 3-2, which was one vote shy of passing. On January 14, 2020, the Town Council also considered a bid to install electrical vehicle charging stations at Town Hall and the library. Due to the high cost of the one bid received, staff recommended that this bid not be accepted.  Staff will return with additional bids in 2020.</t>
    </r>
  </si>
  <si>
    <r>
      <t xml:space="preserve">In Climate Action Plan (CAP) Measure 3.1.2, the Town establishes its intention to adopt all new State Residential Building Codes, and to encourage and incentivize achievement of CAL Green Tier 1 energy performance.  It should be noted that while the Town encourages integration of sustainable design features, CAL Green Tier 1 energy performance is increasingly viewed as highly restrictive and beyond what most property owners have been able to achieve. As of January 1, 2017, all projects are required to comply with the 2016 California Code of Regulations (CCR).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2018-7251).                                                                       
</t>
    </r>
    <r>
      <rPr>
        <u/>
        <sz val="10"/>
        <color theme="1"/>
        <rFont val="Arial"/>
        <family val="2"/>
      </rPr>
      <t>In 2019, the Town Council executed an amendment with Sage Renewables, Inc. to provide Renewable Energy Consulting Services to further evaluate the feasiblity of a solar photovoltaic system and electric vehicle charging stations for Town facilities (TC Resolution 2019-7289).  See H2.4.b above.</t>
    </r>
    <r>
      <rPr>
        <sz val="10"/>
        <color theme="1"/>
        <rFont val="Arial"/>
        <family val="2"/>
      </rPr>
      <t xml:space="preserve">
</t>
    </r>
  </si>
  <si>
    <r>
      <t xml:space="preserve">The Town encourages the development of Accessory Dwelling Units (ADUs) for seniors, other family members, and other members of the community.  No more than two ADUs, including ADUs in barns, are permitted on a parcel.  For Parcels equal to or greater than 1.0 acre, but less than 1.5 acres in size, a maximum of one detached and one attached ADU is permitted. For Parcels less than 1.0 acre in size, no more than one ADU, whether attached or detached, is permitted. In the R-1 District, no more than one ADU is permitted, and detached ADUs may only be permitted if the Lot Area is at least 20,000 square feet (WMC 153.211).
To encourage a small ADU type which can be readily created from a converted portion of an existing residence, streamline the approval process for Junior ADUs, remove barriers to their construction, and provide more affordable housing units, the Town added provisions for Efficiency Accessory Dwelling Units (EADUs) (Resolution No. 2018-025).                                                                                                      
</t>
    </r>
    <r>
      <rPr>
        <u/>
        <sz val="10"/>
        <color theme="1"/>
        <rFont val="Arial"/>
        <family val="2"/>
      </rPr>
      <t>The process of reviewing Accessory Dwelling Units (ADUs) has been streamlined in accordance with State law; and is a ministerial approval with staff, unless another planning entitlement is required (ref. WMC Section 153.107, Table A-3, and Section 153.912).</t>
    </r>
    <r>
      <rPr>
        <sz val="10"/>
        <color theme="1"/>
        <rFont val="Arial"/>
        <family val="2"/>
      </rPr>
      <t xml:space="preserve"> </t>
    </r>
  </si>
  <si>
    <t xml:space="preserve">Between 2005 and 2018, the Town donated $21,733 to the Housing Endowment and Regional Trust (HEART).  In 2019, the Town donated an additional $1,739, for a total during this period (2005-2019) of $23,472 (source: Town Hall records). The Town has also made donations to HIP Housing, including $2,500 in 2018 and $2,500 in 2019. HIP Housing provides home sharing, self-sufficiency, and property development. </t>
  </si>
  <si>
    <r>
      <rPr>
        <u/>
        <sz val="10"/>
        <color theme="1"/>
        <rFont val="Arial"/>
        <family val="2"/>
      </rPr>
      <t>Accessory Dwelling Units (ADUs) are being constructed in Woodside at a rate of approximately 9.6 per year, 95% of which are Very Low, Low, and Moderate Income units. This rate is well above the target of 5.3 ADUs per year specified in the Housing Element Update (2015-2023) (Table H9) to meet this RHNA cycle</t>
    </r>
    <r>
      <rPr>
        <sz val="10"/>
        <color theme="1"/>
        <rFont val="Arial"/>
        <family val="2"/>
      </rPr>
      <t>. Town residents have been active in developing ADUs.</t>
    </r>
    <r>
      <rPr>
        <b/>
        <sz val="10"/>
        <color theme="1"/>
        <rFont val="Arial"/>
        <family val="2"/>
      </rPr>
      <t xml:space="preserve">  If the pace of development slows, the Town will consider the need for additional incentives to increase development of deed restricted and other affordable units.</t>
    </r>
    <r>
      <rPr>
        <sz val="10"/>
        <color theme="1"/>
        <rFont val="Arial"/>
        <family val="2"/>
      </rPr>
      <t xml:space="preserve"> The pace of developing ADUs continues to meet the projected housing targets for affordable housing.</t>
    </r>
  </si>
  <si>
    <r>
      <t>The Town works to review all residential construction in an efficient manner, to facilitate the construction of new housing. The County keeps Assessor's Information up to date.</t>
    </r>
    <r>
      <rPr>
        <u/>
        <sz val="10"/>
        <color theme="1"/>
        <rFont val="Arial"/>
        <family val="2"/>
      </rPr>
      <t xml:space="preserve"> The process of reviewing Accessory Dwelling Units (ADUs) has been streamlined in accordance with State law; and is a ministerial approval with staff, unless another planning entitlement is required (ref. WMC Section 153.107, Table A-3, and Section 153.912)</t>
    </r>
    <r>
      <rPr>
        <sz val="10"/>
        <color theme="1"/>
        <rFont val="Arial"/>
        <family val="2"/>
      </rPr>
      <t xml:space="preserve">.  </t>
    </r>
  </si>
  <si>
    <r>
      <rPr>
        <u/>
        <sz val="10"/>
        <color theme="1"/>
        <rFont val="Arial"/>
        <family val="2"/>
      </rPr>
      <t>As indicated under (a) above, the process of reviewing Accessory Dwelling Units (ADUs) has been streamlined in accordance with State law; and is a ministerial approval with staff, unless another planning entitlement is required (ref. WMC Section 153.107, Table A-3, and Section 153.912)</t>
    </r>
    <r>
      <rPr>
        <sz val="10"/>
        <color theme="1"/>
        <rFont val="Arial"/>
        <family val="2"/>
      </rPr>
      <t>.</t>
    </r>
  </si>
  <si>
    <r>
      <rPr>
        <sz val="10"/>
        <color theme="1"/>
        <rFont val="Arial"/>
        <family val="2"/>
      </rPr>
      <t xml:space="preserve">As stated in (a and b) above, </t>
    </r>
    <r>
      <rPr>
        <u/>
        <sz val="10"/>
        <color theme="1"/>
        <rFont val="Arial"/>
        <family val="2"/>
      </rPr>
      <t xml:space="preserve">the process of reviewing Accessory Dwelling Units (ADUs) has been streamlined in accordance with State law; and is a ministerial approval with staff, unless another planning entitlement is required (ref. WMC Section 153.107, Table A-3, and Section 153.912). </t>
    </r>
  </si>
  <si>
    <r>
      <t xml:space="preserve">H4.4(a) </t>
    </r>
    <r>
      <rPr>
        <u/>
        <sz val="10"/>
        <color theme="1"/>
        <rFont val="Calibri"/>
        <family val="2"/>
        <scheme val="minor"/>
      </rPr>
      <t>Equal Opportunity Housing Organizations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</si>
</sst>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u/>
      <sz val="10"/>
      <color theme="1"/>
      <name val="Arial"/>
      <family val="2"/>
    </font>
    <font>
      <u/>
      <sz val="10"/>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0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Protection="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horizontal="center" vertical="top" wrapText="1"/>
      <protection locked="0"/>
    </xf>
    <xf numFmtId="0" fontId="8" fillId="0" borderId="1" xfId="0" applyFont="1" applyBorder="1" applyAlignment="1" applyProtection="1">
      <alignment horizontal="right" vertical="top" wrapText="1"/>
      <protection locked="0"/>
    </xf>
    <xf numFmtId="0" fontId="8" fillId="0" borderId="1" xfId="0" applyFont="1" applyBorder="1" applyAlignment="1" applyProtection="1">
      <alignment wrapText="1"/>
      <protection locked="0"/>
    </xf>
    <xf numFmtId="14" fontId="8" fillId="0" borderId="1" xfId="0" applyNumberFormat="1" applyFont="1" applyBorder="1" applyProtection="1">
      <protection locked="0"/>
    </xf>
    <xf numFmtId="14" fontId="8" fillId="0" borderId="0" xfId="0" applyNumberFormat="1" applyFont="1" applyProtection="1">
      <protection locked="0"/>
    </xf>
    <xf numFmtId="14" fontId="8" fillId="0" borderId="1" xfId="0" applyNumberFormat="1" applyFont="1" applyBorder="1" applyAlignment="1" applyProtection="1">
      <alignment horizontal="right" vertical="top" wrapText="1"/>
      <protection locked="0"/>
    </xf>
    <xf numFmtId="0" fontId="8" fillId="0" borderId="1" xfId="0" applyFont="1" applyBorder="1" applyAlignment="1" applyProtection="1">
      <alignment horizontal="center" vertical="top" wrapText="1"/>
      <protection locked="0"/>
    </xf>
    <xf numFmtId="0" fontId="8" fillId="0" borderId="0" xfId="0" applyFont="1" applyAlignment="1" applyProtection="1">
      <alignment wrapText="1"/>
      <protection locked="0"/>
    </xf>
    <xf numFmtId="14" fontId="8" fillId="0" borderId="1" xfId="0" applyNumberFormat="1" applyFont="1" applyBorder="1" applyAlignment="1" applyProtection="1">
      <alignment horizontal="center" vertical="center" wrapText="1"/>
      <protection locked="0"/>
    </xf>
    <xf numFmtId="0" fontId="8" fillId="3" borderId="1" xfId="0" applyFont="1" applyFill="1" applyBorder="1"/>
    <xf numFmtId="0" fontId="8" fillId="3" borderId="1" xfId="0" applyFont="1" applyFill="1" applyBorder="1" applyAlignment="1">
      <alignment vertical="center" wrapText="1"/>
    </xf>
    <xf numFmtId="0" fontId="3" fillId="0" borderId="1" xfId="0" applyFont="1" applyFill="1" applyBorder="1" applyAlignment="1" applyProtection="1">
      <alignment horizontal="center" vertical="top" wrapText="1"/>
      <protection locked="0"/>
    </xf>
    <xf numFmtId="0" fontId="70" fillId="0" borderId="1" xfId="0" applyFont="1" applyBorder="1" applyAlignment="1" applyProtection="1">
      <alignment vertical="top" wrapText="1"/>
      <protection locked="0"/>
    </xf>
    <xf numFmtId="0" fontId="70" fillId="0" borderId="1" xfId="0" applyFont="1" applyBorder="1" applyAlignment="1" applyProtection="1">
      <alignment vertical="top"/>
      <protection locked="0"/>
    </xf>
    <xf numFmtId="0" fontId="70" fillId="0" borderId="11" xfId="0" applyFont="1" applyBorder="1" applyAlignment="1" applyProtection="1">
      <alignment horizontal="left" vertical="top" wrapText="1"/>
      <protection locked="0"/>
    </xf>
    <xf numFmtId="0" fontId="70" fillId="0" borderId="11" xfId="0" applyFont="1" applyBorder="1" applyAlignment="1" applyProtection="1">
      <alignment vertical="top" wrapText="1"/>
      <protection locked="0"/>
    </xf>
    <xf numFmtId="0" fontId="3" fillId="0" borderId="1" xfId="0" applyFont="1" applyFill="1" applyBorder="1" applyAlignment="1" applyProtection="1">
      <alignment horizontal="left" vertical="top" wrapText="1"/>
      <protection locked="0"/>
    </xf>
    <xf numFmtId="0" fontId="70" fillId="0" borderId="1" xfId="0" applyFont="1" applyBorder="1" applyAlignment="1" applyProtection="1">
      <alignment horizontal="left" vertical="top"/>
      <protection locked="0"/>
    </xf>
    <xf numFmtId="0" fontId="77" fillId="0" borderId="1" xfId="0" applyFont="1" applyFill="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vertical="center" wrapText="1"/>
      <protection locked="0"/>
    </xf>
    <xf numFmtId="0" fontId="3" fillId="0" borderId="1" xfId="0" applyFont="1" applyBorder="1" applyAlignment="1" applyProtection="1">
      <alignment horizontal="left" vertical="center" wrapText="1"/>
      <protection locked="0"/>
    </xf>
    <xf numFmtId="0" fontId="8" fillId="0" borderId="1" xfId="0" applyFont="1" applyBorder="1" applyAlignment="1" applyProtection="1">
      <alignment horizontal="left" vertical="center" wrapText="1"/>
      <protection locked="0"/>
    </xf>
    <xf numFmtId="0" fontId="8" fillId="0" borderId="1" xfId="0" applyFont="1" applyBorder="1" applyAlignment="1" applyProtection="1">
      <alignment horizontal="left" vertical="top" wrapText="1"/>
      <protection locked="0"/>
    </xf>
    <xf numFmtId="0" fontId="3" fillId="0" borderId="12" xfId="0" applyFont="1" applyBorder="1"/>
    <xf numFmtId="0" fontId="77" fillId="0" borderId="1" xfId="0" applyFont="1" applyBorder="1" applyAlignment="1" applyProtection="1">
      <alignment horizontal="left" vertical="top" wrapText="1"/>
      <protection locked="0"/>
    </xf>
    <xf numFmtId="0" fontId="77" fillId="0" borderId="1" xfId="0" applyFont="1" applyBorder="1" applyAlignment="1" applyProtection="1">
      <alignmen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jyoung@woodsidetown.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C10" sqref="C10"/>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10" zoomScaleNormal="100" workbookViewId="0">
      <selection activeCell="A9" sqref="A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4" sqref="F4:F7"/>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65" t="s">
        <v>126</v>
      </c>
      <c r="B1" s="466"/>
      <c r="C1" s="466"/>
      <c r="D1" s="466"/>
      <c r="E1" s="466"/>
      <c r="F1" s="466"/>
      <c r="G1" s="46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68" t="s">
        <v>47</v>
      </c>
      <c r="B3" s="469"/>
      <c r="C3" s="470"/>
      <c r="D3" s="325"/>
      <c r="F3" s="75"/>
    </row>
    <row r="4" spans="1:13" ht="21.6" customHeight="1" x14ac:dyDescent="0.25">
      <c r="A4" s="298" t="s">
        <v>121</v>
      </c>
      <c r="B4" s="463" t="s">
        <v>1331</v>
      </c>
      <c r="C4" s="464"/>
      <c r="D4" s="326"/>
      <c r="E4" s="293" t="s">
        <v>1370</v>
      </c>
      <c r="F4" s="462" t="s">
        <v>1765</v>
      </c>
      <c r="H4" s="75"/>
      <c r="I4" s="75"/>
      <c r="J4" s="75"/>
      <c r="K4" s="75"/>
      <c r="L4" s="75"/>
      <c r="M4" s="299"/>
    </row>
    <row r="5" spans="1:13" ht="21.6" customHeight="1" thickBot="1" x14ac:dyDescent="0.3">
      <c r="A5" s="300" t="s">
        <v>122</v>
      </c>
      <c r="B5" s="463">
        <v>2019</v>
      </c>
      <c r="C5" s="464"/>
      <c r="D5" s="327"/>
      <c r="E5" s="293" t="s">
        <v>1371</v>
      </c>
      <c r="F5" s="462"/>
      <c r="H5" s="301"/>
      <c r="I5" s="301"/>
      <c r="J5" s="301"/>
      <c r="K5" s="301"/>
      <c r="L5" s="301"/>
      <c r="M5" s="299"/>
    </row>
    <row r="6" spans="1:13" ht="21.6" customHeight="1" x14ac:dyDescent="0.25">
      <c r="A6" s="471" t="s">
        <v>120</v>
      </c>
      <c r="B6" s="472"/>
      <c r="C6" s="473"/>
      <c r="D6" s="325"/>
      <c r="E6" s="293"/>
      <c r="F6" s="462"/>
      <c r="H6" s="301"/>
      <c r="I6" s="301"/>
      <c r="J6" s="301"/>
      <c r="K6" s="301"/>
      <c r="L6" s="301"/>
      <c r="M6" s="299"/>
    </row>
    <row r="7" spans="1:13" ht="21.6" customHeight="1" x14ac:dyDescent="0.25">
      <c r="A7" s="302" t="s">
        <v>117</v>
      </c>
      <c r="B7" s="463" t="s">
        <v>1870</v>
      </c>
      <c r="C7" s="464"/>
      <c r="D7" s="327"/>
      <c r="E7" s="293" t="s">
        <v>1372</v>
      </c>
      <c r="F7" s="462"/>
      <c r="H7" s="301"/>
      <c r="I7" s="301"/>
      <c r="J7" s="301"/>
      <c r="K7" s="301"/>
      <c r="L7" s="301"/>
      <c r="M7" s="299"/>
    </row>
    <row r="8" spans="1:13" ht="21.6" customHeight="1" x14ac:dyDescent="0.25">
      <c r="A8" s="298" t="s">
        <v>118</v>
      </c>
      <c r="B8" s="463" t="s">
        <v>1871</v>
      </c>
      <c r="C8" s="464"/>
      <c r="D8" s="327"/>
      <c r="E8" s="293" t="s">
        <v>1373</v>
      </c>
      <c r="H8" s="301"/>
      <c r="I8" s="301"/>
      <c r="J8" s="301"/>
      <c r="K8" s="301"/>
      <c r="L8" s="301"/>
      <c r="M8" s="299"/>
    </row>
    <row r="9" spans="1:13" ht="21.6" customHeight="1" x14ac:dyDescent="0.25">
      <c r="A9" s="298" t="s">
        <v>123</v>
      </c>
      <c r="B9" s="463" t="s">
        <v>1872</v>
      </c>
      <c r="C9" s="464"/>
      <c r="D9" s="327"/>
      <c r="E9" s="293" t="s">
        <v>1374</v>
      </c>
      <c r="H9" s="301"/>
      <c r="I9" s="301"/>
      <c r="J9" s="301"/>
      <c r="K9" s="301"/>
      <c r="L9" s="301"/>
      <c r="M9" s="299"/>
    </row>
    <row r="10" spans="1:13" ht="21.6" customHeight="1" x14ac:dyDescent="0.25">
      <c r="A10" s="298" t="s">
        <v>124</v>
      </c>
      <c r="B10" s="474" t="s">
        <v>1873</v>
      </c>
      <c r="C10" s="464"/>
      <c r="D10" s="327"/>
      <c r="E10" s="293" t="s">
        <v>1375</v>
      </c>
      <c r="H10" s="301"/>
      <c r="I10" s="301"/>
      <c r="J10" s="301"/>
      <c r="K10" s="301"/>
      <c r="L10" s="301"/>
      <c r="M10" s="299"/>
    </row>
    <row r="11" spans="1:13" ht="21.6" customHeight="1" thickBot="1" x14ac:dyDescent="0.3">
      <c r="A11" s="303" t="s">
        <v>125</v>
      </c>
      <c r="B11" s="463">
        <v>6508516790</v>
      </c>
      <c r="C11" s="464"/>
      <c r="D11" s="328"/>
      <c r="E11" s="293" t="s">
        <v>1376</v>
      </c>
      <c r="H11" s="301"/>
      <c r="I11" s="301"/>
      <c r="J11" s="301"/>
      <c r="K11" s="301"/>
      <c r="L11" s="301"/>
      <c r="M11" s="299"/>
    </row>
    <row r="12" spans="1:13" ht="21.6" customHeight="1" x14ac:dyDescent="0.25">
      <c r="A12" s="475" t="s">
        <v>119</v>
      </c>
      <c r="B12" s="476"/>
      <c r="C12" s="477"/>
      <c r="D12" s="329"/>
      <c r="E12" s="293"/>
      <c r="F12" s="364"/>
      <c r="H12" s="301"/>
      <c r="I12" s="301"/>
      <c r="J12" s="301"/>
      <c r="K12" s="301"/>
      <c r="L12" s="301"/>
      <c r="M12" s="299"/>
    </row>
    <row r="13" spans="1:13" ht="21.6" customHeight="1" x14ac:dyDescent="0.25">
      <c r="A13" s="304" t="s">
        <v>2</v>
      </c>
      <c r="B13" s="463" t="s">
        <v>1874</v>
      </c>
      <c r="C13" s="464"/>
      <c r="D13" s="322"/>
      <c r="E13" s="293" t="s">
        <v>1377</v>
      </c>
      <c r="H13" s="305"/>
      <c r="I13" s="305"/>
      <c r="J13" s="305"/>
      <c r="K13" s="305"/>
      <c r="L13" s="305"/>
      <c r="M13" s="299"/>
    </row>
    <row r="14" spans="1:13" ht="21.6" customHeight="1" x14ac:dyDescent="0.25">
      <c r="A14" s="306" t="s">
        <v>115</v>
      </c>
      <c r="B14" s="463" t="s">
        <v>1331</v>
      </c>
      <c r="C14" s="464"/>
      <c r="D14" s="323"/>
      <c r="E14" s="293" t="s">
        <v>1378</v>
      </c>
      <c r="H14" s="301"/>
      <c r="I14" s="301"/>
      <c r="J14" s="301"/>
      <c r="K14" s="301"/>
      <c r="L14" s="301"/>
      <c r="M14" s="299"/>
    </row>
    <row r="15" spans="1:13" ht="21.6" customHeight="1" x14ac:dyDescent="0.25">
      <c r="A15" s="306" t="s">
        <v>116</v>
      </c>
      <c r="B15" s="463">
        <v>94062</v>
      </c>
      <c r="C15" s="464"/>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1" priority="4">
      <formula>ISBLANK(B4)</formula>
    </cfRule>
  </conditionalFormatting>
  <conditionalFormatting sqref="B7:C11">
    <cfRule type="expression" dxfId="60" priority="3">
      <formula>ISBLANK(B7)</formula>
    </cfRule>
  </conditionalFormatting>
  <conditionalFormatting sqref="B13:C15">
    <cfRule type="expression" dxfId="59" priority="2">
      <formula>ISBLANK(B13)</formula>
    </cfRule>
  </conditionalFormatting>
  <conditionalFormatting sqref="B5:C5">
    <cfRule type="expression" dxfId="5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C3A6BD43-A374-46D5-9108-997C64520DD4}"/>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78" t="s">
        <v>127</v>
      </c>
      <c r="G2" s="479"/>
    </row>
    <row r="3" spans="2:7" ht="52.5" customHeight="1" x14ac:dyDescent="0.25">
      <c r="C3" s="390" t="s">
        <v>1772</v>
      </c>
      <c r="F3" s="480" t="s">
        <v>1767</v>
      </c>
      <c r="G3" s="481"/>
    </row>
    <row r="4" spans="2:7" x14ac:dyDescent="0.25">
      <c r="F4" s="480"/>
      <c r="G4" s="481"/>
    </row>
    <row r="5" spans="2:7" x14ac:dyDescent="0.25">
      <c r="F5" s="480"/>
      <c r="G5" s="481"/>
    </row>
    <row r="6" spans="2:7" ht="26.25" customHeight="1" x14ac:dyDescent="0.25">
      <c r="C6" s="390" t="s">
        <v>1771</v>
      </c>
      <c r="F6" s="480"/>
      <c r="G6" s="481"/>
    </row>
    <row r="7" spans="2:7" x14ac:dyDescent="0.25">
      <c r="F7" s="480"/>
      <c r="G7" s="481"/>
    </row>
    <row r="8" spans="2:7" x14ac:dyDescent="0.25">
      <c r="F8" s="480"/>
      <c r="G8" s="481"/>
    </row>
    <row r="9" spans="2:7" x14ac:dyDescent="0.25">
      <c r="F9" s="480"/>
      <c r="G9" s="481"/>
    </row>
    <row r="10" spans="2:7" ht="26.25" x14ac:dyDescent="0.4">
      <c r="B10" s="394" t="s">
        <v>1742</v>
      </c>
      <c r="C10" s="386" t="s">
        <v>1743</v>
      </c>
      <c r="F10" s="480"/>
      <c r="G10" s="481"/>
    </row>
    <row r="11" spans="2:7" x14ac:dyDescent="0.25">
      <c r="F11" s="480"/>
      <c r="G11" s="481"/>
    </row>
    <row r="12" spans="2:7" x14ac:dyDescent="0.25">
      <c r="F12" s="480"/>
      <c r="G12" s="481"/>
    </row>
    <row r="13" spans="2:7" x14ac:dyDescent="0.25">
      <c r="F13" s="480"/>
      <c r="G13" s="481"/>
    </row>
    <row r="14" spans="2:7" ht="124.5" customHeight="1" thickBot="1" x14ac:dyDescent="0.3">
      <c r="F14" s="482"/>
      <c r="G14" s="483"/>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J22" sqref="J22"/>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Woodside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90" t="s">
        <v>102</v>
      </c>
      <c r="M2" s="491"/>
      <c r="N2" s="491"/>
      <c r="O2" s="492"/>
      <c r="P2" s="368"/>
      <c r="Q2" s="348"/>
      <c r="R2" s="348"/>
      <c r="S2" s="348"/>
      <c r="T2" s="348"/>
      <c r="U2" s="58"/>
      <c r="V2" s="58"/>
      <c r="W2" s="58"/>
    </row>
    <row r="3" spans="1:23" s="219" customFormat="1" ht="15" x14ac:dyDescent="0.2">
      <c r="A3" s="493" t="s">
        <v>1369</v>
      </c>
      <c r="B3" s="493"/>
      <c r="C3" s="493"/>
      <c r="D3" s="493"/>
      <c r="E3" s="493"/>
      <c r="F3" s="493"/>
      <c r="G3" s="493"/>
      <c r="H3" s="493"/>
      <c r="I3" s="493"/>
      <c r="J3" s="493"/>
      <c r="K3" s="493"/>
      <c r="L3" s="493"/>
      <c r="M3" s="493"/>
      <c r="N3" s="493"/>
      <c r="O3" s="493"/>
      <c r="P3" s="493"/>
      <c r="Q3" s="493"/>
      <c r="R3" s="493"/>
      <c r="S3" s="493"/>
      <c r="T3" s="493"/>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87" t="s">
        <v>0</v>
      </c>
      <c r="B7" s="488"/>
      <c r="C7" s="488"/>
      <c r="D7" s="488"/>
      <c r="E7" s="488"/>
      <c r="F7" s="488"/>
      <c r="G7" s="488"/>
      <c r="H7" s="488"/>
      <c r="I7" s="488"/>
      <c r="J7" s="488"/>
      <c r="K7" s="488"/>
      <c r="L7" s="488"/>
      <c r="M7" s="488"/>
      <c r="N7" s="488"/>
      <c r="O7" s="488"/>
      <c r="P7" s="488"/>
      <c r="Q7" s="488"/>
      <c r="R7" s="488"/>
      <c r="S7" s="488"/>
      <c r="T7" s="489"/>
    </row>
    <row r="8" spans="1:23" s="209" customFormat="1" ht="24" customHeight="1" x14ac:dyDescent="0.2">
      <c r="A8" s="484" t="s">
        <v>60</v>
      </c>
      <c r="B8" s="485"/>
      <c r="C8" s="485"/>
      <c r="D8" s="485"/>
      <c r="E8" s="485"/>
      <c r="F8" s="485"/>
      <c r="G8" s="485"/>
      <c r="H8" s="485"/>
      <c r="I8" s="485"/>
      <c r="J8" s="485"/>
      <c r="K8" s="485"/>
      <c r="L8" s="485"/>
      <c r="M8" s="485"/>
      <c r="N8" s="485"/>
      <c r="O8" s="485"/>
      <c r="P8" s="485"/>
      <c r="Q8" s="485"/>
      <c r="R8" s="485"/>
      <c r="S8" s="485"/>
      <c r="T8" s="486"/>
    </row>
    <row r="9" spans="1:23" s="209" customFormat="1" ht="63" customHeight="1" x14ac:dyDescent="0.2">
      <c r="A9" s="499" t="s">
        <v>43</v>
      </c>
      <c r="B9" s="500"/>
      <c r="C9" s="500"/>
      <c r="D9" s="500"/>
      <c r="E9" s="501"/>
      <c r="F9" s="499" t="s">
        <v>108</v>
      </c>
      <c r="G9" s="501"/>
      <c r="H9" s="193" t="s">
        <v>59</v>
      </c>
      <c r="I9" s="499" t="s">
        <v>1358</v>
      </c>
      <c r="J9" s="502"/>
      <c r="K9" s="502"/>
      <c r="L9" s="502"/>
      <c r="M9" s="502"/>
      <c r="N9" s="502"/>
      <c r="O9" s="502"/>
      <c r="P9" s="503"/>
      <c r="Q9" s="193" t="s">
        <v>1359</v>
      </c>
      <c r="R9" s="193" t="s">
        <v>1360</v>
      </c>
      <c r="S9" s="193" t="s">
        <v>109</v>
      </c>
      <c r="T9" s="193" t="s">
        <v>54</v>
      </c>
    </row>
    <row r="10" spans="1:23" s="77" customFormat="1" x14ac:dyDescent="0.2">
      <c r="A10" s="495">
        <v>1</v>
      </c>
      <c r="B10" s="496"/>
      <c r="C10" s="496"/>
      <c r="D10" s="497"/>
      <c r="E10" s="498"/>
      <c r="F10" s="190">
        <v>2</v>
      </c>
      <c r="G10" s="187">
        <v>3</v>
      </c>
      <c r="H10" s="192">
        <v>4</v>
      </c>
      <c r="I10" s="494">
        <v>5</v>
      </c>
      <c r="J10" s="494"/>
      <c r="K10" s="494"/>
      <c r="L10" s="494"/>
      <c r="M10" s="494"/>
      <c r="N10" s="494"/>
      <c r="O10" s="494"/>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3</v>
      </c>
      <c r="K12" s="158">
        <f>SUMPRODUCT((YEAR($H13:$H1001)='Start Here'!$B$5)*K13:K1001)</f>
        <v>0</v>
      </c>
      <c r="L12" s="158">
        <f>SUMPRODUCT((YEAR($H13:$H1001)='Start Here'!$B$5)*L13:L1001)</f>
        <v>1</v>
      </c>
      <c r="M12" s="158">
        <f>SUMPRODUCT((YEAR($H13:$H1001)='Start Here'!$B$5)*M13:M1001)</f>
        <v>0</v>
      </c>
      <c r="N12" s="158">
        <f>SUMPRODUCT((YEAR($H13:$H1001)='Start Here'!$B$5)*N13:N1001)</f>
        <v>0</v>
      </c>
      <c r="O12" s="158">
        <f>SUMPRODUCT((YEAR($H13:$H1001)='Start Here'!$B$5)*O13:O1001)</f>
        <v>6</v>
      </c>
      <c r="P12" s="158">
        <f>SUMPRODUCT((YEAR($H13:$H1001)='Start Here'!$B$5)*P13:P1001)</f>
        <v>10</v>
      </c>
      <c r="Q12" s="158">
        <f>SUMPRODUCT((YEAR($H13:$H1001)='Start Here'!$B$5)*Q13:Q1001)</f>
        <v>10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5" x14ac:dyDescent="0.2">
      <c r="A13" s="389"/>
      <c r="B13" s="435">
        <v>68301460</v>
      </c>
      <c r="C13" s="456" t="s">
        <v>1875</v>
      </c>
      <c r="D13" s="388" t="s">
        <v>1893</v>
      </c>
      <c r="E13" s="388" t="s">
        <v>1876</v>
      </c>
      <c r="F13" s="435" t="s">
        <v>1877</v>
      </c>
      <c r="G13" s="389" t="s">
        <v>1879</v>
      </c>
      <c r="H13" s="433">
        <v>43657</v>
      </c>
      <c r="I13" s="134"/>
      <c r="J13" s="134"/>
      <c r="K13" s="134"/>
      <c r="L13" s="134"/>
      <c r="M13" s="134"/>
      <c r="N13" s="134"/>
      <c r="O13" s="134">
        <v>1</v>
      </c>
      <c r="P13" s="225">
        <f>SUM($I13:$O13)</f>
        <v>1</v>
      </c>
      <c r="Q13" s="224">
        <v>1</v>
      </c>
      <c r="R13" s="224">
        <v>0</v>
      </c>
      <c r="S13" s="224" t="s">
        <v>1878</v>
      </c>
      <c r="T13" s="226"/>
    </row>
    <row r="14" spans="1:23" ht="25.5" x14ac:dyDescent="0.2">
      <c r="A14" s="389"/>
      <c r="B14" s="435">
        <v>68301460</v>
      </c>
      <c r="C14" s="456" t="s">
        <v>1875</v>
      </c>
      <c r="D14" s="388" t="s">
        <v>1893</v>
      </c>
      <c r="E14" s="388" t="s">
        <v>1876</v>
      </c>
      <c r="F14" s="435" t="s">
        <v>1880</v>
      </c>
      <c r="G14" s="389" t="s">
        <v>1879</v>
      </c>
      <c r="H14" s="383">
        <v>43657</v>
      </c>
      <c r="I14" s="134"/>
      <c r="J14" s="134">
        <v>1</v>
      </c>
      <c r="K14" s="134"/>
      <c r="L14" s="134"/>
      <c r="M14" s="134"/>
      <c r="N14" s="134"/>
      <c r="O14" s="134"/>
      <c r="P14" s="225">
        <f t="shared" ref="P14:P77" si="0">SUM($I14:$O14)</f>
        <v>1</v>
      </c>
      <c r="Q14" s="224">
        <v>1</v>
      </c>
      <c r="R14" s="224">
        <v>0</v>
      </c>
      <c r="S14" s="224" t="s">
        <v>1878</v>
      </c>
      <c r="T14" s="226"/>
    </row>
    <row r="15" spans="1:23" ht="25.5" x14ac:dyDescent="0.2">
      <c r="A15" s="389"/>
      <c r="B15" s="435">
        <v>73121050</v>
      </c>
      <c r="C15" s="456" t="s">
        <v>1881</v>
      </c>
      <c r="D15" s="388" t="s">
        <v>1893</v>
      </c>
      <c r="E15" s="388" t="s">
        <v>1882</v>
      </c>
      <c r="F15" s="435" t="s">
        <v>1877</v>
      </c>
      <c r="G15" s="389" t="s">
        <v>1879</v>
      </c>
      <c r="H15" s="434">
        <v>43777</v>
      </c>
      <c r="I15" s="134"/>
      <c r="J15" s="134"/>
      <c r="K15" s="134"/>
      <c r="L15" s="134"/>
      <c r="M15" s="134"/>
      <c r="N15" s="134"/>
      <c r="O15" s="134">
        <v>1</v>
      </c>
      <c r="P15" s="225">
        <f t="shared" si="0"/>
        <v>1</v>
      </c>
      <c r="Q15" s="224">
        <v>1</v>
      </c>
      <c r="R15" s="224">
        <v>0</v>
      </c>
      <c r="S15" s="224" t="s">
        <v>1878</v>
      </c>
      <c r="T15" s="226"/>
    </row>
    <row r="16" spans="1:23" ht="25.5" x14ac:dyDescent="0.2">
      <c r="A16" s="389"/>
      <c r="B16" s="435">
        <v>73121050</v>
      </c>
      <c r="C16" s="246" t="s">
        <v>1883</v>
      </c>
      <c r="D16" s="435" t="s">
        <v>1893</v>
      </c>
      <c r="E16" s="435" t="s">
        <v>1882</v>
      </c>
      <c r="F16" s="435" t="s">
        <v>1880</v>
      </c>
      <c r="G16" s="389" t="s">
        <v>1879</v>
      </c>
      <c r="H16" s="434">
        <v>43777</v>
      </c>
      <c r="I16" s="134"/>
      <c r="J16" s="134">
        <v>1</v>
      </c>
      <c r="K16" s="134"/>
      <c r="L16" s="134"/>
      <c r="M16" s="134"/>
      <c r="N16" s="134"/>
      <c r="O16" s="134"/>
      <c r="P16" s="225">
        <f t="shared" si="0"/>
        <v>1</v>
      </c>
      <c r="Q16" s="224">
        <v>1</v>
      </c>
      <c r="R16" s="224">
        <v>0</v>
      </c>
      <c r="S16" s="224" t="s">
        <v>1878</v>
      </c>
      <c r="T16" s="226"/>
    </row>
    <row r="17" spans="1:20" ht="25.5" x14ac:dyDescent="0.2">
      <c r="A17" s="389"/>
      <c r="B17" s="435">
        <v>69044130</v>
      </c>
      <c r="C17" s="246" t="s">
        <v>1884</v>
      </c>
      <c r="D17" s="435" t="s">
        <v>1893</v>
      </c>
      <c r="E17" s="435" t="s">
        <v>1885</v>
      </c>
      <c r="F17" s="435" t="s">
        <v>1877</v>
      </c>
      <c r="G17" s="389" t="s">
        <v>1879</v>
      </c>
      <c r="H17" s="383">
        <v>43657</v>
      </c>
      <c r="I17" s="134"/>
      <c r="J17" s="134"/>
      <c r="K17" s="134"/>
      <c r="L17" s="134"/>
      <c r="M17" s="134"/>
      <c r="N17" s="134"/>
      <c r="O17" s="134">
        <v>1</v>
      </c>
      <c r="P17" s="225">
        <f t="shared" si="0"/>
        <v>1</v>
      </c>
      <c r="Q17" s="224">
        <v>1</v>
      </c>
      <c r="R17" s="224">
        <v>0</v>
      </c>
      <c r="S17" s="224" t="s">
        <v>1878</v>
      </c>
      <c r="T17" s="226"/>
    </row>
    <row r="18" spans="1:20" ht="25.5" x14ac:dyDescent="0.2">
      <c r="A18" s="389"/>
      <c r="B18" s="435">
        <v>69044130</v>
      </c>
      <c r="C18" s="246" t="s">
        <v>1886</v>
      </c>
      <c r="D18" s="435" t="s">
        <v>1893</v>
      </c>
      <c r="E18" s="435" t="s">
        <v>1885</v>
      </c>
      <c r="F18" s="435" t="s">
        <v>1880</v>
      </c>
      <c r="G18" s="389" t="s">
        <v>1879</v>
      </c>
      <c r="H18" s="434">
        <v>43657</v>
      </c>
      <c r="I18" s="134"/>
      <c r="J18" s="134">
        <v>1</v>
      </c>
      <c r="K18" s="134"/>
      <c r="L18" s="134"/>
      <c r="M18" s="134"/>
      <c r="N18" s="134"/>
      <c r="O18" s="134"/>
      <c r="P18" s="225">
        <f t="shared" si="0"/>
        <v>1</v>
      </c>
      <c r="Q18" s="224">
        <v>1</v>
      </c>
      <c r="R18" s="224">
        <v>0</v>
      </c>
      <c r="S18" s="224" t="s">
        <v>1878</v>
      </c>
      <c r="T18" s="226"/>
    </row>
    <row r="19" spans="1:20" ht="25.5" x14ac:dyDescent="0.2">
      <c r="A19" s="389"/>
      <c r="B19" s="435">
        <v>69041040</v>
      </c>
      <c r="C19" s="246" t="s">
        <v>1888</v>
      </c>
      <c r="D19" s="435" t="s">
        <v>1893</v>
      </c>
      <c r="E19" s="435" t="s">
        <v>1887</v>
      </c>
      <c r="F19" s="435" t="s">
        <v>1877</v>
      </c>
      <c r="G19" s="389" t="s">
        <v>1879</v>
      </c>
      <c r="H19" s="383">
        <v>43784</v>
      </c>
      <c r="I19" s="134"/>
      <c r="J19" s="134"/>
      <c r="K19" s="134"/>
      <c r="L19" s="134"/>
      <c r="M19" s="134"/>
      <c r="N19" s="134"/>
      <c r="O19" s="134">
        <v>1</v>
      </c>
      <c r="P19" s="225">
        <f t="shared" si="0"/>
        <v>1</v>
      </c>
      <c r="Q19" s="224">
        <v>1</v>
      </c>
      <c r="R19" s="224">
        <v>0</v>
      </c>
      <c r="S19" s="224" t="s">
        <v>1878</v>
      </c>
      <c r="T19" s="226"/>
    </row>
    <row r="20" spans="1:20" x14ac:dyDescent="0.2">
      <c r="A20" s="389"/>
      <c r="B20" s="435">
        <v>72141040</v>
      </c>
      <c r="C20" s="246" t="s">
        <v>1889</v>
      </c>
      <c r="D20" s="435" t="s">
        <v>1893</v>
      </c>
      <c r="E20" s="435" t="s">
        <v>1890</v>
      </c>
      <c r="F20" s="435" t="s">
        <v>1877</v>
      </c>
      <c r="G20" s="389" t="s">
        <v>1879</v>
      </c>
      <c r="H20" s="434">
        <v>43698</v>
      </c>
      <c r="I20" s="134"/>
      <c r="J20" s="134"/>
      <c r="K20" s="134"/>
      <c r="L20" s="134"/>
      <c r="M20" s="134"/>
      <c r="N20" s="134"/>
      <c r="O20" s="134">
        <v>1</v>
      </c>
      <c r="P20" s="225">
        <f t="shared" si="0"/>
        <v>1</v>
      </c>
      <c r="Q20" s="224">
        <v>1</v>
      </c>
      <c r="R20" s="224">
        <v>0</v>
      </c>
      <c r="S20" s="224" t="s">
        <v>1878</v>
      </c>
      <c r="T20" s="226"/>
    </row>
    <row r="21" spans="1:20" s="228" customFormat="1" ht="25.5" x14ac:dyDescent="0.2">
      <c r="A21" s="389"/>
      <c r="B21" s="435">
        <v>72211320</v>
      </c>
      <c r="C21" s="246" t="s">
        <v>1891</v>
      </c>
      <c r="D21" s="435" t="s">
        <v>1893</v>
      </c>
      <c r="E21" s="435" t="s">
        <v>1892</v>
      </c>
      <c r="F21" s="435" t="s">
        <v>1877</v>
      </c>
      <c r="G21" s="389" t="s">
        <v>1879</v>
      </c>
      <c r="H21" s="434">
        <v>43598</v>
      </c>
      <c r="I21" s="134"/>
      <c r="J21" s="134"/>
      <c r="K21" s="134"/>
      <c r="L21" s="134"/>
      <c r="M21" s="134"/>
      <c r="N21" s="134"/>
      <c r="O21" s="134">
        <v>1</v>
      </c>
      <c r="P21" s="225">
        <f t="shared" si="0"/>
        <v>1</v>
      </c>
      <c r="Q21" s="224">
        <v>1</v>
      </c>
      <c r="R21" s="224">
        <v>0</v>
      </c>
      <c r="S21" s="224" t="s">
        <v>1878</v>
      </c>
      <c r="T21" s="226"/>
    </row>
    <row r="22" spans="1:20" s="228" customFormat="1" ht="25.5" x14ac:dyDescent="0.2">
      <c r="A22" s="389"/>
      <c r="B22" s="435">
        <v>72211320</v>
      </c>
      <c r="C22" s="246" t="s">
        <v>1891</v>
      </c>
      <c r="D22" s="435" t="s">
        <v>1893</v>
      </c>
      <c r="E22" s="435" t="s">
        <v>1892</v>
      </c>
      <c r="F22" s="435" t="s">
        <v>1880</v>
      </c>
      <c r="G22" s="389" t="s">
        <v>1879</v>
      </c>
      <c r="H22" s="434">
        <v>43598</v>
      </c>
      <c r="I22" s="134"/>
      <c r="J22" s="134"/>
      <c r="K22" s="134"/>
      <c r="L22" s="134">
        <v>1</v>
      </c>
      <c r="M22" s="134"/>
      <c r="N22" s="134"/>
      <c r="O22" s="134"/>
      <c r="P22" s="225">
        <f t="shared" si="0"/>
        <v>1</v>
      </c>
      <c r="Q22" s="224">
        <v>1</v>
      </c>
      <c r="R22" s="224">
        <v>0</v>
      </c>
      <c r="S22" s="224" t="s">
        <v>1878</v>
      </c>
      <c r="T22" s="226"/>
    </row>
    <row r="23" spans="1:20" s="228" customFormat="1" x14ac:dyDescent="0.2">
      <c r="A23" s="389"/>
      <c r="B23" s="389"/>
      <c r="C23" s="246"/>
      <c r="D23" s="389"/>
      <c r="E23" s="389"/>
      <c r="F23" s="435"/>
      <c r="G23" s="389"/>
      <c r="H23" s="434"/>
      <c r="I23" s="134"/>
      <c r="J23" s="134"/>
      <c r="K23" s="134"/>
      <c r="L23" s="134"/>
      <c r="M23" s="134"/>
      <c r="N23" s="134"/>
      <c r="O23" s="134"/>
      <c r="P23" s="225">
        <f t="shared" si="0"/>
        <v>0</v>
      </c>
      <c r="Q23" s="224"/>
      <c r="R23" s="224">
        <f t="shared" ref="R23:R77" si="1">P23-Q23</f>
        <v>0</v>
      </c>
      <c r="S23" s="224"/>
      <c r="T23" s="226"/>
    </row>
    <row r="24" spans="1:20" s="228" customFormat="1" x14ac:dyDescent="0.2">
      <c r="A24" s="389"/>
      <c r="B24" s="389"/>
      <c r="C24" s="246"/>
      <c r="D24" s="389"/>
      <c r="E24" s="389"/>
      <c r="F24" s="389"/>
      <c r="G24" s="389"/>
      <c r="H24" s="434"/>
      <c r="I24" s="134"/>
      <c r="J24" s="134"/>
      <c r="K24" s="134"/>
      <c r="L24" s="134"/>
      <c r="M24" s="134"/>
      <c r="N24" s="134"/>
      <c r="O24" s="134"/>
      <c r="P24" s="225">
        <f t="shared" si="0"/>
        <v>0</v>
      </c>
      <c r="Q24" s="224"/>
      <c r="R24" s="224">
        <f t="shared" si="1"/>
        <v>0</v>
      </c>
      <c r="S24" s="224"/>
      <c r="T24" s="226"/>
    </row>
    <row r="25" spans="1:20" s="228" customFormat="1" x14ac:dyDescent="0.2">
      <c r="A25" s="389"/>
      <c r="B25" s="389"/>
      <c r="C25" s="246"/>
      <c r="D25" s="389"/>
      <c r="E25" s="389"/>
      <c r="F25" s="389"/>
      <c r="G25" s="389"/>
      <c r="H25" s="434"/>
      <c r="I25" s="134"/>
      <c r="J25" s="134"/>
      <c r="K25" s="134"/>
      <c r="L25" s="134"/>
      <c r="M25" s="134"/>
      <c r="N25" s="134"/>
      <c r="O25" s="134"/>
      <c r="P25" s="225">
        <f t="shared" si="0"/>
        <v>0</v>
      </c>
      <c r="Q25" s="224"/>
      <c r="R25" s="224">
        <f t="shared" si="1"/>
        <v>0</v>
      </c>
      <c r="S25" s="224"/>
      <c r="T25" s="226"/>
    </row>
    <row r="26" spans="1:20" s="228" customFormat="1" x14ac:dyDescent="0.2">
      <c r="A26" s="389"/>
      <c r="B26" s="389"/>
      <c r="C26" s="246"/>
      <c r="D26" s="389"/>
      <c r="E26" s="389"/>
      <c r="F26" s="389"/>
      <c r="G26" s="389"/>
      <c r="H26" s="434"/>
      <c r="I26" s="134"/>
      <c r="J26" s="134"/>
      <c r="K26" s="134"/>
      <c r="L26" s="134"/>
      <c r="M26" s="134"/>
      <c r="N26" s="134"/>
      <c r="O26" s="134"/>
      <c r="P26" s="225">
        <f t="shared" si="0"/>
        <v>0</v>
      </c>
      <c r="Q26" s="224"/>
      <c r="R26" s="224">
        <f t="shared" si="1"/>
        <v>0</v>
      </c>
      <c r="S26" s="224"/>
      <c r="T26" s="226"/>
    </row>
    <row r="27" spans="1:20" s="228" customFormat="1" x14ac:dyDescent="0.2">
      <c r="A27" s="389"/>
      <c r="B27" s="389"/>
      <c r="C27" s="246"/>
      <c r="D27" s="389"/>
      <c r="E27" s="389"/>
      <c r="F27" s="389"/>
      <c r="G27" s="389"/>
      <c r="H27" s="434"/>
      <c r="I27" s="134"/>
      <c r="J27" s="134"/>
      <c r="K27" s="134"/>
      <c r="L27" s="134"/>
      <c r="M27" s="134"/>
      <c r="N27" s="134"/>
      <c r="O27" s="134"/>
      <c r="P27" s="225">
        <f t="shared" si="0"/>
        <v>0</v>
      </c>
      <c r="Q27" s="224"/>
      <c r="R27" s="224">
        <f t="shared" si="1"/>
        <v>0</v>
      </c>
      <c r="S27" s="224"/>
      <c r="T27" s="226"/>
    </row>
    <row r="28" spans="1:20" s="228" customFormat="1" x14ac:dyDescent="0.2">
      <c r="A28" s="389"/>
      <c r="B28" s="389"/>
      <c r="C28" s="246"/>
      <c r="D28" s="389"/>
      <c r="E28" s="389"/>
      <c r="F28" s="389"/>
      <c r="G28" s="389"/>
      <c r="H28" s="434"/>
      <c r="I28" s="134"/>
      <c r="J28" s="134"/>
      <c r="K28" s="134"/>
      <c r="L28" s="134"/>
      <c r="M28" s="134"/>
      <c r="N28" s="134"/>
      <c r="O28" s="134"/>
      <c r="P28" s="225">
        <f t="shared" si="0"/>
        <v>0</v>
      </c>
      <c r="Q28" s="224"/>
      <c r="R28" s="224">
        <f t="shared" si="1"/>
        <v>0</v>
      </c>
      <c r="S28" s="224"/>
      <c r="T28" s="226"/>
    </row>
    <row r="29" spans="1:20" s="228" customFormat="1" x14ac:dyDescent="0.2">
      <c r="A29" s="389"/>
      <c r="B29" s="389"/>
      <c r="C29" s="246"/>
      <c r="D29" s="389"/>
      <c r="E29" s="389"/>
      <c r="F29" s="389"/>
      <c r="G29" s="389"/>
      <c r="H29" s="434"/>
      <c r="I29" s="134"/>
      <c r="J29" s="134"/>
      <c r="K29" s="134"/>
      <c r="L29" s="134"/>
      <c r="M29" s="134"/>
      <c r="N29" s="134"/>
      <c r="O29" s="134"/>
      <c r="P29" s="225">
        <f t="shared" si="0"/>
        <v>0</v>
      </c>
      <c r="Q29" s="224"/>
      <c r="R29" s="224">
        <f t="shared" si="1"/>
        <v>0</v>
      </c>
      <c r="S29" s="224"/>
      <c r="T29" s="226"/>
    </row>
    <row r="30" spans="1:20" s="228" customFormat="1" x14ac:dyDescent="0.2">
      <c r="A30" s="389"/>
      <c r="B30" s="389"/>
      <c r="C30" s="246"/>
      <c r="D30" s="389"/>
      <c r="E30" s="389"/>
      <c r="F30" s="389"/>
      <c r="G30" s="389"/>
      <c r="H30" s="434"/>
      <c r="I30" s="134"/>
      <c r="J30" s="134"/>
      <c r="K30" s="134"/>
      <c r="L30" s="134"/>
      <c r="M30" s="134"/>
      <c r="N30" s="134"/>
      <c r="O30" s="134"/>
      <c r="P30" s="225">
        <f t="shared" si="0"/>
        <v>0</v>
      </c>
      <c r="Q30" s="224"/>
      <c r="R30" s="224">
        <f t="shared" si="1"/>
        <v>0</v>
      </c>
      <c r="S30" s="224"/>
      <c r="T30" s="226"/>
    </row>
    <row r="31" spans="1:20" s="228" customFormat="1" x14ac:dyDescent="0.2">
      <c r="A31" s="389"/>
      <c r="B31" s="389"/>
      <c r="C31" s="246"/>
      <c r="D31" s="389"/>
      <c r="E31" s="389"/>
      <c r="F31" s="389"/>
      <c r="G31" s="389"/>
      <c r="H31" s="434"/>
      <c r="I31" s="134"/>
      <c r="J31" s="134"/>
      <c r="K31" s="134"/>
      <c r="L31" s="134"/>
      <c r="M31" s="134"/>
      <c r="N31" s="134"/>
      <c r="O31" s="134"/>
      <c r="P31" s="225">
        <f t="shared" si="0"/>
        <v>0</v>
      </c>
      <c r="Q31" s="224"/>
      <c r="R31" s="224">
        <f t="shared" si="1"/>
        <v>0</v>
      </c>
      <c r="S31" s="224"/>
      <c r="T31" s="226"/>
    </row>
    <row r="32" spans="1:20" s="228" customFormat="1" x14ac:dyDescent="0.2">
      <c r="A32" s="389"/>
      <c r="B32" s="389"/>
      <c r="C32" s="246"/>
      <c r="D32" s="389"/>
      <c r="E32" s="389"/>
      <c r="F32" s="389"/>
      <c r="G32" s="389"/>
      <c r="H32" s="434"/>
      <c r="I32" s="134"/>
      <c r="J32" s="134"/>
      <c r="K32" s="134"/>
      <c r="L32" s="134"/>
      <c r="M32" s="134"/>
      <c r="N32" s="134"/>
      <c r="O32" s="134"/>
      <c r="P32" s="225">
        <f t="shared" si="0"/>
        <v>0</v>
      </c>
      <c r="Q32" s="224"/>
      <c r="R32" s="224">
        <f t="shared" si="1"/>
        <v>0</v>
      </c>
      <c r="S32" s="224"/>
      <c r="T32" s="226"/>
    </row>
    <row r="33" spans="1:20" s="228" customFormat="1" x14ac:dyDescent="0.2">
      <c r="A33" s="389"/>
      <c r="B33" s="389"/>
      <c r="C33" s="246"/>
      <c r="D33" s="389"/>
      <c r="E33" s="389"/>
      <c r="F33" s="389"/>
      <c r="G33" s="389"/>
      <c r="H33" s="434"/>
      <c r="I33" s="134"/>
      <c r="J33" s="134"/>
      <c r="K33" s="134"/>
      <c r="L33" s="134"/>
      <c r="M33" s="134"/>
      <c r="N33" s="134"/>
      <c r="O33" s="134"/>
      <c r="P33" s="225">
        <f t="shared" si="0"/>
        <v>0</v>
      </c>
      <c r="Q33" s="224"/>
      <c r="R33" s="224">
        <f t="shared" si="1"/>
        <v>0</v>
      </c>
      <c r="S33" s="224"/>
      <c r="T33" s="226"/>
    </row>
    <row r="34" spans="1:20" s="228" customFormat="1" x14ac:dyDescent="0.2">
      <c r="A34" s="389"/>
      <c r="B34" s="389"/>
      <c r="C34" s="246"/>
      <c r="D34" s="389"/>
      <c r="E34" s="389"/>
      <c r="F34" s="389"/>
      <c r="G34" s="389"/>
      <c r="H34" s="434"/>
      <c r="I34" s="134"/>
      <c r="J34" s="134"/>
      <c r="K34" s="134"/>
      <c r="L34" s="134"/>
      <c r="M34" s="134"/>
      <c r="N34" s="134"/>
      <c r="O34" s="134"/>
      <c r="P34" s="225">
        <f t="shared" si="0"/>
        <v>0</v>
      </c>
      <c r="Q34" s="224"/>
      <c r="R34" s="224">
        <f t="shared" si="1"/>
        <v>0</v>
      </c>
      <c r="S34" s="224"/>
      <c r="T34" s="226"/>
    </row>
    <row r="35" spans="1:20" s="228" customFormat="1" x14ac:dyDescent="0.2">
      <c r="A35" s="389"/>
      <c r="B35" s="389"/>
      <c r="C35" s="246"/>
      <c r="D35" s="389"/>
      <c r="E35" s="389"/>
      <c r="F35" s="389"/>
      <c r="G35" s="389"/>
      <c r="H35" s="434"/>
      <c r="I35" s="134"/>
      <c r="J35" s="134"/>
      <c r="K35" s="134"/>
      <c r="L35" s="134"/>
      <c r="M35" s="134"/>
      <c r="N35" s="134"/>
      <c r="O35" s="134"/>
      <c r="P35" s="225">
        <f t="shared" si="0"/>
        <v>0</v>
      </c>
      <c r="Q35" s="224"/>
      <c r="R35" s="224">
        <f t="shared" si="1"/>
        <v>0</v>
      </c>
      <c r="S35" s="224"/>
      <c r="T35" s="226"/>
    </row>
    <row r="36" spans="1:20" s="228" customFormat="1" x14ac:dyDescent="0.2">
      <c r="A36" s="389"/>
      <c r="B36" s="389"/>
      <c r="C36" s="246"/>
      <c r="D36" s="389"/>
      <c r="E36" s="389"/>
      <c r="F36" s="389"/>
      <c r="G36" s="389"/>
      <c r="H36" s="434"/>
      <c r="I36" s="134"/>
      <c r="J36" s="134"/>
      <c r="K36" s="134"/>
      <c r="L36" s="134"/>
      <c r="M36" s="134"/>
      <c r="N36" s="134"/>
      <c r="O36" s="134"/>
      <c r="P36" s="225">
        <f t="shared" si="0"/>
        <v>0</v>
      </c>
      <c r="Q36" s="224"/>
      <c r="R36" s="224">
        <f t="shared" si="1"/>
        <v>0</v>
      </c>
      <c r="S36" s="224"/>
      <c r="T36" s="226"/>
    </row>
    <row r="37" spans="1:20" s="228" customFormat="1" x14ac:dyDescent="0.2">
      <c r="A37" s="389"/>
      <c r="B37" s="389"/>
      <c r="C37" s="389"/>
      <c r="D37" s="389"/>
      <c r="E37" s="389"/>
      <c r="F37" s="389"/>
      <c r="G37" s="389"/>
      <c r="H37" s="434"/>
      <c r="I37" s="134"/>
      <c r="J37" s="134"/>
      <c r="K37" s="134"/>
      <c r="L37" s="134"/>
      <c r="M37" s="134"/>
      <c r="N37" s="134"/>
      <c r="O37" s="134"/>
      <c r="P37" s="225">
        <f t="shared" si="0"/>
        <v>0</v>
      </c>
      <c r="Q37" s="224"/>
      <c r="R37" s="224">
        <f t="shared" si="1"/>
        <v>0</v>
      </c>
      <c r="S37" s="224"/>
      <c r="T37" s="226"/>
    </row>
    <row r="38" spans="1:20" s="229" customFormat="1" x14ac:dyDescent="0.2">
      <c r="A38" s="389"/>
      <c r="B38" s="389"/>
      <c r="C38" s="389"/>
      <c r="D38" s="389"/>
      <c r="E38" s="389"/>
      <c r="F38" s="389"/>
      <c r="G38" s="389"/>
      <c r="H38" s="434"/>
      <c r="I38" s="134"/>
      <c r="J38" s="134"/>
      <c r="K38" s="134"/>
      <c r="L38" s="134"/>
      <c r="M38" s="134"/>
      <c r="N38" s="134"/>
      <c r="O38" s="134"/>
      <c r="P38" s="225">
        <f t="shared" si="0"/>
        <v>0</v>
      </c>
      <c r="Q38" s="224"/>
      <c r="R38" s="224">
        <f t="shared" si="1"/>
        <v>0</v>
      </c>
      <c r="S38" s="224"/>
      <c r="T38" s="226"/>
    </row>
    <row r="39" spans="1:20" s="229" customFormat="1" x14ac:dyDescent="0.2">
      <c r="A39" s="389"/>
      <c r="B39" s="389"/>
      <c r="C39" s="389"/>
      <c r="D39" s="389"/>
      <c r="E39" s="389"/>
      <c r="F39" s="389"/>
      <c r="G39" s="389"/>
      <c r="H39" s="434"/>
      <c r="I39" s="134"/>
      <c r="J39" s="134"/>
      <c r="K39" s="134"/>
      <c r="L39" s="134"/>
      <c r="M39" s="134"/>
      <c r="N39" s="134"/>
      <c r="O39" s="134"/>
      <c r="P39" s="225">
        <f t="shared" si="0"/>
        <v>0</v>
      </c>
      <c r="Q39" s="224"/>
      <c r="R39" s="224">
        <f t="shared" si="1"/>
        <v>0</v>
      </c>
      <c r="S39" s="224"/>
      <c r="T39" s="226"/>
    </row>
    <row r="40" spans="1:20" s="229" customFormat="1" x14ac:dyDescent="0.2">
      <c r="A40" s="389"/>
      <c r="B40" s="389"/>
      <c r="C40" s="389"/>
      <c r="D40" s="389"/>
      <c r="E40" s="389"/>
      <c r="F40" s="389"/>
      <c r="G40" s="389"/>
      <c r="H40" s="434"/>
      <c r="I40" s="134"/>
      <c r="J40" s="134"/>
      <c r="K40" s="134"/>
      <c r="L40" s="134"/>
      <c r="M40" s="134"/>
      <c r="N40" s="134"/>
      <c r="O40" s="134"/>
      <c r="P40" s="225">
        <f t="shared" si="0"/>
        <v>0</v>
      </c>
      <c r="Q40" s="224"/>
      <c r="R40" s="224">
        <f t="shared" si="1"/>
        <v>0</v>
      </c>
      <c r="S40" s="224"/>
      <c r="T40" s="226"/>
    </row>
    <row r="41" spans="1:20" s="229" customFormat="1" x14ac:dyDescent="0.2">
      <c r="A41" s="389"/>
      <c r="B41" s="389"/>
      <c r="C41" s="389"/>
      <c r="D41" s="389"/>
      <c r="E41" s="389"/>
      <c r="F41" s="389"/>
      <c r="G41" s="389"/>
      <c r="H41" s="434"/>
      <c r="I41" s="134"/>
      <c r="J41" s="134"/>
      <c r="K41" s="134"/>
      <c r="L41" s="134"/>
      <c r="M41" s="134"/>
      <c r="N41" s="134"/>
      <c r="O41" s="134"/>
      <c r="P41" s="225">
        <f t="shared" si="0"/>
        <v>0</v>
      </c>
      <c r="Q41" s="224"/>
      <c r="R41" s="224">
        <f t="shared" si="1"/>
        <v>0</v>
      </c>
      <c r="S41" s="224"/>
      <c r="T41" s="226"/>
    </row>
    <row r="42" spans="1:20" s="229" customFormat="1" x14ac:dyDescent="0.2">
      <c r="A42" s="389"/>
      <c r="B42" s="389"/>
      <c r="C42" s="389"/>
      <c r="D42" s="389"/>
      <c r="E42" s="389"/>
      <c r="F42" s="389"/>
      <c r="G42" s="389"/>
      <c r="H42" s="434"/>
      <c r="I42" s="134"/>
      <c r="J42" s="134"/>
      <c r="K42" s="134"/>
      <c r="L42" s="134"/>
      <c r="M42" s="134"/>
      <c r="N42" s="134"/>
      <c r="O42" s="134"/>
      <c r="P42" s="225">
        <f t="shared" si="0"/>
        <v>0</v>
      </c>
      <c r="Q42" s="224"/>
      <c r="R42" s="224">
        <f t="shared" si="1"/>
        <v>0</v>
      </c>
      <c r="S42" s="224"/>
      <c r="T42" s="226"/>
    </row>
    <row r="43" spans="1:20" s="229" customFormat="1" x14ac:dyDescent="0.2">
      <c r="A43" s="389"/>
      <c r="B43" s="389"/>
      <c r="C43" s="389"/>
      <c r="D43" s="389"/>
      <c r="E43" s="389"/>
      <c r="F43" s="389"/>
      <c r="G43" s="389"/>
      <c r="H43" s="434"/>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7" priority="4">
      <formula>AND(ISBLANK(C13),SUM(COUNTIF(A13:O13,"&lt;&gt;"&amp;""),COUNTIF(Q13,"&lt;&gt;"&amp;""),COUNTIF(S13:T13,"&lt;&gt;"&amp;"")&gt;0))</formula>
    </cfRule>
  </conditionalFormatting>
  <conditionalFormatting sqref="F13:F1001">
    <cfRule type="expression" dxfId="56" priority="26">
      <formula>AND(ISBLANK(F13),SUM(COUNTIF(A13:O13,"&lt;&gt;"&amp;""),COUNTIF(Q13,"&lt;&gt;"&amp;""),COUNTIF(S13:T13,"&lt;&gt;"&amp;"")&gt;0))</formula>
    </cfRule>
  </conditionalFormatting>
  <conditionalFormatting sqref="G13:G1001">
    <cfRule type="expression" dxfId="55" priority="25">
      <formula>AND(ISBLANK(G13),SUM(COUNTIF(A13:O13,"&lt;&gt;"&amp;""),COUNTIF(Q13,"&lt;&gt;"&amp;""),COUNTIF(S13:T13,"&lt;&gt;"&amp;"")&gt;0))</formula>
    </cfRule>
  </conditionalFormatting>
  <conditionalFormatting sqref="H13:H1001">
    <cfRule type="expression" dxfId="54" priority="6">
      <formula>AND(ISBLANK(H13),SUM(COUNTIF(A13:O13,"&lt;&gt;"&amp;""),COUNTIF(Q13,"&lt;&gt;"&amp;""),COUNTIF(S13:T13,"&lt;&gt;"&amp;"")&gt;0))</formula>
    </cfRule>
    <cfRule type="expression" dxfId="53" priority="24">
      <formula>ISTEXT(H13)</formula>
    </cfRule>
  </conditionalFormatting>
  <conditionalFormatting sqref="S13:S1001">
    <cfRule type="expression" dxfId="52" priority="23">
      <formula>AND(ISBLANK(S13),SUM(COUNTIF(A13:O13,"&lt;&gt;"&amp;""),COUNTIF(Q13,"&lt;&gt;"&amp;""),COUNTIF(S13:T13,"&lt;&gt;"&amp;"")&gt;0))</formula>
    </cfRule>
  </conditionalFormatting>
  <conditionalFormatting sqref="I13:O1001">
    <cfRule type="expression" dxfId="51"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50" priority="5">
      <formula>LEN(A13)&gt;256</formula>
    </cfRule>
  </conditionalFormatting>
  <conditionalFormatting sqref="C13:C1001">
    <cfRule type="expression" dxfId="49" priority="27">
      <formula>LEN(C13)&gt;256</formula>
    </cfRule>
  </conditionalFormatting>
  <conditionalFormatting sqref="E13:E1001">
    <cfRule type="expression" dxfId="48" priority="3">
      <formula>LEN(E13)&gt;256</formula>
    </cfRule>
  </conditionalFormatting>
  <conditionalFormatting sqref="T13:T1001">
    <cfRule type="expression" dxfId="47" priority="2">
      <formula>LEN(T13)&gt;4000</formula>
    </cfRule>
  </conditionalFormatting>
  <conditionalFormatting sqref="B13:B1000">
    <cfRule type="expression" dxfId="46"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25" right="0.25" top="0.75" bottom="0.75" header="0.3" footer="0.3"/>
  <pageSetup paperSize="5" scale="56"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L7" zoomScale="70" zoomScaleNormal="70" zoomScaleSheetLayoutView="50" zoomScalePageLayoutView="70" workbookViewId="0">
      <selection activeCell="W12" sqref="W12"/>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Woodside</v>
      </c>
      <c r="C1" s="278"/>
      <c r="D1" s="358"/>
      <c r="E1" s="358"/>
      <c r="F1" s="358"/>
      <c r="G1" s="358"/>
      <c r="H1" s="358"/>
      <c r="I1" s="358" t="s">
        <v>8</v>
      </c>
      <c r="J1" s="358"/>
      <c r="K1" s="358"/>
      <c r="L1" s="358"/>
      <c r="M1" s="358"/>
      <c r="N1" s="358"/>
      <c r="O1" s="358"/>
      <c r="P1" s="358"/>
      <c r="Q1" s="358"/>
      <c r="R1" s="508" t="s">
        <v>1766</v>
      </c>
      <c r="S1" s="509"/>
      <c r="T1" s="509"/>
      <c r="U1" s="51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93" t="s">
        <v>1369</v>
      </c>
      <c r="B3" s="493"/>
      <c r="C3" s="493"/>
      <c r="D3" s="493"/>
      <c r="E3" s="493"/>
      <c r="F3" s="493"/>
      <c r="G3" s="493"/>
      <c r="H3" s="493"/>
      <c r="I3" s="493"/>
      <c r="J3" s="493"/>
      <c r="K3" s="493"/>
      <c r="L3" s="493"/>
      <c r="M3" s="493"/>
      <c r="N3" s="493"/>
      <c r="O3" s="493"/>
      <c r="P3" s="493"/>
      <c r="Q3" s="493"/>
      <c r="R3" s="493"/>
      <c r="S3" s="493"/>
      <c r="T3" s="493"/>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99" t="s">
        <v>43</v>
      </c>
      <c r="B9" s="502"/>
      <c r="C9" s="502"/>
      <c r="D9" s="502"/>
      <c r="E9" s="503"/>
      <c r="F9" s="499" t="s">
        <v>108</v>
      </c>
      <c r="G9" s="503"/>
      <c r="H9" s="499" t="s">
        <v>1291</v>
      </c>
      <c r="I9" s="502"/>
      <c r="J9" s="502"/>
      <c r="K9" s="502"/>
      <c r="L9" s="502"/>
      <c r="M9" s="502"/>
      <c r="N9" s="502"/>
      <c r="O9" s="503"/>
      <c r="P9" s="235"/>
      <c r="Q9" s="499" t="s">
        <v>64</v>
      </c>
      <c r="R9" s="502"/>
      <c r="S9" s="502"/>
      <c r="T9" s="502"/>
      <c r="U9" s="502"/>
      <c r="V9" s="502"/>
      <c r="W9" s="503"/>
      <c r="X9" s="235"/>
      <c r="Y9" s="235"/>
      <c r="Z9" s="499" t="s">
        <v>65</v>
      </c>
      <c r="AA9" s="502"/>
      <c r="AB9" s="502"/>
      <c r="AC9" s="502"/>
      <c r="AD9" s="502"/>
      <c r="AE9" s="502"/>
      <c r="AF9" s="502"/>
      <c r="AG9" s="502"/>
      <c r="AH9" s="503"/>
      <c r="AI9" s="236"/>
      <c r="AJ9" s="193" t="s">
        <v>109</v>
      </c>
      <c r="AK9" s="193" t="s">
        <v>110</v>
      </c>
      <c r="AL9" s="499" t="s">
        <v>6</v>
      </c>
      <c r="AM9" s="503"/>
      <c r="AN9" s="193" t="s">
        <v>7</v>
      </c>
      <c r="AO9" s="193" t="s">
        <v>111</v>
      </c>
      <c r="AP9" s="499" t="s">
        <v>114</v>
      </c>
      <c r="AQ9" s="502"/>
      <c r="AR9" s="503"/>
      <c r="AS9" s="67" t="s">
        <v>54</v>
      </c>
      <c r="AT9" s="64"/>
    </row>
    <row r="10" spans="1:46" s="8" customFormat="1" ht="23.25" customHeight="1" x14ac:dyDescent="0.25">
      <c r="A10" s="504">
        <v>1</v>
      </c>
      <c r="B10" s="505"/>
      <c r="C10" s="505"/>
      <c r="D10" s="505"/>
      <c r="E10" s="506"/>
      <c r="F10" s="187">
        <v>2</v>
      </c>
      <c r="G10" s="187">
        <v>3</v>
      </c>
      <c r="H10" s="495">
        <v>4</v>
      </c>
      <c r="I10" s="496"/>
      <c r="J10" s="496"/>
      <c r="K10" s="496"/>
      <c r="L10" s="496"/>
      <c r="M10" s="496"/>
      <c r="N10" s="507"/>
      <c r="O10" s="187">
        <v>5</v>
      </c>
      <c r="P10" s="187">
        <v>6</v>
      </c>
      <c r="Q10" s="495">
        <v>7</v>
      </c>
      <c r="R10" s="496"/>
      <c r="S10" s="496"/>
      <c r="T10" s="496"/>
      <c r="U10" s="496"/>
      <c r="V10" s="496"/>
      <c r="W10" s="507"/>
      <c r="X10" s="187">
        <v>8</v>
      </c>
      <c r="Y10" s="187">
        <v>9</v>
      </c>
      <c r="Z10" s="495">
        <v>10</v>
      </c>
      <c r="AA10" s="496"/>
      <c r="AB10" s="496"/>
      <c r="AC10" s="496"/>
      <c r="AD10" s="496"/>
      <c r="AE10" s="496"/>
      <c r="AF10" s="507"/>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3</v>
      </c>
      <c r="J12" s="240">
        <f>SUMPRODUCT((YEAR($O13:$O1000)='Start Here'!$B$5)*J13:J1000)</f>
        <v>0</v>
      </c>
      <c r="K12" s="240">
        <f>SUMPRODUCT((YEAR($O13:$O1000)='Start Here'!$B$5)*K13:K1000)</f>
        <v>1</v>
      </c>
      <c r="L12" s="240">
        <f>SUMPRODUCT((YEAR($O13:$O1000)='Start Here'!$B$5)*L13:L1000)</f>
        <v>0</v>
      </c>
      <c r="M12" s="240">
        <f>SUMPRODUCT((YEAR($O13:$O1000)='Start Here'!$B$5)*M13:M1000)</f>
        <v>0</v>
      </c>
      <c r="N12" s="240">
        <f>SUMPRODUCT((YEAR($O13:$O1000)='Start Here'!$B$5)*N13:N1000)</f>
        <v>6</v>
      </c>
      <c r="O12" s="240"/>
      <c r="P12" s="240">
        <f>SUMPRODUCT((YEAR($O13:$O1000)='Start Here'!$B$5)*P13:P1000)</f>
        <v>10</v>
      </c>
      <c r="Q12" s="240">
        <f>SUMPRODUCT((YEAR($X13:$X1000)='Start Here'!$B$5)*Q13:Q1000)</f>
        <v>0</v>
      </c>
      <c r="R12" s="240">
        <f>SUMPRODUCT((YEAR($X13:$X1000)='Start Here'!$B$5)*R13:R1000)</f>
        <v>11</v>
      </c>
      <c r="S12" s="240">
        <f>SUMPRODUCT((YEAR($X13:$X1000)='Start Here'!$B$5)*S13:S1000)</f>
        <v>0</v>
      </c>
      <c r="T12" s="240">
        <f>SUMPRODUCT((YEAR($X13:$X1000)='Start Here'!$B$5)*T13:T1000)</f>
        <v>2</v>
      </c>
      <c r="U12" s="240">
        <f>SUMPRODUCT((YEAR($X13:$X1000)='Start Here'!$B$5)*U13:U1000)</f>
        <v>0</v>
      </c>
      <c r="V12" s="240">
        <f>SUMPRODUCT((YEAR($X13:$X1000)='Start Here'!$B$5)*V13:V1000)</f>
        <v>2</v>
      </c>
      <c r="W12" s="240">
        <f>SUMPRODUCT((YEAR($X13:$X1000)='Start Here'!$B$5)*W13:W1000)</f>
        <v>12</v>
      </c>
      <c r="X12" s="240"/>
      <c r="Y12" s="240">
        <f>SUMPRODUCT((YEAR($X13:$X1000)='Start Here'!$B$5)*Y13:Y1000)</f>
        <v>27</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9</v>
      </c>
      <c r="AG12" s="240"/>
      <c r="AH12" s="240">
        <f>SUMPRODUCT((YEAR($AG13:$AG1000)='Start Here'!$B$5)*AH13:AH1000)</f>
        <v>9</v>
      </c>
      <c r="AI12" s="154">
        <f>SUM(AI13:AI1000)</f>
        <v>10</v>
      </c>
      <c r="AJ12" s="155">
        <f>COUNTIF(AJ13:AJ1000,"Y")</f>
        <v>0</v>
      </c>
      <c r="AK12" s="275"/>
      <c r="AL12" s="275"/>
      <c r="AM12" s="275"/>
      <c r="AN12" s="275"/>
      <c r="AO12" s="275"/>
      <c r="AP12" s="161">
        <f>SUM(AP13:AP1000)</f>
        <v>10</v>
      </c>
      <c r="AQ12" s="161">
        <f>SUM(AQ13:AQ1000)</f>
        <v>0</v>
      </c>
      <c r="AR12" s="161">
        <f>SUM(AR13:AR1000)</f>
        <v>0</v>
      </c>
      <c r="AS12" s="160"/>
      <c r="AT12" s="267"/>
    </row>
    <row r="13" spans="1:46" s="1" customFormat="1" ht="33" customHeight="1" x14ac:dyDescent="0.2">
      <c r="A13" s="9"/>
      <c r="B13" s="441">
        <v>68301460</v>
      </c>
      <c r="C13" s="457" t="s">
        <v>1875</v>
      </c>
      <c r="D13" s="236" t="s">
        <v>1893</v>
      </c>
      <c r="E13" s="236" t="s">
        <v>1876</v>
      </c>
      <c r="F13" s="441" t="s">
        <v>1877</v>
      </c>
      <c r="G13" s="441" t="s">
        <v>1879</v>
      </c>
      <c r="H13" s="437"/>
      <c r="I13" s="236"/>
      <c r="J13" s="236"/>
      <c r="K13" s="236"/>
      <c r="L13" s="236"/>
      <c r="M13" s="236"/>
      <c r="N13" s="236">
        <v>1</v>
      </c>
      <c r="O13" s="438">
        <v>43657</v>
      </c>
      <c r="P13" s="242">
        <f>SUM($H13:$N13)</f>
        <v>1</v>
      </c>
      <c r="Q13" s="9"/>
      <c r="R13" s="9"/>
      <c r="S13" s="9"/>
      <c r="T13" s="9"/>
      <c r="U13" s="9"/>
      <c r="V13" s="9"/>
      <c r="W13" s="9"/>
      <c r="X13" s="383"/>
      <c r="Y13" s="244">
        <f>SUM($Q13:$W13)</f>
        <v>0</v>
      </c>
      <c r="Z13" s="9"/>
      <c r="AA13" s="9"/>
      <c r="AB13" s="9"/>
      <c r="AC13" s="9"/>
      <c r="AD13" s="9"/>
      <c r="AE13" s="9"/>
      <c r="AF13" s="9"/>
      <c r="AG13" s="243"/>
      <c r="AH13" s="244">
        <f>SUM($Z13:$AF13)</f>
        <v>0</v>
      </c>
      <c r="AI13" s="245"/>
      <c r="AJ13" s="9" t="s">
        <v>1943</v>
      </c>
      <c r="AK13" s="9" t="s">
        <v>1942</v>
      </c>
      <c r="AL13" s="9"/>
      <c r="AM13" s="9"/>
      <c r="AN13" s="9"/>
      <c r="AO13" s="9"/>
      <c r="AP13" s="9"/>
      <c r="AQ13" s="9"/>
      <c r="AR13" s="9"/>
      <c r="AS13" s="246"/>
      <c r="AT13" s="195"/>
    </row>
    <row r="14" spans="1:46" s="1" customFormat="1" ht="28.5" customHeight="1" x14ac:dyDescent="0.2">
      <c r="A14" s="9"/>
      <c r="B14" s="441">
        <v>68301460</v>
      </c>
      <c r="C14" s="457" t="s">
        <v>1875</v>
      </c>
      <c r="D14" s="236" t="s">
        <v>1893</v>
      </c>
      <c r="E14" s="236" t="s">
        <v>1876</v>
      </c>
      <c r="F14" s="441" t="s">
        <v>1880</v>
      </c>
      <c r="G14" s="441" t="s">
        <v>1879</v>
      </c>
      <c r="H14" s="437"/>
      <c r="I14" s="236">
        <v>1</v>
      </c>
      <c r="J14" s="236"/>
      <c r="K14" s="236"/>
      <c r="L14" s="236"/>
      <c r="M14" s="236"/>
      <c r="N14" s="236"/>
      <c r="O14" s="439">
        <v>43657</v>
      </c>
      <c r="P14" s="242">
        <f t="shared" ref="P14:P18" si="0">SUM($H14:$N14)</f>
        <v>1</v>
      </c>
      <c r="Q14" s="9"/>
      <c r="R14" s="9"/>
      <c r="S14" s="9"/>
      <c r="T14" s="9"/>
      <c r="U14" s="9"/>
      <c r="V14" s="9"/>
      <c r="W14" s="9"/>
      <c r="X14" s="243"/>
      <c r="Y14" s="244">
        <f t="shared" ref="Y14:Y18" si="1">SUM($Q14:$W14)</f>
        <v>0</v>
      </c>
      <c r="Z14" s="9"/>
      <c r="AA14" s="9"/>
      <c r="AB14" s="9"/>
      <c r="AC14" s="9"/>
      <c r="AD14" s="9"/>
      <c r="AE14" s="9"/>
      <c r="AF14" s="9"/>
      <c r="AG14" s="9"/>
      <c r="AH14" s="244">
        <f t="shared" ref="AH14:AH77" si="2">SUM($Z14:$AF14)</f>
        <v>0</v>
      </c>
      <c r="AI14" s="245"/>
      <c r="AJ14" s="9" t="s">
        <v>1943</v>
      </c>
      <c r="AK14" s="9" t="s">
        <v>1942</v>
      </c>
      <c r="AL14" s="9"/>
      <c r="AM14" s="9"/>
      <c r="AN14" s="9" t="s">
        <v>1944</v>
      </c>
      <c r="AO14" s="9"/>
      <c r="AP14" s="9"/>
      <c r="AQ14" s="9"/>
      <c r="AR14" s="9"/>
      <c r="AS14" s="246"/>
      <c r="AT14" s="195"/>
    </row>
    <row r="15" spans="1:46" s="1" customFormat="1" ht="34.5" customHeight="1" x14ac:dyDescent="0.2">
      <c r="A15" s="9"/>
      <c r="B15" s="441">
        <v>73121050</v>
      </c>
      <c r="C15" s="457" t="s">
        <v>1881</v>
      </c>
      <c r="D15" s="236" t="s">
        <v>1893</v>
      </c>
      <c r="E15" s="236" t="s">
        <v>1882</v>
      </c>
      <c r="F15" s="441" t="s">
        <v>1877</v>
      </c>
      <c r="G15" s="441" t="s">
        <v>1879</v>
      </c>
      <c r="H15" s="437"/>
      <c r="I15" s="236"/>
      <c r="J15" s="236"/>
      <c r="K15" s="236"/>
      <c r="L15" s="236"/>
      <c r="M15" s="236"/>
      <c r="N15" s="236">
        <v>1</v>
      </c>
      <c r="O15" s="440">
        <v>43777</v>
      </c>
      <c r="P15" s="242">
        <f t="shared" si="0"/>
        <v>1</v>
      </c>
      <c r="Q15" s="9"/>
      <c r="R15" s="9"/>
      <c r="S15" s="9"/>
      <c r="T15" s="9"/>
      <c r="U15" s="9"/>
      <c r="V15" s="9"/>
      <c r="W15" s="9"/>
      <c r="X15" s="384"/>
      <c r="Y15" s="244">
        <f t="shared" si="1"/>
        <v>0</v>
      </c>
      <c r="Z15" s="9"/>
      <c r="AA15" s="9"/>
      <c r="AB15" s="9"/>
      <c r="AC15" s="9"/>
      <c r="AD15" s="9"/>
      <c r="AE15" s="9"/>
      <c r="AF15" s="9"/>
      <c r="AG15" s="9"/>
      <c r="AH15" s="244">
        <f t="shared" si="2"/>
        <v>0</v>
      </c>
      <c r="AI15" s="245"/>
      <c r="AJ15" s="9" t="s">
        <v>1943</v>
      </c>
      <c r="AK15" s="9" t="s">
        <v>1942</v>
      </c>
      <c r="AL15" s="9"/>
      <c r="AM15" s="9"/>
      <c r="AN15" s="9"/>
      <c r="AO15" s="9"/>
      <c r="AP15" s="9"/>
      <c r="AQ15" s="9"/>
      <c r="AR15" s="9"/>
      <c r="AS15" s="246"/>
      <c r="AT15" s="195"/>
    </row>
    <row r="16" spans="1:46" s="1" customFormat="1" ht="30" x14ac:dyDescent="0.2">
      <c r="A16" s="9"/>
      <c r="B16" s="441">
        <v>73121050</v>
      </c>
      <c r="C16" s="458" t="s">
        <v>1883</v>
      </c>
      <c r="D16" s="441" t="s">
        <v>1893</v>
      </c>
      <c r="E16" s="436" t="s">
        <v>1882</v>
      </c>
      <c r="F16" s="441" t="s">
        <v>1880</v>
      </c>
      <c r="G16" s="441" t="s">
        <v>1879</v>
      </c>
      <c r="H16" s="437"/>
      <c r="I16" s="236">
        <v>1</v>
      </c>
      <c r="J16" s="236"/>
      <c r="K16" s="236"/>
      <c r="L16" s="236"/>
      <c r="M16" s="236"/>
      <c r="N16" s="236"/>
      <c r="O16" s="440">
        <v>43777</v>
      </c>
      <c r="P16" s="242">
        <f t="shared" si="0"/>
        <v>1</v>
      </c>
      <c r="Q16" s="9"/>
      <c r="R16" s="9"/>
      <c r="S16" s="9"/>
      <c r="T16" s="9"/>
      <c r="U16" s="9"/>
      <c r="V16" s="9"/>
      <c r="W16" s="9"/>
      <c r="X16" s="243"/>
      <c r="Y16" s="244">
        <f t="shared" si="1"/>
        <v>0</v>
      </c>
      <c r="Z16" s="9"/>
      <c r="AA16" s="9"/>
      <c r="AB16" s="9"/>
      <c r="AC16" s="9"/>
      <c r="AD16" s="9"/>
      <c r="AE16" s="9"/>
      <c r="AF16" s="9"/>
      <c r="AG16" s="9"/>
      <c r="AH16" s="244">
        <f t="shared" si="2"/>
        <v>0</v>
      </c>
      <c r="AI16" s="245"/>
      <c r="AJ16" s="9" t="s">
        <v>1943</v>
      </c>
      <c r="AK16" s="9" t="s">
        <v>1942</v>
      </c>
      <c r="AL16" s="9"/>
      <c r="AM16" s="9"/>
      <c r="AN16" s="9" t="s">
        <v>1944</v>
      </c>
      <c r="AO16" s="9"/>
      <c r="AP16" s="9"/>
      <c r="AQ16" s="9"/>
      <c r="AR16" s="9"/>
      <c r="AS16" s="246"/>
      <c r="AT16" s="195"/>
    </row>
    <row r="17" spans="1:46" s="1" customFormat="1" ht="30" x14ac:dyDescent="0.2">
      <c r="A17" s="9"/>
      <c r="B17" s="441">
        <v>69044130</v>
      </c>
      <c r="C17" s="458" t="s">
        <v>1884</v>
      </c>
      <c r="D17" s="441" t="s">
        <v>1893</v>
      </c>
      <c r="E17" s="436" t="s">
        <v>1885</v>
      </c>
      <c r="F17" s="441" t="s">
        <v>1877</v>
      </c>
      <c r="G17" s="441" t="s">
        <v>1879</v>
      </c>
      <c r="H17" s="437"/>
      <c r="I17" s="236"/>
      <c r="J17" s="236"/>
      <c r="K17" s="236"/>
      <c r="L17" s="236"/>
      <c r="M17" s="236"/>
      <c r="N17" s="236">
        <v>1</v>
      </c>
      <c r="O17" s="439">
        <v>43657</v>
      </c>
      <c r="P17" s="242">
        <f t="shared" si="0"/>
        <v>1</v>
      </c>
      <c r="Q17" s="9"/>
      <c r="R17" s="9"/>
      <c r="S17" s="9"/>
      <c r="T17" s="9"/>
      <c r="U17" s="9"/>
      <c r="V17" s="9"/>
      <c r="W17" s="9"/>
      <c r="X17" s="384"/>
      <c r="Y17" s="244">
        <f t="shared" si="1"/>
        <v>0</v>
      </c>
      <c r="Z17" s="9"/>
      <c r="AA17" s="9"/>
      <c r="AB17" s="9"/>
      <c r="AC17" s="9"/>
      <c r="AD17" s="9"/>
      <c r="AE17" s="9"/>
      <c r="AF17" s="9"/>
      <c r="AG17" s="9"/>
      <c r="AH17" s="244">
        <f t="shared" si="2"/>
        <v>0</v>
      </c>
      <c r="AI17" s="245"/>
      <c r="AJ17" s="9" t="s">
        <v>1943</v>
      </c>
      <c r="AK17" s="9" t="s">
        <v>1942</v>
      </c>
      <c r="AL17" s="9"/>
      <c r="AM17" s="9"/>
      <c r="AN17" s="9"/>
      <c r="AO17" s="9"/>
      <c r="AP17" s="9"/>
      <c r="AQ17" s="9"/>
      <c r="AR17" s="9"/>
      <c r="AS17" s="246"/>
      <c r="AT17" s="195"/>
    </row>
    <row r="18" spans="1:46" s="1" customFormat="1" ht="30" x14ac:dyDescent="0.2">
      <c r="A18" s="9"/>
      <c r="B18" s="441">
        <v>69044130</v>
      </c>
      <c r="C18" s="458" t="s">
        <v>1886</v>
      </c>
      <c r="D18" s="441" t="s">
        <v>1893</v>
      </c>
      <c r="E18" s="436" t="s">
        <v>1885</v>
      </c>
      <c r="F18" s="441" t="s">
        <v>1880</v>
      </c>
      <c r="G18" s="441" t="s">
        <v>1879</v>
      </c>
      <c r="H18" s="437"/>
      <c r="I18" s="236">
        <v>1</v>
      </c>
      <c r="J18" s="236"/>
      <c r="K18" s="236"/>
      <c r="L18" s="236"/>
      <c r="M18" s="236"/>
      <c r="N18" s="236"/>
      <c r="O18" s="440">
        <v>43657</v>
      </c>
      <c r="P18" s="242">
        <f t="shared" si="0"/>
        <v>1</v>
      </c>
      <c r="Q18" s="9"/>
      <c r="R18" s="9"/>
      <c r="S18" s="9"/>
      <c r="T18" s="9"/>
      <c r="U18" s="9"/>
      <c r="V18" s="9"/>
      <c r="W18" s="9"/>
      <c r="X18" s="243"/>
      <c r="Y18" s="244">
        <f t="shared" si="1"/>
        <v>0</v>
      </c>
      <c r="Z18" s="9"/>
      <c r="AA18" s="9"/>
      <c r="AB18" s="9"/>
      <c r="AC18" s="9"/>
      <c r="AD18" s="9"/>
      <c r="AE18" s="9"/>
      <c r="AF18" s="9"/>
      <c r="AG18" s="9"/>
      <c r="AH18" s="244">
        <f t="shared" si="2"/>
        <v>0</v>
      </c>
      <c r="AI18" s="245"/>
      <c r="AJ18" s="9" t="s">
        <v>1943</v>
      </c>
      <c r="AK18" s="9" t="s">
        <v>1942</v>
      </c>
      <c r="AL18" s="9"/>
      <c r="AM18" s="9"/>
      <c r="AN18" s="9" t="s">
        <v>1944</v>
      </c>
      <c r="AO18" s="9"/>
      <c r="AP18" s="9"/>
      <c r="AQ18" s="9"/>
      <c r="AR18" s="9"/>
      <c r="AS18" s="246"/>
      <c r="AT18" s="195"/>
    </row>
    <row r="19" spans="1:46" s="1" customFormat="1" ht="30" x14ac:dyDescent="0.2">
      <c r="A19" s="9"/>
      <c r="B19" s="441">
        <v>69041040</v>
      </c>
      <c r="C19" s="458" t="s">
        <v>1888</v>
      </c>
      <c r="D19" s="441" t="s">
        <v>1893</v>
      </c>
      <c r="E19" s="436" t="s">
        <v>1887</v>
      </c>
      <c r="F19" s="441" t="s">
        <v>1877</v>
      </c>
      <c r="G19" s="441" t="s">
        <v>1879</v>
      </c>
      <c r="H19" s="437"/>
      <c r="I19" s="236"/>
      <c r="J19" s="236"/>
      <c r="K19" s="236"/>
      <c r="L19" s="236"/>
      <c r="M19" s="236"/>
      <c r="N19" s="236">
        <v>1</v>
      </c>
      <c r="O19" s="439">
        <v>43784</v>
      </c>
      <c r="P19" s="242">
        <f>SUM($H19:$N19)</f>
        <v>1</v>
      </c>
      <c r="Q19" s="9"/>
      <c r="R19" s="9"/>
      <c r="S19" s="9"/>
      <c r="T19" s="9"/>
      <c r="U19" s="9"/>
      <c r="V19" s="9"/>
      <c r="W19" s="9"/>
      <c r="X19" s="384"/>
      <c r="Y19" s="244">
        <f>SUM($Q19:$W19)</f>
        <v>0</v>
      </c>
      <c r="Z19" s="9"/>
      <c r="AA19" s="9"/>
      <c r="AB19" s="9"/>
      <c r="AC19" s="9"/>
      <c r="AD19" s="9"/>
      <c r="AE19" s="9"/>
      <c r="AF19" s="9"/>
      <c r="AG19" s="9"/>
      <c r="AH19" s="244">
        <f>SUM($Z19:$AF19)</f>
        <v>0</v>
      </c>
      <c r="AI19" s="245"/>
      <c r="AJ19" s="9" t="s">
        <v>1943</v>
      </c>
      <c r="AK19" s="9" t="s">
        <v>1942</v>
      </c>
      <c r="AL19" s="9"/>
      <c r="AM19" s="9"/>
      <c r="AN19" s="9"/>
      <c r="AO19" s="9"/>
      <c r="AP19" s="9"/>
      <c r="AQ19" s="9"/>
      <c r="AR19" s="9"/>
      <c r="AS19" s="246"/>
      <c r="AT19" s="195"/>
    </row>
    <row r="20" spans="1:46" s="1" customFormat="1" ht="30" x14ac:dyDescent="0.2">
      <c r="A20" s="9"/>
      <c r="B20" s="441">
        <v>72141040</v>
      </c>
      <c r="C20" s="458" t="s">
        <v>1889</v>
      </c>
      <c r="D20" s="441" t="s">
        <v>1893</v>
      </c>
      <c r="E20" s="436" t="s">
        <v>1890</v>
      </c>
      <c r="F20" s="441" t="s">
        <v>1877</v>
      </c>
      <c r="G20" s="441" t="s">
        <v>1879</v>
      </c>
      <c r="H20" s="437"/>
      <c r="I20" s="236"/>
      <c r="J20" s="236"/>
      <c r="K20" s="236"/>
      <c r="L20" s="236"/>
      <c r="M20" s="236"/>
      <c r="N20" s="236">
        <v>1</v>
      </c>
      <c r="O20" s="440">
        <v>43698</v>
      </c>
      <c r="P20" s="242">
        <f t="shared" ref="P20:P83" si="3">SUM($H20:$N20)</f>
        <v>1</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9" t="s">
        <v>1943</v>
      </c>
      <c r="AK20" s="9" t="s">
        <v>1942</v>
      </c>
      <c r="AL20" s="9"/>
      <c r="AM20" s="9"/>
      <c r="AN20" s="9"/>
      <c r="AO20" s="9"/>
      <c r="AP20" s="9"/>
      <c r="AQ20" s="9"/>
      <c r="AR20" s="9"/>
      <c r="AS20" s="246"/>
      <c r="AT20" s="195"/>
    </row>
    <row r="21" spans="1:46" s="1" customFormat="1" ht="30" x14ac:dyDescent="0.2">
      <c r="A21" s="9"/>
      <c r="B21" s="441">
        <v>72211320</v>
      </c>
      <c r="C21" s="458" t="s">
        <v>1891</v>
      </c>
      <c r="D21" s="441" t="s">
        <v>1893</v>
      </c>
      <c r="E21" s="436" t="s">
        <v>1892</v>
      </c>
      <c r="F21" s="441" t="s">
        <v>1877</v>
      </c>
      <c r="G21" s="441" t="s">
        <v>1879</v>
      </c>
      <c r="H21" s="437"/>
      <c r="I21" s="236"/>
      <c r="J21" s="236"/>
      <c r="K21" s="236"/>
      <c r="L21" s="236"/>
      <c r="M21" s="236"/>
      <c r="N21" s="236">
        <v>1</v>
      </c>
      <c r="O21" s="440">
        <v>43598</v>
      </c>
      <c r="P21" s="242">
        <f t="shared" si="3"/>
        <v>1</v>
      </c>
      <c r="Q21" s="9"/>
      <c r="R21" s="9"/>
      <c r="S21" s="9"/>
      <c r="T21" s="9"/>
      <c r="U21" s="9"/>
      <c r="V21" s="9"/>
      <c r="W21" s="9">
        <v>1</v>
      </c>
      <c r="X21" s="443">
        <v>43766</v>
      </c>
      <c r="Y21" s="244">
        <f t="shared" si="4"/>
        <v>1</v>
      </c>
      <c r="Z21" s="9"/>
      <c r="AA21" s="9"/>
      <c r="AB21" s="9"/>
      <c r="AC21" s="9"/>
      <c r="AD21" s="9"/>
      <c r="AE21" s="9"/>
      <c r="AF21" s="9"/>
      <c r="AG21" s="9"/>
      <c r="AH21" s="244">
        <f t="shared" si="2"/>
        <v>0</v>
      </c>
      <c r="AI21" s="245"/>
      <c r="AJ21" s="9" t="s">
        <v>1943</v>
      </c>
      <c r="AK21" s="9" t="s">
        <v>1942</v>
      </c>
      <c r="AL21" s="9"/>
      <c r="AM21" s="9"/>
      <c r="AN21" s="9"/>
      <c r="AO21" s="9"/>
      <c r="AP21" s="9">
        <v>1</v>
      </c>
      <c r="AQ21" s="9" t="s">
        <v>1926</v>
      </c>
      <c r="AR21" s="9" t="s">
        <v>1879</v>
      </c>
      <c r="AS21" s="246"/>
      <c r="AT21" s="195"/>
    </row>
    <row r="22" spans="1:46" s="1" customFormat="1" ht="30" x14ac:dyDescent="0.2">
      <c r="A22" s="9"/>
      <c r="B22" s="441">
        <v>72211320</v>
      </c>
      <c r="C22" s="458" t="s">
        <v>1891</v>
      </c>
      <c r="D22" s="441" t="s">
        <v>1893</v>
      </c>
      <c r="E22" s="436" t="s">
        <v>1892</v>
      </c>
      <c r="F22" s="441" t="s">
        <v>1880</v>
      </c>
      <c r="G22" s="441" t="s">
        <v>1879</v>
      </c>
      <c r="H22" s="442"/>
      <c r="I22" s="236"/>
      <c r="J22" s="236"/>
      <c r="K22" s="236">
        <v>1</v>
      </c>
      <c r="L22" s="236"/>
      <c r="M22" s="236"/>
      <c r="N22" s="236"/>
      <c r="O22" s="440">
        <v>43598</v>
      </c>
      <c r="P22" s="242">
        <f t="shared" si="3"/>
        <v>1</v>
      </c>
      <c r="Q22" s="9"/>
      <c r="R22" s="9">
        <v>1</v>
      </c>
      <c r="S22" s="9"/>
      <c r="T22" s="9"/>
      <c r="U22" s="9"/>
      <c r="V22" s="9"/>
      <c r="W22" s="9"/>
      <c r="X22" s="443">
        <v>43766</v>
      </c>
      <c r="Y22" s="244">
        <f t="shared" si="4"/>
        <v>1</v>
      </c>
      <c r="Z22" s="9"/>
      <c r="AA22" s="9"/>
      <c r="AB22" s="9"/>
      <c r="AC22" s="9"/>
      <c r="AD22" s="9"/>
      <c r="AE22" s="9"/>
      <c r="AF22" s="9"/>
      <c r="AG22" s="9"/>
      <c r="AH22" s="244">
        <f t="shared" si="2"/>
        <v>0</v>
      </c>
      <c r="AI22" s="446">
        <v>1</v>
      </c>
      <c r="AJ22" s="9" t="s">
        <v>1943</v>
      </c>
      <c r="AK22" s="9" t="s">
        <v>1942</v>
      </c>
      <c r="AL22" s="9"/>
      <c r="AM22" s="9"/>
      <c r="AN22" s="9" t="s">
        <v>1944</v>
      </c>
      <c r="AO22" s="9"/>
      <c r="AP22" s="9"/>
      <c r="AQ22" s="9"/>
      <c r="AR22" s="9"/>
      <c r="AS22" s="246"/>
      <c r="AT22" s="195"/>
    </row>
    <row r="23" spans="1:46" s="1" customFormat="1" ht="30" x14ac:dyDescent="0.2">
      <c r="A23" s="9"/>
      <c r="B23" s="236">
        <v>69170630</v>
      </c>
      <c r="C23" s="457" t="s">
        <v>1895</v>
      </c>
      <c r="D23" s="236" t="s">
        <v>1909</v>
      </c>
      <c r="E23" s="236" t="s">
        <v>1910</v>
      </c>
      <c r="F23" s="236" t="s">
        <v>1880</v>
      </c>
      <c r="G23" s="236" t="s">
        <v>1879</v>
      </c>
      <c r="H23" s="9"/>
      <c r="I23" s="9"/>
      <c r="J23" s="9"/>
      <c r="K23" s="9"/>
      <c r="L23" s="9"/>
      <c r="M23" s="9"/>
      <c r="N23" s="9"/>
      <c r="O23" s="9"/>
      <c r="P23" s="242">
        <f t="shared" si="3"/>
        <v>0</v>
      </c>
      <c r="Q23" s="9"/>
      <c r="R23" s="9">
        <v>1</v>
      </c>
      <c r="S23" s="9"/>
      <c r="T23" s="9"/>
      <c r="U23" s="9"/>
      <c r="V23" s="9"/>
      <c r="W23" s="9"/>
      <c r="X23" s="443">
        <v>43649</v>
      </c>
      <c r="Y23" s="244">
        <f t="shared" si="4"/>
        <v>1</v>
      </c>
      <c r="Z23" s="9"/>
      <c r="AA23" s="9"/>
      <c r="AB23" s="9"/>
      <c r="AC23" s="9"/>
      <c r="AD23" s="9"/>
      <c r="AE23" s="9"/>
      <c r="AF23" s="9"/>
      <c r="AG23" s="9"/>
      <c r="AH23" s="244">
        <f t="shared" si="2"/>
        <v>0</v>
      </c>
      <c r="AI23" s="446">
        <v>1</v>
      </c>
      <c r="AJ23" s="9" t="s">
        <v>1943</v>
      </c>
      <c r="AK23" s="9" t="s">
        <v>1942</v>
      </c>
      <c r="AL23" s="9"/>
      <c r="AM23" s="9"/>
      <c r="AN23" s="9" t="s">
        <v>1944</v>
      </c>
      <c r="AO23" s="9"/>
      <c r="AP23" s="9"/>
      <c r="AQ23" s="9"/>
      <c r="AR23" s="9"/>
      <c r="AS23" s="246"/>
      <c r="AT23" s="195"/>
    </row>
    <row r="24" spans="1:46" s="1" customFormat="1" ht="30" x14ac:dyDescent="0.2">
      <c r="A24" s="9"/>
      <c r="B24" s="236">
        <v>68321060</v>
      </c>
      <c r="C24" s="457" t="s">
        <v>1894</v>
      </c>
      <c r="D24" s="236" t="s">
        <v>2186</v>
      </c>
      <c r="E24" s="236" t="s">
        <v>1911</v>
      </c>
      <c r="F24" s="236" t="s">
        <v>1880</v>
      </c>
      <c r="G24" s="236" t="s">
        <v>1879</v>
      </c>
      <c r="H24" s="9"/>
      <c r="I24" s="9"/>
      <c r="J24" s="9"/>
      <c r="K24" s="9"/>
      <c r="L24" s="9"/>
      <c r="M24" s="9"/>
      <c r="N24" s="9"/>
      <c r="O24" s="9"/>
      <c r="P24" s="242">
        <f t="shared" si="3"/>
        <v>0</v>
      </c>
      <c r="Q24" s="9"/>
      <c r="R24" s="9"/>
      <c r="S24" s="9"/>
      <c r="T24" s="9"/>
      <c r="U24" s="9"/>
      <c r="V24" s="9"/>
      <c r="W24" s="9"/>
      <c r="X24" s="443">
        <v>43551</v>
      </c>
      <c r="Y24" s="244">
        <f t="shared" si="4"/>
        <v>0</v>
      </c>
      <c r="Z24" s="9"/>
      <c r="AA24" s="9"/>
      <c r="AB24" s="9"/>
      <c r="AC24" s="9"/>
      <c r="AD24" s="9"/>
      <c r="AE24" s="9"/>
      <c r="AF24" s="9"/>
      <c r="AG24" s="9"/>
      <c r="AH24" s="244">
        <f t="shared" si="2"/>
        <v>0</v>
      </c>
      <c r="AI24" s="446"/>
      <c r="AJ24" s="9" t="s">
        <v>1943</v>
      </c>
      <c r="AK24" s="9" t="s">
        <v>1942</v>
      </c>
      <c r="AL24" s="9"/>
      <c r="AM24" s="9"/>
      <c r="AN24" s="9"/>
      <c r="AO24" s="9"/>
      <c r="AP24" s="9"/>
      <c r="AQ24" s="9"/>
      <c r="AR24" s="9"/>
      <c r="AS24" s="246"/>
      <c r="AT24" s="195"/>
    </row>
    <row r="25" spans="1:46" s="1" customFormat="1" ht="30" x14ac:dyDescent="0.2">
      <c r="A25" s="9"/>
      <c r="B25" s="236">
        <v>68321060</v>
      </c>
      <c r="C25" s="457" t="s">
        <v>1894</v>
      </c>
      <c r="D25" s="236" t="s">
        <v>2186</v>
      </c>
      <c r="E25" s="236" t="s">
        <v>1912</v>
      </c>
      <c r="F25" s="236" t="s">
        <v>1880</v>
      </c>
      <c r="G25" s="236" t="s">
        <v>1879</v>
      </c>
      <c r="H25" s="9"/>
      <c r="I25" s="9"/>
      <c r="J25" s="9"/>
      <c r="K25" s="9"/>
      <c r="L25" s="9"/>
      <c r="M25" s="9"/>
      <c r="N25" s="9"/>
      <c r="O25" s="9"/>
      <c r="P25" s="242">
        <f t="shared" si="3"/>
        <v>0</v>
      </c>
      <c r="Q25" s="9"/>
      <c r="R25" s="9"/>
      <c r="S25" s="9"/>
      <c r="T25" s="9"/>
      <c r="U25" s="9"/>
      <c r="V25" s="9"/>
      <c r="W25" s="9"/>
      <c r="X25" s="443">
        <v>43551</v>
      </c>
      <c r="Y25" s="244">
        <f t="shared" si="4"/>
        <v>0</v>
      </c>
      <c r="Z25" s="9"/>
      <c r="AA25" s="9"/>
      <c r="AB25" s="9"/>
      <c r="AC25" s="9"/>
      <c r="AD25" s="9"/>
      <c r="AE25" s="9"/>
      <c r="AF25" s="9"/>
      <c r="AG25" s="9"/>
      <c r="AH25" s="244">
        <f t="shared" si="2"/>
        <v>0</v>
      </c>
      <c r="AI25" s="446"/>
      <c r="AJ25" s="9" t="s">
        <v>1943</v>
      </c>
      <c r="AK25" s="9" t="s">
        <v>1942</v>
      </c>
      <c r="AL25" s="9"/>
      <c r="AM25" s="9"/>
      <c r="AN25" s="9"/>
      <c r="AO25" s="9"/>
      <c r="AP25" s="9"/>
      <c r="AQ25" s="9"/>
      <c r="AR25" s="9"/>
      <c r="AS25" s="246"/>
      <c r="AT25" s="195"/>
    </row>
    <row r="26" spans="1:46" s="1" customFormat="1" ht="30" x14ac:dyDescent="0.2">
      <c r="A26" s="9"/>
      <c r="B26" s="236">
        <v>69225080</v>
      </c>
      <c r="C26" s="457" t="s">
        <v>1896</v>
      </c>
      <c r="D26" s="236" t="s">
        <v>1909</v>
      </c>
      <c r="E26" s="236" t="s">
        <v>1913</v>
      </c>
      <c r="F26" s="236" t="s">
        <v>1880</v>
      </c>
      <c r="G26" s="236" t="s">
        <v>1879</v>
      </c>
      <c r="H26" s="9"/>
      <c r="I26" s="9"/>
      <c r="J26" s="9"/>
      <c r="K26" s="9"/>
      <c r="L26" s="9"/>
      <c r="M26" s="9"/>
      <c r="N26" s="9"/>
      <c r="O26" s="9"/>
      <c r="P26" s="242">
        <f t="shared" si="3"/>
        <v>0</v>
      </c>
      <c r="Q26" s="9"/>
      <c r="R26" s="9">
        <v>1</v>
      </c>
      <c r="S26" s="9"/>
      <c r="T26" s="9"/>
      <c r="U26" s="9"/>
      <c r="V26" s="9"/>
      <c r="W26" s="9"/>
      <c r="X26" s="443">
        <v>43584</v>
      </c>
      <c r="Y26" s="244">
        <f t="shared" si="4"/>
        <v>1</v>
      </c>
      <c r="Z26" s="9"/>
      <c r="AA26" s="9"/>
      <c r="AB26" s="9"/>
      <c r="AC26" s="9"/>
      <c r="AD26" s="9"/>
      <c r="AE26" s="9"/>
      <c r="AF26" s="9"/>
      <c r="AG26" s="9"/>
      <c r="AH26" s="244">
        <f t="shared" si="2"/>
        <v>0</v>
      </c>
      <c r="AI26" s="446">
        <v>1</v>
      </c>
      <c r="AJ26" s="9" t="s">
        <v>1943</v>
      </c>
      <c r="AK26" s="9" t="s">
        <v>1942</v>
      </c>
      <c r="AL26" s="9"/>
      <c r="AM26" s="9"/>
      <c r="AN26" s="9" t="s">
        <v>1944</v>
      </c>
      <c r="AO26" s="9"/>
      <c r="AP26" s="9"/>
      <c r="AQ26" s="9"/>
      <c r="AR26" s="9"/>
      <c r="AS26" s="246"/>
      <c r="AT26" s="195"/>
    </row>
    <row r="27" spans="1:46" s="1" customFormat="1" ht="30" x14ac:dyDescent="0.2">
      <c r="A27" s="9"/>
      <c r="B27" s="236">
        <v>73082140</v>
      </c>
      <c r="C27" s="457" t="s">
        <v>1897</v>
      </c>
      <c r="D27" s="236" t="s">
        <v>1909</v>
      </c>
      <c r="E27" s="236" t="s">
        <v>1914</v>
      </c>
      <c r="F27" s="236" t="s">
        <v>1880</v>
      </c>
      <c r="G27" s="236" t="s">
        <v>1879</v>
      </c>
      <c r="H27" s="9"/>
      <c r="I27" s="9"/>
      <c r="J27" s="9"/>
      <c r="K27" s="9"/>
      <c r="L27" s="9"/>
      <c r="M27" s="9"/>
      <c r="N27" s="9"/>
      <c r="O27" s="9"/>
      <c r="P27" s="242">
        <f t="shared" si="3"/>
        <v>0</v>
      </c>
      <c r="Q27" s="9"/>
      <c r="R27" s="9">
        <v>1</v>
      </c>
      <c r="S27" s="9"/>
      <c r="T27" s="9"/>
      <c r="U27" s="9"/>
      <c r="V27" s="9"/>
      <c r="W27" s="9"/>
      <c r="X27" s="443">
        <v>43546</v>
      </c>
      <c r="Y27" s="244">
        <f t="shared" si="4"/>
        <v>1</v>
      </c>
      <c r="Z27" s="9"/>
      <c r="AA27" s="9"/>
      <c r="AB27" s="9"/>
      <c r="AC27" s="9"/>
      <c r="AD27" s="9"/>
      <c r="AE27" s="9"/>
      <c r="AF27" s="9"/>
      <c r="AG27" s="9"/>
      <c r="AH27" s="244">
        <f t="shared" si="2"/>
        <v>0</v>
      </c>
      <c r="AI27" s="446">
        <v>1</v>
      </c>
      <c r="AJ27" s="9" t="s">
        <v>1943</v>
      </c>
      <c r="AK27" s="9" t="s">
        <v>1942</v>
      </c>
      <c r="AL27" s="9"/>
      <c r="AM27" s="9"/>
      <c r="AN27" s="9" t="s">
        <v>1944</v>
      </c>
      <c r="AO27" s="9"/>
      <c r="AP27" s="9"/>
      <c r="AQ27" s="9"/>
      <c r="AR27" s="9"/>
      <c r="AS27" s="246"/>
      <c r="AT27" s="195"/>
    </row>
    <row r="28" spans="1:46" s="1" customFormat="1" ht="30" x14ac:dyDescent="0.2">
      <c r="A28" s="9"/>
      <c r="B28" s="236">
        <v>72191370</v>
      </c>
      <c r="C28" s="457" t="s">
        <v>1898</v>
      </c>
      <c r="D28" s="236" t="s">
        <v>1909</v>
      </c>
      <c r="E28" s="236" t="s">
        <v>1915</v>
      </c>
      <c r="F28" s="236" t="s">
        <v>1880</v>
      </c>
      <c r="G28" s="236" t="s">
        <v>1879</v>
      </c>
      <c r="H28" s="9"/>
      <c r="I28" s="9"/>
      <c r="J28" s="9"/>
      <c r="K28" s="9"/>
      <c r="L28" s="9"/>
      <c r="M28" s="9"/>
      <c r="N28" s="9"/>
      <c r="O28" s="9"/>
      <c r="P28" s="242">
        <f t="shared" si="3"/>
        <v>0</v>
      </c>
      <c r="Q28" s="9"/>
      <c r="R28" s="9">
        <v>1</v>
      </c>
      <c r="S28" s="9"/>
      <c r="T28" s="9"/>
      <c r="U28" s="9"/>
      <c r="V28" s="9"/>
      <c r="W28" s="9"/>
      <c r="X28" s="443">
        <v>43550</v>
      </c>
      <c r="Y28" s="244">
        <f t="shared" si="4"/>
        <v>1</v>
      </c>
      <c r="Z28" s="9"/>
      <c r="AA28" s="9"/>
      <c r="AB28" s="9"/>
      <c r="AC28" s="9"/>
      <c r="AD28" s="9"/>
      <c r="AE28" s="9"/>
      <c r="AF28" s="9"/>
      <c r="AG28" s="9"/>
      <c r="AH28" s="244">
        <f t="shared" si="2"/>
        <v>0</v>
      </c>
      <c r="AI28" s="446">
        <v>1</v>
      </c>
      <c r="AJ28" s="9" t="s">
        <v>1943</v>
      </c>
      <c r="AK28" s="9" t="s">
        <v>1942</v>
      </c>
      <c r="AL28" s="9"/>
      <c r="AM28" s="9"/>
      <c r="AN28" s="9" t="s">
        <v>1944</v>
      </c>
      <c r="AO28" s="9"/>
      <c r="AP28" s="9"/>
      <c r="AQ28" s="9"/>
      <c r="AR28" s="9"/>
      <c r="AS28" s="246"/>
      <c r="AT28" s="195"/>
    </row>
    <row r="29" spans="1:46" s="1" customFormat="1" ht="30" x14ac:dyDescent="0.2">
      <c r="A29" s="9"/>
      <c r="B29" s="236">
        <v>69225450</v>
      </c>
      <c r="C29" s="457" t="s">
        <v>1899</v>
      </c>
      <c r="D29" s="236" t="s">
        <v>1909</v>
      </c>
      <c r="E29" s="236" t="s">
        <v>1916</v>
      </c>
      <c r="F29" s="236" t="s">
        <v>1880</v>
      </c>
      <c r="G29" s="236" t="s">
        <v>1879</v>
      </c>
      <c r="H29" s="9"/>
      <c r="I29" s="9"/>
      <c r="J29" s="9"/>
      <c r="K29" s="9"/>
      <c r="L29" s="9"/>
      <c r="M29" s="9"/>
      <c r="N29" s="9"/>
      <c r="O29" s="9"/>
      <c r="P29" s="242">
        <f t="shared" si="3"/>
        <v>0</v>
      </c>
      <c r="Q29" s="9"/>
      <c r="R29" s="9">
        <v>1</v>
      </c>
      <c r="S29" s="9"/>
      <c r="T29" s="9"/>
      <c r="U29" s="9"/>
      <c r="V29" s="9"/>
      <c r="W29" s="9"/>
      <c r="X29" s="443">
        <v>43601</v>
      </c>
      <c r="Y29" s="244">
        <f t="shared" si="4"/>
        <v>1</v>
      </c>
      <c r="Z29" s="9"/>
      <c r="AA29" s="9"/>
      <c r="AB29" s="9"/>
      <c r="AC29" s="9"/>
      <c r="AD29" s="9"/>
      <c r="AE29" s="9"/>
      <c r="AF29" s="9"/>
      <c r="AG29" s="9"/>
      <c r="AH29" s="244">
        <f t="shared" si="2"/>
        <v>0</v>
      </c>
      <c r="AI29" s="446">
        <v>1</v>
      </c>
      <c r="AJ29" s="9" t="s">
        <v>1943</v>
      </c>
      <c r="AK29" s="9" t="s">
        <v>1942</v>
      </c>
      <c r="AL29" s="9"/>
      <c r="AM29" s="9"/>
      <c r="AN29" s="9" t="s">
        <v>1944</v>
      </c>
      <c r="AO29" s="9"/>
      <c r="AP29" s="9"/>
      <c r="AQ29" s="9"/>
      <c r="AR29" s="9"/>
      <c r="AS29" s="246"/>
      <c r="AT29" s="195"/>
    </row>
    <row r="30" spans="1:46" s="1" customFormat="1" ht="30" x14ac:dyDescent="0.2">
      <c r="A30" s="9"/>
      <c r="B30" s="236">
        <v>75272060</v>
      </c>
      <c r="C30" s="457" t="s">
        <v>1900</v>
      </c>
      <c r="D30" s="236" t="s">
        <v>1909</v>
      </c>
      <c r="E30" s="236" t="s">
        <v>1917</v>
      </c>
      <c r="F30" s="236" t="s">
        <v>1880</v>
      </c>
      <c r="G30" s="236" t="s">
        <v>1879</v>
      </c>
      <c r="H30" s="9"/>
      <c r="I30" s="9"/>
      <c r="J30" s="9"/>
      <c r="K30" s="9"/>
      <c r="L30" s="9"/>
      <c r="M30" s="9"/>
      <c r="N30" s="9"/>
      <c r="O30" s="9"/>
      <c r="P30" s="242">
        <f t="shared" si="3"/>
        <v>0</v>
      </c>
      <c r="Q30" s="9"/>
      <c r="R30" s="9">
        <v>1</v>
      </c>
      <c r="S30" s="9"/>
      <c r="T30" s="9"/>
      <c r="U30" s="9"/>
      <c r="V30" s="9"/>
      <c r="W30" s="9"/>
      <c r="X30" s="443">
        <v>43482</v>
      </c>
      <c r="Y30" s="244">
        <f t="shared" si="4"/>
        <v>1</v>
      </c>
      <c r="Z30" s="9"/>
      <c r="AA30" s="9"/>
      <c r="AB30" s="9"/>
      <c r="AC30" s="9"/>
      <c r="AD30" s="9"/>
      <c r="AE30" s="9"/>
      <c r="AF30" s="9"/>
      <c r="AG30" s="9"/>
      <c r="AH30" s="244">
        <f t="shared" si="2"/>
        <v>0</v>
      </c>
      <c r="AI30" s="446">
        <v>1</v>
      </c>
      <c r="AJ30" s="9" t="s">
        <v>1943</v>
      </c>
      <c r="AK30" s="9" t="s">
        <v>1942</v>
      </c>
      <c r="AL30" s="9"/>
      <c r="AM30" s="9"/>
      <c r="AN30" s="9" t="s">
        <v>1944</v>
      </c>
      <c r="AO30" s="9"/>
      <c r="AP30" s="9"/>
      <c r="AQ30" s="9"/>
      <c r="AR30" s="9"/>
      <c r="AS30" s="246"/>
      <c r="AT30" s="195"/>
    </row>
    <row r="31" spans="1:46" s="1" customFormat="1" ht="30" x14ac:dyDescent="0.2">
      <c r="A31" s="9"/>
      <c r="B31" s="236">
        <v>72191220</v>
      </c>
      <c r="C31" s="457" t="s">
        <v>1901</v>
      </c>
      <c r="D31" s="236" t="s">
        <v>1909</v>
      </c>
      <c r="E31" s="236" t="s">
        <v>1918</v>
      </c>
      <c r="F31" s="236" t="s">
        <v>1880</v>
      </c>
      <c r="G31" s="236" t="s">
        <v>1879</v>
      </c>
      <c r="H31" s="9"/>
      <c r="I31" s="9"/>
      <c r="J31" s="9"/>
      <c r="K31" s="9"/>
      <c r="L31" s="9"/>
      <c r="M31" s="9"/>
      <c r="N31" s="9"/>
      <c r="O31" s="9"/>
      <c r="P31" s="242">
        <f t="shared" si="3"/>
        <v>0</v>
      </c>
      <c r="Q31" s="9"/>
      <c r="R31" s="9">
        <v>1</v>
      </c>
      <c r="S31" s="9"/>
      <c r="T31" s="9"/>
      <c r="U31" s="9"/>
      <c r="V31" s="9"/>
      <c r="W31" s="9"/>
      <c r="X31" s="443">
        <v>43545</v>
      </c>
      <c r="Y31" s="244">
        <f t="shared" si="4"/>
        <v>1</v>
      </c>
      <c r="Z31" s="9"/>
      <c r="AA31" s="9"/>
      <c r="AB31" s="9"/>
      <c r="AC31" s="9"/>
      <c r="AD31" s="9"/>
      <c r="AE31" s="9"/>
      <c r="AF31" s="9"/>
      <c r="AG31" s="9"/>
      <c r="AH31" s="244">
        <f t="shared" si="2"/>
        <v>0</v>
      </c>
      <c r="AI31" s="446">
        <v>1</v>
      </c>
      <c r="AJ31" s="9" t="s">
        <v>1943</v>
      </c>
      <c r="AK31" s="9" t="s">
        <v>1942</v>
      </c>
      <c r="AL31" s="9"/>
      <c r="AM31" s="9"/>
      <c r="AN31" s="9" t="s">
        <v>1944</v>
      </c>
      <c r="AO31" s="9"/>
      <c r="AP31" s="9"/>
      <c r="AQ31" s="9"/>
      <c r="AR31" s="9"/>
      <c r="AS31" s="246"/>
      <c r="AT31" s="195"/>
    </row>
    <row r="32" spans="1:46" s="1" customFormat="1" ht="30" x14ac:dyDescent="0.2">
      <c r="A32" s="9"/>
      <c r="B32" s="236">
        <v>72091120</v>
      </c>
      <c r="C32" s="457" t="s">
        <v>1902</v>
      </c>
      <c r="D32" s="236" t="s">
        <v>1909</v>
      </c>
      <c r="E32" s="236" t="s">
        <v>1919</v>
      </c>
      <c r="F32" s="236" t="s">
        <v>1880</v>
      </c>
      <c r="G32" s="236" t="s">
        <v>1879</v>
      </c>
      <c r="H32" s="9"/>
      <c r="I32" s="9"/>
      <c r="J32" s="9"/>
      <c r="K32" s="9"/>
      <c r="L32" s="9"/>
      <c r="M32" s="9"/>
      <c r="N32" s="9"/>
      <c r="O32" s="9"/>
      <c r="P32" s="242">
        <f t="shared" si="3"/>
        <v>0</v>
      </c>
      <c r="Q32" s="9"/>
      <c r="R32" s="9">
        <v>1</v>
      </c>
      <c r="S32" s="9"/>
      <c r="T32" s="9"/>
      <c r="U32" s="9"/>
      <c r="V32" s="9"/>
      <c r="W32" s="9"/>
      <c r="X32" s="443">
        <v>43636</v>
      </c>
      <c r="Y32" s="244">
        <f t="shared" si="4"/>
        <v>1</v>
      </c>
      <c r="Z32" s="9"/>
      <c r="AA32" s="9"/>
      <c r="AB32" s="9"/>
      <c r="AC32" s="9"/>
      <c r="AD32" s="9"/>
      <c r="AE32" s="9"/>
      <c r="AF32" s="9"/>
      <c r="AG32" s="9"/>
      <c r="AH32" s="244">
        <f t="shared" si="2"/>
        <v>0</v>
      </c>
      <c r="AI32" s="446">
        <v>1</v>
      </c>
      <c r="AJ32" s="9" t="s">
        <v>1943</v>
      </c>
      <c r="AK32" s="9" t="s">
        <v>1942</v>
      </c>
      <c r="AL32" s="9"/>
      <c r="AM32" s="9"/>
      <c r="AN32" s="9" t="s">
        <v>1944</v>
      </c>
      <c r="AO32" s="9"/>
      <c r="AP32" s="9"/>
      <c r="AQ32" s="9"/>
      <c r="AR32" s="9"/>
      <c r="AS32" s="246"/>
      <c r="AT32" s="195"/>
    </row>
    <row r="33" spans="1:132" s="247" customFormat="1" ht="30" x14ac:dyDescent="0.2">
      <c r="A33" s="9"/>
      <c r="B33" s="236">
        <v>69150390</v>
      </c>
      <c r="C33" s="457" t="s">
        <v>1903</v>
      </c>
      <c r="D33" s="236" t="s">
        <v>1909</v>
      </c>
      <c r="E33" s="236" t="s">
        <v>1920</v>
      </c>
      <c r="F33" s="236" t="s">
        <v>1880</v>
      </c>
      <c r="G33" s="236" t="s">
        <v>1879</v>
      </c>
      <c r="H33" s="9"/>
      <c r="I33" s="9"/>
      <c r="J33" s="9"/>
      <c r="K33" s="9"/>
      <c r="L33" s="9"/>
      <c r="M33" s="9"/>
      <c r="N33" s="9"/>
      <c r="O33" s="9"/>
      <c r="P33" s="242">
        <f t="shared" si="3"/>
        <v>0</v>
      </c>
      <c r="Q33" s="9"/>
      <c r="R33" s="9">
        <v>1</v>
      </c>
      <c r="S33" s="9"/>
      <c r="T33" s="9"/>
      <c r="U33" s="9"/>
      <c r="V33" s="9"/>
      <c r="W33" s="9"/>
      <c r="X33" s="443">
        <v>43685</v>
      </c>
      <c r="Y33" s="244">
        <f t="shared" si="4"/>
        <v>1</v>
      </c>
      <c r="Z33" s="9"/>
      <c r="AA33" s="9"/>
      <c r="AB33" s="9"/>
      <c r="AC33" s="9"/>
      <c r="AD33" s="9"/>
      <c r="AE33" s="9"/>
      <c r="AF33" s="9"/>
      <c r="AG33" s="9"/>
      <c r="AH33" s="244">
        <f t="shared" si="2"/>
        <v>0</v>
      </c>
      <c r="AI33" s="446">
        <v>1</v>
      </c>
      <c r="AJ33" s="9" t="s">
        <v>1943</v>
      </c>
      <c r="AK33" s="9" t="s">
        <v>1942</v>
      </c>
      <c r="AL33" s="9"/>
      <c r="AM33" s="9"/>
      <c r="AN33" s="9" t="s">
        <v>1944</v>
      </c>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0" x14ac:dyDescent="0.25">
      <c r="A34" s="9"/>
      <c r="B34" s="236">
        <v>72211170</v>
      </c>
      <c r="C34" s="457" t="s">
        <v>1904</v>
      </c>
      <c r="D34" s="236" t="s">
        <v>1909</v>
      </c>
      <c r="E34" s="236" t="s">
        <v>1921</v>
      </c>
      <c r="F34" s="236" t="s">
        <v>1880</v>
      </c>
      <c r="G34" s="236" t="s">
        <v>1879</v>
      </c>
      <c r="H34" s="9"/>
      <c r="I34" s="9"/>
      <c r="J34" s="9"/>
      <c r="K34" s="9"/>
      <c r="L34" s="9"/>
      <c r="M34" s="9"/>
      <c r="N34" s="9"/>
      <c r="O34" s="9"/>
      <c r="P34" s="242">
        <f t="shared" si="3"/>
        <v>0</v>
      </c>
      <c r="Q34" s="9"/>
      <c r="R34" s="9">
        <v>1</v>
      </c>
      <c r="S34" s="9"/>
      <c r="T34" s="9"/>
      <c r="U34" s="9"/>
      <c r="V34" s="9"/>
      <c r="W34" s="9"/>
      <c r="X34" s="443">
        <v>43642</v>
      </c>
      <c r="Y34" s="244">
        <f t="shared" si="4"/>
        <v>1</v>
      </c>
      <c r="Z34" s="9"/>
      <c r="AA34" s="9"/>
      <c r="AB34" s="9"/>
      <c r="AC34" s="9"/>
      <c r="AD34" s="9"/>
      <c r="AE34" s="9"/>
      <c r="AF34" s="9"/>
      <c r="AG34" s="9"/>
      <c r="AH34" s="244">
        <f t="shared" si="2"/>
        <v>0</v>
      </c>
      <c r="AI34" s="446"/>
      <c r="AJ34" s="9" t="s">
        <v>1943</v>
      </c>
      <c r="AK34" s="9" t="s">
        <v>1942</v>
      </c>
      <c r="AL34" s="9"/>
      <c r="AM34" s="9"/>
      <c r="AN34" s="9" t="s">
        <v>1944</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30" x14ac:dyDescent="0.2">
      <c r="A35" s="9"/>
      <c r="B35" s="236">
        <v>73112110</v>
      </c>
      <c r="C35" s="457" t="s">
        <v>1905</v>
      </c>
      <c r="D35" s="236" t="s">
        <v>1909</v>
      </c>
      <c r="E35" s="236" t="s">
        <v>1923</v>
      </c>
      <c r="F35" s="236" t="s">
        <v>1880</v>
      </c>
      <c r="G35" s="236" t="s">
        <v>1879</v>
      </c>
      <c r="H35" s="9"/>
      <c r="I35" s="9"/>
      <c r="J35" s="9"/>
      <c r="K35" s="9"/>
      <c r="L35" s="9"/>
      <c r="M35" s="9"/>
      <c r="N35" s="9"/>
      <c r="O35" s="9"/>
      <c r="P35" s="242">
        <f t="shared" si="3"/>
        <v>0</v>
      </c>
      <c r="Q35" s="9"/>
      <c r="R35" s="9"/>
      <c r="S35" s="9"/>
      <c r="T35" s="9">
        <v>1</v>
      </c>
      <c r="U35" s="9"/>
      <c r="V35" s="9"/>
      <c r="W35" s="9"/>
      <c r="X35" s="443">
        <v>43663</v>
      </c>
      <c r="Y35" s="244">
        <f t="shared" si="4"/>
        <v>1</v>
      </c>
      <c r="Z35" s="9"/>
      <c r="AA35" s="9"/>
      <c r="AB35" s="9"/>
      <c r="AC35" s="9"/>
      <c r="AD35" s="9"/>
      <c r="AE35" s="9"/>
      <c r="AF35" s="9"/>
      <c r="AG35" s="9"/>
      <c r="AH35" s="244">
        <f t="shared" si="2"/>
        <v>0</v>
      </c>
      <c r="AI35" s="245"/>
      <c r="AJ35" s="9" t="s">
        <v>1943</v>
      </c>
      <c r="AK35" s="9" t="s">
        <v>1942</v>
      </c>
      <c r="AL35" s="9"/>
      <c r="AM35" s="9"/>
      <c r="AN35" s="9" t="s">
        <v>1944</v>
      </c>
      <c r="AO35" s="9"/>
      <c r="AP35" s="9">
        <v>1</v>
      </c>
      <c r="AQ35" s="9" t="s">
        <v>1926</v>
      </c>
      <c r="AR35" s="9" t="s">
        <v>1879</v>
      </c>
      <c r="AS35" s="246"/>
      <c r="AT35" s="268"/>
    </row>
    <row r="36" spans="1:132" s="70" customFormat="1" ht="32.25" customHeight="1" x14ac:dyDescent="0.2">
      <c r="A36" s="9"/>
      <c r="B36" s="236">
        <v>75294060</v>
      </c>
      <c r="C36" s="457" t="s">
        <v>1906</v>
      </c>
      <c r="D36" s="236" t="s">
        <v>1909</v>
      </c>
      <c r="E36" s="236" t="s">
        <v>1922</v>
      </c>
      <c r="F36" s="236" t="s">
        <v>1880</v>
      </c>
      <c r="G36" s="236" t="s">
        <v>1879</v>
      </c>
      <c r="H36" s="9"/>
      <c r="I36" s="9"/>
      <c r="J36" s="9"/>
      <c r="K36" s="9"/>
      <c r="L36" s="9"/>
      <c r="M36" s="9"/>
      <c r="N36" s="9"/>
      <c r="O36" s="9"/>
      <c r="P36" s="242">
        <f t="shared" si="3"/>
        <v>0</v>
      </c>
      <c r="Q36" s="9"/>
      <c r="R36" s="9"/>
      <c r="S36" s="9"/>
      <c r="T36" s="9">
        <v>1</v>
      </c>
      <c r="U36" s="9"/>
      <c r="V36" s="9"/>
      <c r="W36" s="9"/>
      <c r="X36" s="443">
        <v>43704</v>
      </c>
      <c r="Y36" s="244">
        <f t="shared" si="4"/>
        <v>1</v>
      </c>
      <c r="Z36" s="9"/>
      <c r="AA36" s="9"/>
      <c r="AB36" s="9"/>
      <c r="AC36" s="9"/>
      <c r="AD36" s="9"/>
      <c r="AE36" s="9"/>
      <c r="AF36" s="9"/>
      <c r="AG36" s="9"/>
      <c r="AH36" s="244">
        <f t="shared" si="2"/>
        <v>0</v>
      </c>
      <c r="AI36" s="245"/>
      <c r="AJ36" s="9" t="s">
        <v>1943</v>
      </c>
      <c r="AK36" s="9" t="s">
        <v>1942</v>
      </c>
      <c r="AL36" s="9"/>
      <c r="AM36" s="9"/>
      <c r="AN36" s="9" t="s">
        <v>1944</v>
      </c>
      <c r="AO36" s="9"/>
      <c r="AP36" s="9"/>
      <c r="AQ36" s="9"/>
      <c r="AR36" s="9"/>
      <c r="AS36" s="246"/>
      <c r="AT36" s="268"/>
    </row>
    <row r="37" spans="1:132" s="70" customFormat="1" ht="30" x14ac:dyDescent="0.2">
      <c r="A37" s="9"/>
      <c r="B37" s="236">
        <v>69241080</v>
      </c>
      <c r="C37" s="457" t="s">
        <v>1907</v>
      </c>
      <c r="D37" s="236" t="s">
        <v>1909</v>
      </c>
      <c r="E37" s="236" t="s">
        <v>1924</v>
      </c>
      <c r="F37" s="236" t="s">
        <v>1880</v>
      </c>
      <c r="G37" s="236" t="s">
        <v>1879</v>
      </c>
      <c r="H37" s="9"/>
      <c r="I37" s="9"/>
      <c r="J37" s="9"/>
      <c r="K37" s="9"/>
      <c r="L37" s="9"/>
      <c r="M37" s="9"/>
      <c r="N37" s="9"/>
      <c r="O37" s="9"/>
      <c r="P37" s="242">
        <f t="shared" si="3"/>
        <v>0</v>
      </c>
      <c r="Q37" s="9"/>
      <c r="R37" s="9"/>
      <c r="S37" s="9"/>
      <c r="T37" s="9"/>
      <c r="U37" s="9"/>
      <c r="V37" s="9">
        <v>1</v>
      </c>
      <c r="W37" s="9"/>
      <c r="X37" s="443">
        <v>43721</v>
      </c>
      <c r="Y37" s="244">
        <f t="shared" si="4"/>
        <v>1</v>
      </c>
      <c r="Z37" s="9"/>
      <c r="AA37" s="9"/>
      <c r="AB37" s="9"/>
      <c r="AC37" s="9"/>
      <c r="AD37" s="9"/>
      <c r="AE37" s="9"/>
      <c r="AF37" s="9"/>
      <c r="AG37" s="9"/>
      <c r="AH37" s="244">
        <f t="shared" si="2"/>
        <v>0</v>
      </c>
      <c r="AI37" s="245"/>
      <c r="AJ37" s="9" t="s">
        <v>1943</v>
      </c>
      <c r="AK37" s="9" t="s">
        <v>1942</v>
      </c>
      <c r="AL37" s="9"/>
      <c r="AM37" s="9"/>
      <c r="AN37" s="9" t="s">
        <v>1944</v>
      </c>
      <c r="AO37" s="9"/>
      <c r="AP37" s="9"/>
      <c r="AQ37" s="9"/>
      <c r="AR37" s="9"/>
      <c r="AS37" s="246"/>
      <c r="AT37" s="268"/>
    </row>
    <row r="38" spans="1:132" s="70" customFormat="1" ht="45" x14ac:dyDescent="0.2">
      <c r="A38" s="9"/>
      <c r="B38" s="236">
        <v>72201010</v>
      </c>
      <c r="C38" s="457" t="s">
        <v>1908</v>
      </c>
      <c r="D38" s="236" t="s">
        <v>1909</v>
      </c>
      <c r="E38" s="236" t="s">
        <v>1925</v>
      </c>
      <c r="F38" s="236" t="s">
        <v>1880</v>
      </c>
      <c r="G38" s="236" t="s">
        <v>1879</v>
      </c>
      <c r="H38" s="9"/>
      <c r="I38" s="9"/>
      <c r="J38" s="9"/>
      <c r="K38" s="9"/>
      <c r="L38" s="9"/>
      <c r="M38" s="9"/>
      <c r="N38" s="9"/>
      <c r="O38" s="9"/>
      <c r="P38" s="242">
        <f t="shared" si="3"/>
        <v>0</v>
      </c>
      <c r="Q38" s="9"/>
      <c r="R38" s="9"/>
      <c r="S38" s="9"/>
      <c r="T38" s="9"/>
      <c r="U38" s="9"/>
      <c r="V38" s="9">
        <v>1</v>
      </c>
      <c r="W38" s="9"/>
      <c r="X38" s="443">
        <v>43782</v>
      </c>
      <c r="Y38" s="244">
        <f t="shared" si="4"/>
        <v>1</v>
      </c>
      <c r="Z38" s="9"/>
      <c r="AA38" s="9"/>
      <c r="AB38" s="9"/>
      <c r="AC38" s="9"/>
      <c r="AD38" s="9"/>
      <c r="AE38" s="9"/>
      <c r="AF38" s="9"/>
      <c r="AG38" s="9"/>
      <c r="AH38" s="244">
        <f t="shared" si="2"/>
        <v>0</v>
      </c>
      <c r="AI38" s="245"/>
      <c r="AJ38" s="9" t="s">
        <v>1943</v>
      </c>
      <c r="AK38" s="9" t="s">
        <v>1942</v>
      </c>
      <c r="AL38" s="9"/>
      <c r="AM38" s="9"/>
      <c r="AN38" s="9" t="s">
        <v>1944</v>
      </c>
      <c r="AO38" s="9"/>
      <c r="AP38" s="9"/>
      <c r="AQ38" s="9"/>
      <c r="AR38" s="9"/>
      <c r="AS38" s="246"/>
      <c r="AT38" s="268"/>
    </row>
    <row r="39" spans="1:132" s="70" customFormat="1" ht="30" x14ac:dyDescent="0.2">
      <c r="A39" s="9"/>
      <c r="B39" s="236">
        <v>69225080</v>
      </c>
      <c r="C39" s="457" t="s">
        <v>1896</v>
      </c>
      <c r="D39" s="236"/>
      <c r="E39" s="236" t="s">
        <v>1927</v>
      </c>
      <c r="F39" s="236" t="s">
        <v>1877</v>
      </c>
      <c r="G39" s="236" t="s">
        <v>1879</v>
      </c>
      <c r="H39" s="236"/>
      <c r="I39" s="236"/>
      <c r="J39" s="236"/>
      <c r="K39" s="236"/>
      <c r="L39" s="236"/>
      <c r="M39" s="236"/>
      <c r="N39" s="236"/>
      <c r="O39" s="236"/>
      <c r="P39" s="444">
        <f t="shared" si="3"/>
        <v>0</v>
      </c>
      <c r="Q39" s="236"/>
      <c r="R39" s="236"/>
      <c r="S39" s="236"/>
      <c r="T39" s="236"/>
      <c r="U39" s="236"/>
      <c r="V39" s="236"/>
      <c r="W39" s="236">
        <v>1</v>
      </c>
      <c r="X39" s="443">
        <v>43584</v>
      </c>
      <c r="Y39" s="445">
        <f t="shared" si="4"/>
        <v>1</v>
      </c>
      <c r="Z39" s="9"/>
      <c r="AA39" s="9"/>
      <c r="AB39" s="9"/>
      <c r="AC39" s="9"/>
      <c r="AD39" s="9"/>
      <c r="AE39" s="9"/>
      <c r="AF39" s="9"/>
      <c r="AG39" s="9"/>
      <c r="AH39" s="244">
        <f t="shared" si="2"/>
        <v>0</v>
      </c>
      <c r="AI39" s="245"/>
      <c r="AJ39" s="9" t="s">
        <v>1943</v>
      </c>
      <c r="AK39" s="9" t="s">
        <v>1942</v>
      </c>
      <c r="AL39" s="9"/>
      <c r="AM39" s="9"/>
      <c r="AN39" s="9"/>
      <c r="AO39" s="9"/>
      <c r="AP39" s="9">
        <v>1</v>
      </c>
      <c r="AQ39" s="9" t="s">
        <v>1926</v>
      </c>
      <c r="AR39" s="9" t="s">
        <v>1879</v>
      </c>
      <c r="AS39" s="246"/>
      <c r="AT39" s="268"/>
    </row>
    <row r="40" spans="1:132" s="70" customFormat="1" ht="30" x14ac:dyDescent="0.2">
      <c r="A40" s="9"/>
      <c r="B40" s="236">
        <v>72191370</v>
      </c>
      <c r="C40" s="457" t="s">
        <v>1898</v>
      </c>
      <c r="D40" s="236"/>
      <c r="E40" s="236" t="s">
        <v>1928</v>
      </c>
      <c r="F40" s="236" t="s">
        <v>1877</v>
      </c>
      <c r="G40" s="236" t="s">
        <v>1879</v>
      </c>
      <c r="H40" s="236"/>
      <c r="I40" s="236"/>
      <c r="J40" s="236"/>
      <c r="K40" s="236"/>
      <c r="L40" s="236"/>
      <c r="M40" s="236"/>
      <c r="N40" s="236"/>
      <c r="O40" s="236"/>
      <c r="P40" s="444">
        <f t="shared" si="3"/>
        <v>0</v>
      </c>
      <c r="Q40" s="236"/>
      <c r="R40" s="236"/>
      <c r="S40" s="236"/>
      <c r="T40" s="236"/>
      <c r="U40" s="236"/>
      <c r="V40" s="236"/>
      <c r="W40" s="236">
        <v>1</v>
      </c>
      <c r="X40" s="443">
        <v>43550</v>
      </c>
      <c r="Y40" s="445">
        <f t="shared" si="4"/>
        <v>1</v>
      </c>
      <c r="Z40" s="9"/>
      <c r="AA40" s="9"/>
      <c r="AB40" s="9"/>
      <c r="AC40" s="9"/>
      <c r="AD40" s="9"/>
      <c r="AE40" s="9"/>
      <c r="AF40" s="9"/>
      <c r="AG40" s="9"/>
      <c r="AH40" s="244">
        <f t="shared" si="2"/>
        <v>0</v>
      </c>
      <c r="AI40" s="245"/>
      <c r="AJ40" s="9" t="s">
        <v>1943</v>
      </c>
      <c r="AK40" s="9" t="s">
        <v>1942</v>
      </c>
      <c r="AL40" s="9"/>
      <c r="AM40" s="9"/>
      <c r="AN40" s="9"/>
      <c r="AO40" s="9"/>
      <c r="AP40" s="9"/>
      <c r="AQ40" s="9"/>
      <c r="AR40" s="9"/>
      <c r="AS40" s="246"/>
      <c r="AT40" s="268"/>
    </row>
    <row r="41" spans="1:132" s="70" customFormat="1" ht="30" x14ac:dyDescent="0.2">
      <c r="A41" s="9"/>
      <c r="B41" s="236">
        <v>72211170</v>
      </c>
      <c r="C41" s="457" t="s">
        <v>1904</v>
      </c>
      <c r="D41" s="236"/>
      <c r="E41" s="236" t="s">
        <v>1929</v>
      </c>
      <c r="F41" s="236" t="s">
        <v>1877</v>
      </c>
      <c r="G41" s="236" t="s">
        <v>1879</v>
      </c>
      <c r="H41" s="236"/>
      <c r="I41" s="236"/>
      <c r="J41" s="236"/>
      <c r="K41" s="236"/>
      <c r="L41" s="236"/>
      <c r="M41" s="236"/>
      <c r="N41" s="236"/>
      <c r="O41" s="236"/>
      <c r="P41" s="444">
        <f t="shared" si="3"/>
        <v>0</v>
      </c>
      <c r="Q41" s="236"/>
      <c r="R41" s="236"/>
      <c r="S41" s="236"/>
      <c r="T41" s="236"/>
      <c r="U41" s="236"/>
      <c r="V41" s="236"/>
      <c r="W41" s="236">
        <v>1</v>
      </c>
      <c r="X41" s="443">
        <v>43642</v>
      </c>
      <c r="Y41" s="445">
        <f t="shared" si="4"/>
        <v>1</v>
      </c>
      <c r="Z41" s="9"/>
      <c r="AA41" s="9"/>
      <c r="AB41" s="9"/>
      <c r="AC41" s="9"/>
      <c r="AD41" s="9"/>
      <c r="AE41" s="9"/>
      <c r="AF41" s="9"/>
      <c r="AG41" s="9"/>
      <c r="AH41" s="244">
        <f t="shared" si="2"/>
        <v>0</v>
      </c>
      <c r="AI41" s="245"/>
      <c r="AJ41" s="9" t="s">
        <v>1943</v>
      </c>
      <c r="AK41" s="9" t="s">
        <v>1942</v>
      </c>
      <c r="AL41" s="9"/>
      <c r="AM41" s="9"/>
      <c r="AN41" s="9"/>
      <c r="AO41" s="9"/>
      <c r="AP41" s="9">
        <v>1</v>
      </c>
      <c r="AQ41" s="9" t="s">
        <v>1926</v>
      </c>
      <c r="AR41" s="9" t="s">
        <v>1879</v>
      </c>
      <c r="AS41" s="246"/>
      <c r="AT41" s="268"/>
    </row>
    <row r="42" spans="1:132" s="70" customFormat="1" ht="30" x14ac:dyDescent="0.2">
      <c r="A42" s="9"/>
      <c r="B42" s="236">
        <v>73112110</v>
      </c>
      <c r="C42" s="457" t="s">
        <v>1905</v>
      </c>
      <c r="D42" s="236"/>
      <c r="E42" s="236" t="s">
        <v>1930</v>
      </c>
      <c r="F42" s="236" t="s">
        <v>1877</v>
      </c>
      <c r="G42" s="236" t="s">
        <v>1879</v>
      </c>
      <c r="H42" s="236"/>
      <c r="I42" s="236"/>
      <c r="J42" s="236"/>
      <c r="K42" s="236"/>
      <c r="L42" s="236"/>
      <c r="M42" s="236"/>
      <c r="N42" s="236"/>
      <c r="O42" s="236"/>
      <c r="P42" s="444">
        <f t="shared" si="3"/>
        <v>0</v>
      </c>
      <c r="Q42" s="236"/>
      <c r="R42" s="236"/>
      <c r="S42" s="236"/>
      <c r="T42" s="236"/>
      <c r="U42" s="236"/>
      <c r="V42" s="236"/>
      <c r="W42" s="236">
        <v>1</v>
      </c>
      <c r="X42" s="443">
        <v>43663</v>
      </c>
      <c r="Y42" s="445">
        <f t="shared" si="4"/>
        <v>1</v>
      </c>
      <c r="Z42" s="9"/>
      <c r="AA42" s="9"/>
      <c r="AB42" s="9"/>
      <c r="AC42" s="9"/>
      <c r="AD42" s="9"/>
      <c r="AE42" s="9"/>
      <c r="AF42" s="9"/>
      <c r="AG42" s="9"/>
      <c r="AH42" s="244">
        <f t="shared" si="2"/>
        <v>0</v>
      </c>
      <c r="AI42" s="245"/>
      <c r="AJ42" s="9" t="s">
        <v>1943</v>
      </c>
      <c r="AK42" s="9" t="s">
        <v>1942</v>
      </c>
      <c r="AL42" s="9"/>
      <c r="AM42" s="9"/>
      <c r="AN42" s="9"/>
      <c r="AO42" s="9"/>
      <c r="AP42" s="9">
        <v>1</v>
      </c>
      <c r="AQ42" s="9" t="s">
        <v>1926</v>
      </c>
      <c r="AR42" s="9" t="s">
        <v>1879</v>
      </c>
      <c r="AS42" s="246"/>
      <c r="AT42" s="268"/>
    </row>
    <row r="43" spans="1:132" s="70" customFormat="1" ht="30" x14ac:dyDescent="0.2">
      <c r="A43" s="9"/>
      <c r="B43" s="236">
        <v>72211670</v>
      </c>
      <c r="C43" s="457" t="s">
        <v>1931</v>
      </c>
      <c r="D43" s="236"/>
      <c r="E43" s="236" t="s">
        <v>1932</v>
      </c>
      <c r="F43" s="236" t="s">
        <v>1877</v>
      </c>
      <c r="G43" s="236" t="s">
        <v>1879</v>
      </c>
      <c r="H43" s="236"/>
      <c r="I43" s="236"/>
      <c r="J43" s="236"/>
      <c r="K43" s="236"/>
      <c r="L43" s="236"/>
      <c r="M43" s="236"/>
      <c r="N43" s="236"/>
      <c r="O43" s="236"/>
      <c r="P43" s="444">
        <f t="shared" si="3"/>
        <v>0</v>
      </c>
      <c r="Q43" s="236"/>
      <c r="R43" s="236"/>
      <c r="S43" s="236"/>
      <c r="T43" s="236"/>
      <c r="U43" s="236"/>
      <c r="V43" s="236"/>
      <c r="W43" s="236">
        <v>1</v>
      </c>
      <c r="X43" s="443">
        <v>43683</v>
      </c>
      <c r="Y43" s="445">
        <f t="shared" si="4"/>
        <v>1</v>
      </c>
      <c r="Z43" s="9"/>
      <c r="AA43" s="9"/>
      <c r="AB43" s="9"/>
      <c r="AC43" s="9"/>
      <c r="AD43" s="9"/>
      <c r="AE43" s="9"/>
      <c r="AF43" s="9"/>
      <c r="AG43" s="9"/>
      <c r="AH43" s="244">
        <f t="shared" si="2"/>
        <v>0</v>
      </c>
      <c r="AI43" s="245"/>
      <c r="AJ43" s="9" t="s">
        <v>1943</v>
      </c>
      <c r="AK43" s="9" t="s">
        <v>1942</v>
      </c>
      <c r="AL43" s="9"/>
      <c r="AM43" s="9"/>
      <c r="AN43" s="9"/>
      <c r="AO43" s="9"/>
      <c r="AP43" s="9">
        <v>1</v>
      </c>
      <c r="AQ43" s="9" t="s">
        <v>1926</v>
      </c>
      <c r="AR43" s="9" t="s">
        <v>1879</v>
      </c>
      <c r="AS43" s="246"/>
      <c r="AT43" s="268"/>
    </row>
    <row r="44" spans="1:132" s="70" customFormat="1" ht="30" x14ac:dyDescent="0.2">
      <c r="A44" s="9"/>
      <c r="B44" s="236">
        <v>69241080</v>
      </c>
      <c r="C44" s="457" t="s">
        <v>1907</v>
      </c>
      <c r="D44" s="236"/>
      <c r="E44" s="236" t="s">
        <v>1933</v>
      </c>
      <c r="F44" s="236" t="s">
        <v>1877</v>
      </c>
      <c r="G44" s="236" t="s">
        <v>1879</v>
      </c>
      <c r="H44" s="236"/>
      <c r="I44" s="236"/>
      <c r="J44" s="236"/>
      <c r="K44" s="236"/>
      <c r="L44" s="236"/>
      <c r="M44" s="236"/>
      <c r="N44" s="236"/>
      <c r="O44" s="236"/>
      <c r="P44" s="444">
        <f t="shared" si="3"/>
        <v>0</v>
      </c>
      <c r="Q44" s="236"/>
      <c r="R44" s="236"/>
      <c r="S44" s="236"/>
      <c r="T44" s="236"/>
      <c r="U44" s="236"/>
      <c r="V44" s="236"/>
      <c r="W44" s="236">
        <v>1</v>
      </c>
      <c r="X44" s="443">
        <v>43721</v>
      </c>
      <c r="Y44" s="445">
        <f t="shared" si="4"/>
        <v>1</v>
      </c>
      <c r="Z44" s="9"/>
      <c r="AA44" s="9"/>
      <c r="AB44" s="9"/>
      <c r="AC44" s="9"/>
      <c r="AD44" s="9"/>
      <c r="AE44" s="9"/>
      <c r="AF44" s="9"/>
      <c r="AG44" s="9"/>
      <c r="AH44" s="244">
        <f t="shared" si="2"/>
        <v>0</v>
      </c>
      <c r="AI44" s="245"/>
      <c r="AJ44" s="9" t="s">
        <v>1943</v>
      </c>
      <c r="AK44" s="9" t="s">
        <v>1942</v>
      </c>
      <c r="AL44" s="9"/>
      <c r="AM44" s="9"/>
      <c r="AN44" s="9"/>
      <c r="AO44" s="9"/>
      <c r="AP44" s="9"/>
      <c r="AQ44" s="9"/>
      <c r="AR44" s="9"/>
      <c r="AS44" s="246"/>
      <c r="AT44" s="268"/>
    </row>
    <row r="45" spans="1:132" s="70" customFormat="1" ht="45" x14ac:dyDescent="0.2">
      <c r="A45" s="9"/>
      <c r="B45" s="236">
        <v>69250430</v>
      </c>
      <c r="C45" s="457" t="s">
        <v>1934</v>
      </c>
      <c r="D45" s="236"/>
      <c r="E45" s="236" t="s">
        <v>1935</v>
      </c>
      <c r="F45" s="236" t="s">
        <v>1877</v>
      </c>
      <c r="G45" s="236" t="s">
        <v>1879</v>
      </c>
      <c r="H45" s="236"/>
      <c r="I45" s="236"/>
      <c r="J45" s="236"/>
      <c r="K45" s="236"/>
      <c r="L45" s="236"/>
      <c r="M45" s="236"/>
      <c r="N45" s="236"/>
      <c r="O45" s="236"/>
      <c r="P45" s="444">
        <f t="shared" si="3"/>
        <v>0</v>
      </c>
      <c r="Q45" s="236"/>
      <c r="R45" s="236"/>
      <c r="S45" s="236"/>
      <c r="T45" s="236"/>
      <c r="U45" s="236"/>
      <c r="V45" s="236"/>
      <c r="W45" s="236">
        <v>1</v>
      </c>
      <c r="X45" s="443">
        <v>43802</v>
      </c>
      <c r="Y45" s="244">
        <f t="shared" si="4"/>
        <v>1</v>
      </c>
      <c r="Z45" s="9"/>
      <c r="AA45" s="9"/>
      <c r="AB45" s="9"/>
      <c r="AC45" s="9"/>
      <c r="AD45" s="9"/>
      <c r="AE45" s="9"/>
      <c r="AF45" s="9"/>
      <c r="AG45" s="9"/>
      <c r="AH45" s="244">
        <f t="shared" si="2"/>
        <v>0</v>
      </c>
      <c r="AI45" s="245"/>
      <c r="AJ45" s="9" t="s">
        <v>1943</v>
      </c>
      <c r="AK45" s="9" t="s">
        <v>1942</v>
      </c>
      <c r="AL45" s="9"/>
      <c r="AM45" s="9"/>
      <c r="AN45" s="9"/>
      <c r="AO45" s="9"/>
      <c r="AP45" s="9">
        <v>1</v>
      </c>
      <c r="AQ45" s="9" t="s">
        <v>1926</v>
      </c>
      <c r="AR45" s="9" t="s">
        <v>1879</v>
      </c>
      <c r="AS45" s="246"/>
      <c r="AT45" s="268"/>
    </row>
    <row r="46" spans="1:132" s="70" customFormat="1" ht="45" x14ac:dyDescent="0.2">
      <c r="A46" s="9"/>
      <c r="B46" s="236">
        <v>72201010</v>
      </c>
      <c r="C46" s="457" t="s">
        <v>1908</v>
      </c>
      <c r="D46" s="236"/>
      <c r="E46" s="236" t="s">
        <v>1936</v>
      </c>
      <c r="F46" s="236" t="s">
        <v>1877</v>
      </c>
      <c r="G46" s="236" t="s">
        <v>1879</v>
      </c>
      <c r="H46" s="236"/>
      <c r="I46" s="236"/>
      <c r="J46" s="236"/>
      <c r="K46" s="236"/>
      <c r="L46" s="236"/>
      <c r="M46" s="236"/>
      <c r="N46" s="236"/>
      <c r="O46" s="236"/>
      <c r="P46" s="444">
        <f t="shared" si="3"/>
        <v>0</v>
      </c>
      <c r="Q46" s="236"/>
      <c r="R46" s="236"/>
      <c r="S46" s="236"/>
      <c r="T46" s="236"/>
      <c r="U46" s="236"/>
      <c r="V46" s="236"/>
      <c r="W46" s="236">
        <v>1</v>
      </c>
      <c r="X46" s="443">
        <v>43782</v>
      </c>
      <c r="Y46" s="244">
        <f t="shared" si="4"/>
        <v>1</v>
      </c>
      <c r="Z46" s="9"/>
      <c r="AA46" s="9"/>
      <c r="AB46" s="9"/>
      <c r="AC46" s="9"/>
      <c r="AD46" s="9"/>
      <c r="AE46" s="9"/>
      <c r="AF46" s="9"/>
      <c r="AG46" s="9"/>
      <c r="AH46" s="244">
        <f t="shared" si="2"/>
        <v>0</v>
      </c>
      <c r="AI46" s="245"/>
      <c r="AJ46" s="9" t="s">
        <v>1943</v>
      </c>
      <c r="AK46" s="9" t="s">
        <v>1942</v>
      </c>
      <c r="AL46" s="9"/>
      <c r="AM46" s="9"/>
      <c r="AN46" s="9"/>
      <c r="AO46" s="9"/>
      <c r="AP46" s="9">
        <v>1</v>
      </c>
      <c r="AQ46" s="9" t="s">
        <v>1926</v>
      </c>
      <c r="AR46" s="9" t="s">
        <v>1879</v>
      </c>
      <c r="AS46" s="246"/>
      <c r="AT46" s="268"/>
    </row>
    <row r="47" spans="1:132" s="70" customFormat="1" ht="30" x14ac:dyDescent="0.2">
      <c r="A47" s="9"/>
      <c r="B47" s="236">
        <v>69225450</v>
      </c>
      <c r="C47" s="457" t="s">
        <v>1899</v>
      </c>
      <c r="D47" s="236"/>
      <c r="E47" s="236" t="s">
        <v>1937</v>
      </c>
      <c r="F47" s="236" t="s">
        <v>1877</v>
      </c>
      <c r="G47" s="236" t="s">
        <v>1879</v>
      </c>
      <c r="H47" s="236"/>
      <c r="I47" s="236"/>
      <c r="J47" s="236"/>
      <c r="K47" s="236"/>
      <c r="L47" s="236"/>
      <c r="M47" s="236"/>
      <c r="N47" s="236"/>
      <c r="O47" s="236"/>
      <c r="P47" s="444">
        <f t="shared" si="3"/>
        <v>0</v>
      </c>
      <c r="Q47" s="236"/>
      <c r="R47" s="236"/>
      <c r="S47" s="236"/>
      <c r="T47" s="236"/>
      <c r="U47" s="236"/>
      <c r="V47" s="236"/>
      <c r="W47" s="236">
        <v>1</v>
      </c>
      <c r="X47" s="443">
        <v>43601</v>
      </c>
      <c r="Y47" s="244">
        <f t="shared" si="4"/>
        <v>1</v>
      </c>
      <c r="Z47" s="9"/>
      <c r="AA47" s="9"/>
      <c r="AB47" s="9"/>
      <c r="AC47" s="9"/>
      <c r="AD47" s="9"/>
      <c r="AE47" s="9"/>
      <c r="AF47" s="9"/>
      <c r="AG47" s="9"/>
      <c r="AH47" s="244">
        <f t="shared" si="2"/>
        <v>0</v>
      </c>
      <c r="AI47" s="245"/>
      <c r="AJ47" s="9" t="s">
        <v>1943</v>
      </c>
      <c r="AK47" s="9" t="s">
        <v>1942</v>
      </c>
      <c r="AL47" s="9"/>
      <c r="AM47" s="9"/>
      <c r="AN47" s="9"/>
      <c r="AO47" s="9"/>
      <c r="AP47" s="9">
        <v>1</v>
      </c>
      <c r="AQ47" s="9" t="s">
        <v>1926</v>
      </c>
      <c r="AR47" s="9" t="s">
        <v>1879</v>
      </c>
      <c r="AS47" s="246"/>
      <c r="AT47" s="268"/>
    </row>
    <row r="48" spans="1:132" s="231" customFormat="1" ht="30.75" customHeight="1" x14ac:dyDescent="0.2">
      <c r="A48" s="9"/>
      <c r="B48" s="236">
        <v>72091120</v>
      </c>
      <c r="C48" s="457" t="s">
        <v>1938</v>
      </c>
      <c r="D48" s="236"/>
      <c r="E48" s="236" t="s">
        <v>1939</v>
      </c>
      <c r="F48" s="236" t="s">
        <v>1877</v>
      </c>
      <c r="G48" s="236" t="s">
        <v>1879</v>
      </c>
      <c r="H48" s="236"/>
      <c r="I48" s="236"/>
      <c r="J48" s="236"/>
      <c r="K48" s="236"/>
      <c r="L48" s="236"/>
      <c r="M48" s="236"/>
      <c r="N48" s="236"/>
      <c r="O48" s="236"/>
      <c r="P48" s="444">
        <f t="shared" si="3"/>
        <v>0</v>
      </c>
      <c r="Q48" s="236"/>
      <c r="R48" s="236"/>
      <c r="S48" s="236"/>
      <c r="T48" s="236"/>
      <c r="U48" s="236"/>
      <c r="V48" s="236"/>
      <c r="W48" s="236">
        <v>1</v>
      </c>
      <c r="X48" s="443">
        <v>43636</v>
      </c>
      <c r="Y48" s="244">
        <f t="shared" si="4"/>
        <v>1</v>
      </c>
      <c r="Z48" s="9"/>
      <c r="AA48" s="9"/>
      <c r="AB48" s="9"/>
      <c r="AC48" s="9"/>
      <c r="AD48" s="9"/>
      <c r="AE48" s="9"/>
      <c r="AF48" s="9"/>
      <c r="AG48" s="9"/>
      <c r="AH48" s="244">
        <f t="shared" si="2"/>
        <v>0</v>
      </c>
      <c r="AI48" s="245"/>
      <c r="AJ48" s="9" t="s">
        <v>1943</v>
      </c>
      <c r="AK48" s="9" t="s">
        <v>1942</v>
      </c>
      <c r="AL48" s="9"/>
      <c r="AM48" s="9"/>
      <c r="AN48" s="9"/>
      <c r="AO48" s="9"/>
      <c r="AP48" s="9">
        <v>1</v>
      </c>
      <c r="AQ48" s="9" t="s">
        <v>1926</v>
      </c>
      <c r="AR48" s="9" t="s">
        <v>1879</v>
      </c>
      <c r="AS48" s="246"/>
      <c r="AT48" s="269"/>
    </row>
    <row r="49" spans="1:46" s="231" customFormat="1" ht="45" x14ac:dyDescent="0.2">
      <c r="A49" s="9"/>
      <c r="B49" s="236">
        <v>73071200</v>
      </c>
      <c r="C49" s="457" t="s">
        <v>1941</v>
      </c>
      <c r="D49" s="236"/>
      <c r="E49" s="236" t="s">
        <v>1940</v>
      </c>
      <c r="F49" s="236" t="s">
        <v>1880</v>
      </c>
      <c r="G49" s="236" t="s">
        <v>1879</v>
      </c>
      <c r="H49" s="236"/>
      <c r="I49" s="236"/>
      <c r="J49" s="236"/>
      <c r="K49" s="236"/>
      <c r="L49" s="236"/>
      <c r="M49" s="236"/>
      <c r="N49" s="236"/>
      <c r="O49" s="236"/>
      <c r="P49" s="444">
        <f t="shared" si="3"/>
        <v>0</v>
      </c>
      <c r="Q49" s="236"/>
      <c r="R49" s="236"/>
      <c r="S49" s="236"/>
      <c r="T49" s="236"/>
      <c r="U49" s="236"/>
      <c r="V49" s="236"/>
      <c r="W49" s="236">
        <v>1</v>
      </c>
      <c r="X49" s="443">
        <v>43629</v>
      </c>
      <c r="Y49" s="244">
        <f t="shared" si="4"/>
        <v>1</v>
      </c>
      <c r="Z49" s="9"/>
      <c r="AA49" s="9"/>
      <c r="AB49" s="9"/>
      <c r="AC49" s="9"/>
      <c r="AD49" s="9"/>
      <c r="AE49" s="9"/>
      <c r="AF49" s="9"/>
      <c r="AG49" s="9"/>
      <c r="AH49" s="244">
        <f t="shared" si="2"/>
        <v>0</v>
      </c>
      <c r="AI49" s="245"/>
      <c r="AJ49" s="9" t="s">
        <v>1943</v>
      </c>
      <c r="AK49" s="9" t="s">
        <v>1942</v>
      </c>
      <c r="AL49" s="9"/>
      <c r="AM49" s="9"/>
      <c r="AN49" s="9"/>
      <c r="AO49" s="9"/>
      <c r="AP49" s="9"/>
      <c r="AQ49" s="9"/>
      <c r="AR49" s="9"/>
      <c r="AS49" s="246"/>
      <c r="AT49" s="269"/>
    </row>
    <row r="50" spans="1:46" s="69" customFormat="1" ht="30" x14ac:dyDescent="0.25">
      <c r="A50" s="9"/>
      <c r="B50" s="236">
        <v>72221570</v>
      </c>
      <c r="C50" s="457" t="s">
        <v>1945</v>
      </c>
      <c r="D50" s="236"/>
      <c r="E50" s="236" t="s">
        <v>1946</v>
      </c>
      <c r="F50" s="236" t="s">
        <v>1877</v>
      </c>
      <c r="G50" s="236" t="s">
        <v>1879</v>
      </c>
      <c r="H50" s="236"/>
      <c r="I50" s="236"/>
      <c r="J50" s="236"/>
      <c r="K50" s="236"/>
      <c r="L50" s="236"/>
      <c r="M50" s="236"/>
      <c r="N50" s="236"/>
      <c r="O50" s="236"/>
      <c r="P50" s="444">
        <f t="shared" si="3"/>
        <v>0</v>
      </c>
      <c r="Q50" s="236"/>
      <c r="R50" s="236"/>
      <c r="S50" s="236"/>
      <c r="T50" s="236"/>
      <c r="U50" s="236"/>
      <c r="V50" s="236"/>
      <c r="W50" s="236"/>
      <c r="X50" s="443"/>
      <c r="Y50" s="244">
        <f t="shared" si="4"/>
        <v>0</v>
      </c>
      <c r="Z50" s="9"/>
      <c r="AA50" s="9"/>
      <c r="AB50" s="9"/>
      <c r="AC50" s="9"/>
      <c r="AD50" s="9"/>
      <c r="AE50" s="9"/>
      <c r="AF50" s="9">
        <v>1</v>
      </c>
      <c r="AG50" s="243">
        <v>43822</v>
      </c>
      <c r="AH50" s="244">
        <f t="shared" si="2"/>
        <v>1</v>
      </c>
      <c r="AI50" s="245"/>
      <c r="AJ50" s="9" t="s">
        <v>1943</v>
      </c>
      <c r="AK50" s="9" t="s">
        <v>1942</v>
      </c>
      <c r="AL50" s="9"/>
      <c r="AM50" s="9"/>
      <c r="AN50" s="9"/>
      <c r="AO50" s="9"/>
      <c r="AP50" s="9"/>
      <c r="AQ50" s="9"/>
      <c r="AR50" s="9"/>
      <c r="AS50" s="246"/>
      <c r="AT50" s="95"/>
    </row>
    <row r="51" spans="1:46" s="69" customFormat="1" ht="30" x14ac:dyDescent="0.25">
      <c r="A51" s="9"/>
      <c r="B51" s="236">
        <v>68294100</v>
      </c>
      <c r="C51" s="457" t="s">
        <v>1947</v>
      </c>
      <c r="D51" s="236"/>
      <c r="E51" s="236" t="s">
        <v>1948</v>
      </c>
      <c r="F51" s="236" t="s">
        <v>1877</v>
      </c>
      <c r="G51" s="236" t="s">
        <v>1879</v>
      </c>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v>1</v>
      </c>
      <c r="AG51" s="243">
        <v>43536</v>
      </c>
      <c r="AH51" s="244">
        <f t="shared" si="2"/>
        <v>1</v>
      </c>
      <c r="AI51" s="245"/>
      <c r="AJ51" s="9" t="s">
        <v>1943</v>
      </c>
      <c r="AK51" s="9" t="s">
        <v>1942</v>
      </c>
      <c r="AL51" s="9"/>
      <c r="AM51" s="9"/>
      <c r="AN51" s="9"/>
      <c r="AO51" s="9"/>
      <c r="AP51" s="9"/>
      <c r="AQ51" s="9"/>
      <c r="AR51" s="9"/>
      <c r="AS51" s="246"/>
      <c r="AT51" s="95"/>
    </row>
    <row r="52" spans="1:46" s="231" customFormat="1" ht="30" x14ac:dyDescent="0.2">
      <c r="A52" s="9"/>
      <c r="B52" s="236">
        <v>75272060</v>
      </c>
      <c r="C52" s="457" t="s">
        <v>1900</v>
      </c>
      <c r="D52" s="236"/>
      <c r="E52" s="236" t="s">
        <v>1949</v>
      </c>
      <c r="F52" s="236" t="s">
        <v>1877</v>
      </c>
      <c r="G52" s="236" t="s">
        <v>1879</v>
      </c>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v>1</v>
      </c>
      <c r="AG52" s="243">
        <v>43801</v>
      </c>
      <c r="AH52" s="244">
        <f t="shared" si="2"/>
        <v>1</v>
      </c>
      <c r="AI52" s="245"/>
      <c r="AJ52" s="9" t="s">
        <v>1943</v>
      </c>
      <c r="AK52" s="9" t="s">
        <v>1942</v>
      </c>
      <c r="AL52" s="9"/>
      <c r="AM52" s="9"/>
      <c r="AN52" s="9"/>
      <c r="AO52" s="9"/>
      <c r="AP52" s="9"/>
      <c r="AQ52" s="9"/>
      <c r="AR52" s="9"/>
      <c r="AS52" s="246"/>
      <c r="AT52" s="269"/>
    </row>
    <row r="53" spans="1:46" s="71" customFormat="1" ht="30" x14ac:dyDescent="0.2">
      <c r="A53" s="9"/>
      <c r="B53" s="236">
        <v>72060430</v>
      </c>
      <c r="C53" s="457" t="s">
        <v>1950</v>
      </c>
      <c r="D53" s="236"/>
      <c r="E53" s="236" t="s">
        <v>1951</v>
      </c>
      <c r="F53" s="236" t="s">
        <v>1877</v>
      </c>
      <c r="G53" s="236" t="s">
        <v>1879</v>
      </c>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v>1</v>
      </c>
      <c r="AG53" s="243">
        <v>43510</v>
      </c>
      <c r="AH53" s="244">
        <f t="shared" si="2"/>
        <v>1</v>
      </c>
      <c r="AI53" s="245"/>
      <c r="AJ53" s="9" t="s">
        <v>1943</v>
      </c>
      <c r="AK53" s="9" t="s">
        <v>1942</v>
      </c>
      <c r="AL53" s="9"/>
      <c r="AM53" s="9"/>
      <c r="AN53" s="9"/>
      <c r="AO53" s="9"/>
      <c r="AP53" s="9"/>
      <c r="AQ53" s="9"/>
      <c r="AR53" s="9"/>
      <c r="AS53" s="246"/>
      <c r="AT53" s="270"/>
    </row>
    <row r="54" spans="1:46" s="71" customFormat="1" ht="30" x14ac:dyDescent="0.2">
      <c r="A54" s="9"/>
      <c r="B54" s="236">
        <v>69041180</v>
      </c>
      <c r="C54" s="457" t="s">
        <v>1952</v>
      </c>
      <c r="D54" s="236"/>
      <c r="E54" s="236" t="s">
        <v>1953</v>
      </c>
      <c r="F54" s="236" t="s">
        <v>1877</v>
      </c>
      <c r="G54" s="236" t="s">
        <v>1879</v>
      </c>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v>1</v>
      </c>
      <c r="AG54" s="243">
        <v>43503</v>
      </c>
      <c r="AH54" s="244">
        <f t="shared" si="2"/>
        <v>1</v>
      </c>
      <c r="AI54" s="245"/>
      <c r="AJ54" s="9" t="s">
        <v>1943</v>
      </c>
      <c r="AK54" s="9" t="s">
        <v>1942</v>
      </c>
      <c r="AL54" s="9"/>
      <c r="AM54" s="9"/>
      <c r="AN54" s="9"/>
      <c r="AO54" s="9"/>
      <c r="AP54" s="9"/>
      <c r="AQ54" s="9"/>
      <c r="AR54" s="9"/>
      <c r="AS54" s="246"/>
      <c r="AT54" s="270"/>
    </row>
    <row r="55" spans="1:46" s="231" customFormat="1" ht="30" x14ac:dyDescent="0.2">
      <c r="A55" s="9"/>
      <c r="B55" s="236">
        <v>72191660</v>
      </c>
      <c r="C55" s="457" t="s">
        <v>1954</v>
      </c>
      <c r="D55" s="236"/>
      <c r="E55" s="236" t="s">
        <v>1955</v>
      </c>
      <c r="F55" s="236" t="s">
        <v>1877</v>
      </c>
      <c r="G55" s="236" t="s">
        <v>1879</v>
      </c>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v>1</v>
      </c>
      <c r="AG55" s="243">
        <v>43655</v>
      </c>
      <c r="AH55" s="244">
        <f t="shared" si="2"/>
        <v>1</v>
      </c>
      <c r="AI55" s="245"/>
      <c r="AJ55" s="9" t="s">
        <v>1943</v>
      </c>
      <c r="AK55" s="9" t="s">
        <v>1942</v>
      </c>
      <c r="AL55" s="9"/>
      <c r="AM55" s="9"/>
      <c r="AN55" s="9"/>
      <c r="AO55" s="9"/>
      <c r="AP55" s="9"/>
      <c r="AQ55" s="9"/>
      <c r="AR55" s="9"/>
      <c r="AS55" s="246"/>
      <c r="AT55" s="269"/>
    </row>
    <row r="56" spans="1:46" s="231" customFormat="1" ht="30" x14ac:dyDescent="0.2">
      <c r="A56" s="9"/>
      <c r="B56" s="236">
        <v>73033030</v>
      </c>
      <c r="C56" s="457" t="s">
        <v>1956</v>
      </c>
      <c r="D56" s="236"/>
      <c r="E56" s="236" t="s">
        <v>1957</v>
      </c>
      <c r="F56" s="236" t="s">
        <v>1877</v>
      </c>
      <c r="G56" s="236" t="s">
        <v>1879</v>
      </c>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v>1</v>
      </c>
      <c r="AG56" s="243">
        <v>43525</v>
      </c>
      <c r="AH56" s="244">
        <f t="shared" si="2"/>
        <v>1</v>
      </c>
      <c r="AI56" s="245"/>
      <c r="AJ56" s="9" t="s">
        <v>1943</v>
      </c>
      <c r="AK56" s="9" t="s">
        <v>1942</v>
      </c>
      <c r="AL56" s="9"/>
      <c r="AM56" s="9"/>
      <c r="AN56" s="9"/>
      <c r="AO56" s="9"/>
      <c r="AP56" s="9"/>
      <c r="AQ56" s="9"/>
      <c r="AR56" s="9"/>
      <c r="AS56" s="246"/>
      <c r="AT56" s="269"/>
    </row>
    <row r="57" spans="1:46" s="231" customFormat="1" ht="30" x14ac:dyDescent="0.2">
      <c r="A57" s="9"/>
      <c r="B57" s="236">
        <v>75032030</v>
      </c>
      <c r="C57" s="457" t="s">
        <v>1958</v>
      </c>
      <c r="D57" s="236"/>
      <c r="E57" s="236" t="s">
        <v>1959</v>
      </c>
      <c r="F57" s="236" t="s">
        <v>1877</v>
      </c>
      <c r="G57" s="236" t="s">
        <v>1879</v>
      </c>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v>1</v>
      </c>
      <c r="AG57" s="243">
        <v>43781</v>
      </c>
      <c r="AH57" s="244">
        <f t="shared" si="2"/>
        <v>1</v>
      </c>
      <c r="AI57" s="245"/>
      <c r="AJ57" s="9" t="s">
        <v>1943</v>
      </c>
      <c r="AK57" s="9" t="s">
        <v>1942</v>
      </c>
      <c r="AL57" s="9"/>
      <c r="AM57" s="9"/>
      <c r="AN57" s="9"/>
      <c r="AO57" s="9"/>
      <c r="AP57" s="9"/>
      <c r="AQ57" s="9"/>
      <c r="AR57" s="9"/>
      <c r="AS57" s="246"/>
      <c r="AT57" s="269"/>
    </row>
    <row r="58" spans="1:46" s="231" customFormat="1" ht="30" x14ac:dyDescent="0.2">
      <c r="A58" s="9"/>
      <c r="B58" s="236">
        <v>73101230</v>
      </c>
      <c r="C58" s="457" t="s">
        <v>1960</v>
      </c>
      <c r="D58" s="236"/>
      <c r="E58" s="236" t="s">
        <v>1961</v>
      </c>
      <c r="F58" s="236" t="s">
        <v>1877</v>
      </c>
      <c r="G58" s="236" t="s">
        <v>1879</v>
      </c>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v>1</v>
      </c>
      <c r="AG58" s="243">
        <v>43762</v>
      </c>
      <c r="AH58" s="244">
        <f t="shared" si="2"/>
        <v>1</v>
      </c>
      <c r="AI58" s="245"/>
      <c r="AJ58" s="9" t="s">
        <v>1943</v>
      </c>
      <c r="AK58" s="9" t="s">
        <v>1942</v>
      </c>
      <c r="AL58" s="9"/>
      <c r="AM58" s="9"/>
      <c r="AN58" s="9"/>
      <c r="AO58" s="9"/>
      <c r="AP58" s="9"/>
      <c r="AQ58" s="9"/>
      <c r="AR58" s="9"/>
      <c r="AS58" s="246"/>
      <c r="AT58" s="269"/>
    </row>
    <row r="59" spans="1:46" s="231" customFormat="1" ht="30" x14ac:dyDescent="0.2">
      <c r="A59" s="9"/>
      <c r="B59" s="236">
        <v>76310010</v>
      </c>
      <c r="C59" s="457" t="s">
        <v>1962</v>
      </c>
      <c r="D59" s="236"/>
      <c r="E59" s="236" t="s">
        <v>1963</v>
      </c>
      <c r="F59" s="236" t="s">
        <v>1880</v>
      </c>
      <c r="G59" s="236" t="s">
        <v>1879</v>
      </c>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243">
        <v>43475</v>
      </c>
      <c r="AH59" s="244">
        <f t="shared" si="2"/>
        <v>0</v>
      </c>
      <c r="AI59" s="245"/>
      <c r="AJ59" s="9" t="s">
        <v>1943</v>
      </c>
      <c r="AK59" s="9" t="s">
        <v>1942</v>
      </c>
      <c r="AL59" s="9"/>
      <c r="AM59" s="9"/>
      <c r="AN59" s="9"/>
      <c r="AO59" s="9"/>
      <c r="AP59" s="9"/>
      <c r="AQ59" s="9"/>
      <c r="AR59" s="9"/>
      <c r="AS59" s="246"/>
      <c r="AT59" s="269"/>
    </row>
    <row r="60" spans="1:46" s="231" customFormat="1" ht="30" x14ac:dyDescent="0.2">
      <c r="A60" s="9"/>
      <c r="B60" s="236">
        <v>72060430</v>
      </c>
      <c r="C60" s="457" t="s">
        <v>1950</v>
      </c>
      <c r="D60" s="236"/>
      <c r="E60" s="236" t="s">
        <v>1964</v>
      </c>
      <c r="F60" s="236" t="s">
        <v>1880</v>
      </c>
      <c r="G60" s="236" t="s">
        <v>1879</v>
      </c>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243">
        <v>43510</v>
      </c>
      <c r="AH60" s="244">
        <f t="shared" si="2"/>
        <v>0</v>
      </c>
      <c r="AI60" s="245"/>
      <c r="AJ60" s="9" t="s">
        <v>1943</v>
      </c>
      <c r="AK60" s="9" t="s">
        <v>1942</v>
      </c>
      <c r="AL60" s="9"/>
      <c r="AM60" s="9"/>
      <c r="AN60" s="9"/>
      <c r="AO60" s="9"/>
      <c r="AP60" s="9"/>
      <c r="AQ60" s="9"/>
      <c r="AR60" s="9"/>
      <c r="AS60" s="246"/>
      <c r="AT60" s="269"/>
    </row>
    <row r="61" spans="1:46" s="231" customFormat="1" ht="30" x14ac:dyDescent="0.2">
      <c r="A61" s="9"/>
      <c r="B61" s="236">
        <v>72060430</v>
      </c>
      <c r="C61" s="457" t="s">
        <v>1950</v>
      </c>
      <c r="D61" s="236"/>
      <c r="E61" s="236" t="s">
        <v>1976</v>
      </c>
      <c r="F61" s="236" t="s">
        <v>1880</v>
      </c>
      <c r="G61" s="236" t="s">
        <v>1879</v>
      </c>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243">
        <v>43510</v>
      </c>
      <c r="AH61" s="244">
        <f t="shared" si="2"/>
        <v>0</v>
      </c>
      <c r="AI61" s="245"/>
      <c r="AJ61" s="9" t="s">
        <v>1943</v>
      </c>
      <c r="AK61" s="9" t="s">
        <v>1942</v>
      </c>
      <c r="AL61" s="9"/>
      <c r="AM61" s="9"/>
      <c r="AN61" s="9"/>
      <c r="AO61" s="9"/>
      <c r="AP61" s="9"/>
      <c r="AQ61" s="9"/>
      <c r="AR61" s="9"/>
      <c r="AS61" s="246"/>
      <c r="AT61" s="269"/>
    </row>
    <row r="62" spans="1:46" s="231" customFormat="1" ht="32.25" customHeight="1" x14ac:dyDescent="0.2">
      <c r="A62" s="9"/>
      <c r="B62" s="236">
        <v>69041180</v>
      </c>
      <c r="C62" s="457" t="s">
        <v>1952</v>
      </c>
      <c r="D62" s="236"/>
      <c r="E62" s="236" t="s">
        <v>1965</v>
      </c>
      <c r="F62" s="236" t="s">
        <v>1880</v>
      </c>
      <c r="G62" s="236" t="s">
        <v>1879</v>
      </c>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243">
        <v>43748</v>
      </c>
      <c r="AH62" s="244">
        <f t="shared" si="2"/>
        <v>0</v>
      </c>
      <c r="AI62" s="245"/>
      <c r="AJ62" s="9" t="s">
        <v>1943</v>
      </c>
      <c r="AK62" s="9" t="s">
        <v>1942</v>
      </c>
      <c r="AL62" s="9"/>
      <c r="AM62" s="9"/>
      <c r="AN62" s="9"/>
      <c r="AO62" s="9"/>
      <c r="AP62" s="9"/>
      <c r="AQ62" s="9"/>
      <c r="AR62" s="9"/>
      <c r="AS62" s="246"/>
      <c r="AT62" s="269"/>
    </row>
    <row r="63" spans="1:46" s="231" customFormat="1" ht="45" x14ac:dyDescent="0.2">
      <c r="A63" s="9"/>
      <c r="B63" s="236">
        <v>72201050</v>
      </c>
      <c r="C63" s="457" t="s">
        <v>1966</v>
      </c>
      <c r="D63" s="236"/>
      <c r="E63" s="236" t="s">
        <v>1967</v>
      </c>
      <c r="F63" s="236" t="s">
        <v>1880</v>
      </c>
      <c r="G63" s="236" t="s">
        <v>1879</v>
      </c>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243">
        <v>43822</v>
      </c>
      <c r="AH63" s="244">
        <f t="shared" si="2"/>
        <v>0</v>
      </c>
      <c r="AI63" s="245"/>
      <c r="AJ63" s="9" t="s">
        <v>1943</v>
      </c>
      <c r="AK63" s="9" t="s">
        <v>1942</v>
      </c>
      <c r="AL63" s="9"/>
      <c r="AM63" s="9"/>
      <c r="AN63" s="9"/>
      <c r="AO63" s="9"/>
      <c r="AP63" s="9"/>
      <c r="AQ63" s="9"/>
      <c r="AR63" s="9"/>
      <c r="AS63" s="246"/>
      <c r="AT63" s="269"/>
    </row>
    <row r="64" spans="1:46" s="231" customFormat="1" ht="26.25" customHeight="1" x14ac:dyDescent="0.2">
      <c r="A64" s="9"/>
      <c r="B64" s="236">
        <v>73021070</v>
      </c>
      <c r="C64" s="457" t="s">
        <v>1968</v>
      </c>
      <c r="D64" s="236"/>
      <c r="E64" s="236" t="s">
        <v>1977</v>
      </c>
      <c r="F64" s="236" t="s">
        <v>1880</v>
      </c>
      <c r="G64" s="236" t="s">
        <v>1879</v>
      </c>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243">
        <v>43818</v>
      </c>
      <c r="AH64" s="244">
        <f t="shared" si="2"/>
        <v>0</v>
      </c>
      <c r="AI64" s="245"/>
      <c r="AJ64" s="9" t="s">
        <v>1943</v>
      </c>
      <c r="AK64" s="9" t="s">
        <v>1942</v>
      </c>
      <c r="AL64" s="9"/>
      <c r="AM64" s="9"/>
      <c r="AN64" s="9"/>
      <c r="AO64" s="9"/>
      <c r="AP64" s="9"/>
      <c r="AQ64" s="9"/>
      <c r="AR64" s="9"/>
      <c r="AS64" s="246"/>
      <c r="AT64" s="269"/>
    </row>
    <row r="65" spans="1:46" s="231" customFormat="1" ht="30" x14ac:dyDescent="0.2">
      <c r="A65" s="9"/>
      <c r="B65" s="236">
        <v>73033030</v>
      </c>
      <c r="C65" s="457" t="s">
        <v>1956</v>
      </c>
      <c r="D65" s="236"/>
      <c r="E65" s="236" t="s">
        <v>1969</v>
      </c>
      <c r="F65" s="236" t="s">
        <v>1880</v>
      </c>
      <c r="G65" s="236" t="s">
        <v>1879</v>
      </c>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243">
        <v>43711</v>
      </c>
      <c r="AH65" s="244">
        <f t="shared" si="2"/>
        <v>0</v>
      </c>
      <c r="AI65" s="245"/>
      <c r="AJ65" s="9" t="s">
        <v>1943</v>
      </c>
      <c r="AK65" s="9" t="s">
        <v>1942</v>
      </c>
      <c r="AL65" s="9"/>
      <c r="AM65" s="9"/>
      <c r="AN65" s="9"/>
      <c r="AO65" s="9"/>
      <c r="AP65" s="9"/>
      <c r="AQ65" s="9"/>
      <c r="AR65" s="9"/>
      <c r="AS65" s="246"/>
      <c r="AT65" s="269"/>
    </row>
    <row r="66" spans="1:46" s="69" customFormat="1" ht="30" x14ac:dyDescent="0.25">
      <c r="A66" s="9"/>
      <c r="B66" s="236">
        <v>68302030</v>
      </c>
      <c r="C66" s="457" t="s">
        <v>1970</v>
      </c>
      <c r="D66" s="236"/>
      <c r="E66" s="236" t="s">
        <v>1971</v>
      </c>
      <c r="F66" s="236" t="s">
        <v>1880</v>
      </c>
      <c r="G66" s="236" t="s">
        <v>1879</v>
      </c>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243">
        <v>43733</v>
      </c>
      <c r="AH66" s="244">
        <f t="shared" si="2"/>
        <v>0</v>
      </c>
      <c r="AI66" s="245"/>
      <c r="AJ66" s="9" t="s">
        <v>1943</v>
      </c>
      <c r="AK66" s="9" t="s">
        <v>1942</v>
      </c>
      <c r="AL66" s="9"/>
      <c r="AM66" s="9"/>
      <c r="AN66" s="9"/>
      <c r="AO66" s="9"/>
      <c r="AP66" s="9"/>
      <c r="AQ66" s="9"/>
      <c r="AR66" s="9"/>
      <c r="AS66" s="246"/>
      <c r="AT66" s="95"/>
    </row>
    <row r="67" spans="1:46" s="69" customFormat="1" ht="30" x14ac:dyDescent="0.25">
      <c r="A67" s="9"/>
      <c r="B67" s="236">
        <v>68320360</v>
      </c>
      <c r="C67" s="457" t="s">
        <v>1972</v>
      </c>
      <c r="D67" s="236"/>
      <c r="E67" s="236" t="s">
        <v>1973</v>
      </c>
      <c r="F67" s="236" t="s">
        <v>1880</v>
      </c>
      <c r="G67" s="236" t="s">
        <v>1879</v>
      </c>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243">
        <v>43545</v>
      </c>
      <c r="AH67" s="244">
        <f t="shared" si="2"/>
        <v>0</v>
      </c>
      <c r="AI67" s="245"/>
      <c r="AJ67" s="9" t="s">
        <v>1943</v>
      </c>
      <c r="AK67" s="9" t="s">
        <v>1942</v>
      </c>
      <c r="AL67" s="9"/>
      <c r="AM67" s="9"/>
      <c r="AN67" s="9"/>
      <c r="AO67" s="9"/>
      <c r="AP67" s="9"/>
      <c r="AQ67" s="9"/>
      <c r="AR67" s="9"/>
      <c r="AS67" s="246"/>
      <c r="AT67" s="95"/>
    </row>
    <row r="68" spans="1:46" s="71" customFormat="1" ht="30" x14ac:dyDescent="0.2">
      <c r="A68" s="9"/>
      <c r="B68" s="236">
        <v>69361050</v>
      </c>
      <c r="C68" s="457" t="s">
        <v>1974</v>
      </c>
      <c r="D68" s="236"/>
      <c r="E68" s="236" t="s">
        <v>1975</v>
      </c>
      <c r="F68" s="236" t="s">
        <v>1880</v>
      </c>
      <c r="G68" s="236" t="s">
        <v>1879</v>
      </c>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243">
        <v>43643</v>
      </c>
      <c r="AH68" s="244">
        <f t="shared" si="2"/>
        <v>0</v>
      </c>
      <c r="AI68" s="245"/>
      <c r="AJ68" s="9" t="s">
        <v>1943</v>
      </c>
      <c r="AK68" s="9" t="s">
        <v>1942</v>
      </c>
      <c r="AL68" s="9"/>
      <c r="AM68" s="9"/>
      <c r="AN68" s="9"/>
      <c r="AO68" s="9"/>
      <c r="AP68" s="9"/>
      <c r="AQ68" s="9"/>
      <c r="AR68" s="9"/>
      <c r="AS68" s="246"/>
      <c r="AT68" s="270"/>
    </row>
    <row r="69" spans="1:46" s="70" customFormat="1" ht="17.45" customHeight="1" x14ac:dyDescent="0.2">
      <c r="A69" s="9"/>
      <c r="B69" s="236"/>
      <c r="C69" s="457"/>
      <c r="D69" s="236"/>
      <c r="E69" s="236"/>
      <c r="F69" s="236"/>
      <c r="G69" s="236"/>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ht="15" x14ac:dyDescent="0.2">
      <c r="A70" s="9"/>
      <c r="B70" s="236"/>
      <c r="C70" s="236"/>
      <c r="D70" s="236"/>
      <c r="E70" s="236"/>
      <c r="F70" s="236"/>
      <c r="G70" s="236"/>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ht="15" x14ac:dyDescent="0.2">
      <c r="A71" s="9"/>
      <c r="B71" s="236"/>
      <c r="C71" s="236"/>
      <c r="D71" s="236"/>
      <c r="E71" s="236"/>
      <c r="F71" s="236"/>
      <c r="G71" s="236"/>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ht="15" x14ac:dyDescent="0.2">
      <c r="A72" s="9"/>
      <c r="B72" s="236"/>
      <c r="C72" s="236"/>
      <c r="D72" s="236"/>
      <c r="E72" s="236"/>
      <c r="F72" s="236"/>
      <c r="G72" s="236"/>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ccFAValR7f0TZjq5ZU5ghwpnz/28ku0tDxKToGd2ITyyHKhGvd1hrvxF+otpVqi6DzubjAbjgefxxqiJ4nQCw==" saltValue="qvkKnvXHdc97TMq6ErBapw=="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3:B1000 AJ13:AJ1000">
    <cfRule type="expression" dxfId="45" priority="16">
      <formula>AND(ISBLANK(B13),SUM(COUNTIF($A13:$O13,"&lt;&gt;"&amp;""),COUNTIF($Q13:$X13,"&lt;&gt;"&amp;""),COUNTIF($Z13:$AG13,"&lt;&gt;"&amp;""),COUNTIF($AI13:$AS13,"&lt;&gt;"&amp;"")&gt;0))</formula>
    </cfRule>
  </conditionalFormatting>
  <conditionalFormatting sqref="C23:C1000">
    <cfRule type="expression" dxfId="44" priority="15">
      <formula>AND(ISBLANK(C23),SUM(COUNTIF($A23:$O23,"&lt;&gt;"&amp;""),COUNTIF($Q23:$X23,"&lt;&gt;"&amp;""),COUNTIF($Z23:$AG23,"&lt;&gt;"&amp;""),COUNTIF($AI23:$AS23,"&lt;&gt;"&amp;"")&gt;0))</formula>
    </cfRule>
  </conditionalFormatting>
  <conditionalFormatting sqref="F23:F1000">
    <cfRule type="expression" dxfId="43" priority="38">
      <formula>AND(ISBLANK(F23),SUM(COUNTIF($A23:$O23,"&lt;&gt;"&amp;""),COUNTIF($Q23:$X23,"&lt;&gt;"&amp;""),COUNTIF($Z23:$AG23,"&lt;&gt;"&amp;""),COUNTIF($AI23:$AS23,"&lt;&gt;"&amp;"")&gt;0))</formula>
    </cfRule>
  </conditionalFormatting>
  <conditionalFormatting sqref="G23:G1000">
    <cfRule type="expression" dxfId="42" priority="37">
      <formula>AND(ISBLANK(G23),SUM(COUNTIF($A23:$O23,"&lt;&gt;"&amp;""),COUNTIF($Q23:$X23,"&lt;&gt;"&amp;""),COUNTIF($Z23:$AG23,"&lt;&gt;"&amp;""),COUNTIF($AI23:$AS23,"&lt;&gt;"&amp;"")&gt;0))</formula>
    </cfRule>
  </conditionalFormatting>
  <conditionalFormatting sqref="Q13:W1000 Z13:AF1000">
    <cfRule type="expression" dxfId="41" priority="35">
      <formula>AND(ISBLANK(Q13),SUM(COUNTIF($A13:$O13,"&lt;&gt;"&amp;""),COUNTIF($Q13:$X13,"&lt;&gt;"&amp;""),COUNTIF($Z13:$AG13,"&lt;&gt;"&amp;""),COUNTIF($AI13:$AS13,"&lt;&gt;"&amp;"")&gt;0))</formula>
    </cfRule>
  </conditionalFormatting>
  <conditionalFormatting sqref="AL23:AM1000 AO23:AO1000">
    <cfRule type="expression" dxfId="40" priority="32">
      <formula>AND(ISBLANK(AJ23),SUM(COUNTIF($H23,"&lt;&gt;"&amp;""),COUNTIF($J23,"&lt;&gt;"&amp;""),COUNTIF($L23,"&lt;&gt;"&amp;""),COUNTIF($Q23,"&lt;&gt;"&amp;""),COUNTIF($S23,"&lt;&gt;"&amp;""),COUNTIF($U23,"&lt;&gt;"&amp;""),COUNTIF($Z23,"&lt;&gt;"&amp;""),COUNTIF($AB23,"&lt;&gt;"&amp;""),COUNTIF($AD23,"&lt;&gt;"&amp;"")&gt;0))</formula>
    </cfRule>
  </conditionalFormatting>
  <conditionalFormatting sqref="AN13:AN1000">
    <cfRule type="expression" dxfId="39" priority="11">
      <formula>AND(ISBLANK(AN13),SUM(COUNTIF($I13,"&lt;&gt;"&amp;""),COUNTIF($K13,"&lt;&gt;"&amp;""),COUNTIF($M13,"&lt;&gt;"&amp;""),COUNTIF($R13,"&lt;&gt;"&amp;""),COUNTIF($T13,"&lt;&gt;"&amp;""),COUNTIF($V13,"&lt;&gt;"&amp;""),COUNTIF($AA13,"&lt;&gt;"&amp;""),COUNTIF($AC13,"&lt;&gt;"&amp;""),COUNTIF($AE13,"&lt;&gt;"&amp;"")&gt;0))</formula>
    </cfRule>
  </conditionalFormatting>
  <conditionalFormatting sqref="O23:O1000">
    <cfRule type="expression" dxfId="38" priority="20">
      <formula>AND(ISBLANK(O23),SUM(COUNTIF(H23:O23,"&lt;&gt;"&amp;"")&gt;0))</formula>
    </cfRule>
    <cfRule type="expression" dxfId="37" priority="36">
      <formula>ISTEXT(O23)</formula>
    </cfRule>
  </conditionalFormatting>
  <conditionalFormatting sqref="X13:X1000">
    <cfRule type="expression" dxfId="36" priority="27">
      <formula>ISTEXT(X13)</formula>
    </cfRule>
  </conditionalFormatting>
  <conditionalFormatting sqref="X13:X1000">
    <cfRule type="expression" dxfId="35" priority="19">
      <formula>AND(ISBLANK(X13),SUM(COUNTIF(Q13:X13,"&lt;&gt;"&amp;"")&gt;0))</formula>
    </cfRule>
  </conditionalFormatting>
  <conditionalFormatting sqref="AG13:AG1000">
    <cfRule type="expression" dxfId="34" priority="25">
      <formula>ISTEXT(AG13)</formula>
    </cfRule>
  </conditionalFormatting>
  <conditionalFormatting sqref="AG13:AG1000">
    <cfRule type="expression" dxfId="33" priority="18">
      <formula>AND(ISBLANK(AG13),SUM(COUNTIF(Z13:AG13,"&lt;&gt;"&amp;"")&gt;0))</formula>
    </cfRule>
  </conditionalFormatting>
  <conditionalFormatting sqref="H23:N1000 I13:N22">
    <cfRule type="expression" priority="23" stopIfTrue="1">
      <formula>COUNTIF($H13:$N13,"&lt;&gt;"&amp;"")&gt;0</formula>
    </cfRule>
    <cfRule type="expression" dxfId="32" priority="28">
      <formula>AND(ISBLANK(H13),SUM(COUNTIF($A13:$O13,"&lt;&gt;"&amp;""),COUNTIF($Q13:$X13,"&lt;&gt;"&amp;""),COUNTIF($Z13:$AG13,"&lt;&gt;"&amp;""),COUNTIF($AI13:$AS13,"&lt;&gt;"&amp;"")&gt;0))</formula>
    </cfRule>
  </conditionalFormatting>
  <conditionalFormatting sqref="Q13:W1000">
    <cfRule type="expression" priority="22" stopIfTrue="1">
      <formula>COUNTIF($Q13:$W13,"&lt;&gt;"&amp;"")&gt;0</formula>
    </cfRule>
  </conditionalFormatting>
  <conditionalFormatting sqref="Z13:AF1000">
    <cfRule type="expression" priority="21" stopIfTrue="1">
      <formula>COUNTIF($Z13:$AF13,"&lt;&gt;"&amp;"")&gt;0</formula>
    </cfRule>
  </conditionalFormatting>
  <conditionalFormatting sqref="A13:A1000">
    <cfRule type="expression" dxfId="31" priority="17">
      <formula>LEN(A13)&gt;256</formula>
    </cfRule>
  </conditionalFormatting>
  <conditionalFormatting sqref="B23:B1000">
    <cfRule type="expression" dxfId="30" priority="45">
      <formula>LEN(B23)&gt;256</formula>
    </cfRule>
  </conditionalFormatting>
  <conditionalFormatting sqref="C23:C1000">
    <cfRule type="expression" dxfId="29" priority="39">
      <formula>LEN(C23)&gt;256</formula>
    </cfRule>
  </conditionalFormatting>
  <conditionalFormatting sqref="D23:D1000">
    <cfRule type="expression" dxfId="28" priority="14">
      <formula>LEN(D23)&gt;256</formula>
    </cfRule>
  </conditionalFormatting>
  <conditionalFormatting sqref="E23:E1000">
    <cfRule type="expression" dxfId="27" priority="13">
      <formula>LEN($E$13)&gt;256</formula>
    </cfRule>
  </conditionalFormatting>
  <conditionalFormatting sqref="AS13:AS1000">
    <cfRule type="expression" dxfId="26" priority="12">
      <formula>LEN(AS13)&gt;4000</formula>
    </cfRule>
  </conditionalFormatting>
  <conditionalFormatting sqref="AN13:AN1000">
    <cfRule type="expression" dxfId="25" priority="30">
      <formula>LEN(AN13)&gt;256</formula>
    </cfRule>
  </conditionalFormatting>
  <conditionalFormatting sqref="AO13:AO1000">
    <cfRule type="expression" dxfId="24" priority="29">
      <formula>LEN(AO13)&gt;256</formula>
    </cfRule>
  </conditionalFormatting>
  <conditionalFormatting sqref="C13:C22">
    <cfRule type="expression" dxfId="23" priority="1">
      <formula>AND(ISBLANK(C13),SUM(COUNTIF(A13:O13,"&lt;&gt;"&amp;""),COUNTIF(Q13,"&lt;&gt;"&amp;""),COUNTIF(S13:T13,"&lt;&gt;"&amp;"")&gt;0))</formula>
    </cfRule>
  </conditionalFormatting>
  <conditionalFormatting sqref="F13:F22">
    <cfRule type="expression" dxfId="22" priority="46">
      <formula>AND(ISBLANK(F13),SUM(COUNTIF(A13:O13,"&lt;&gt;"&amp;""),COUNTIF(Q13,"&lt;&gt;"&amp;""),COUNTIF(S13:T13,"&lt;&gt;"&amp;"")&gt;0))</formula>
    </cfRule>
  </conditionalFormatting>
  <conditionalFormatting sqref="G13:G22">
    <cfRule type="expression" dxfId="21" priority="47">
      <formula>AND(ISBLANK(G13),SUM(COUNTIF(A13:O13,"&lt;&gt;"&amp;""),COUNTIF(Q13,"&lt;&gt;"&amp;""),COUNTIF(S13:T13,"&lt;&gt;"&amp;"")&gt;0))</formula>
    </cfRule>
  </conditionalFormatting>
  <conditionalFormatting sqref="B13:B22">
    <cfRule type="expression" dxfId="20" priority="48">
      <formula>AND(ISBLANK(B13),SUM(COUNTIF(A13:O13,"&lt;&gt;"&amp;""),COUNTIF(Q13,"&lt;&gt;"&amp;""),COUNTIF(S13:T13,"&lt;&gt;"&amp;"")&gt;0))</formula>
    </cfRule>
  </conditionalFormatting>
  <conditionalFormatting sqref="B13:B22">
    <cfRule type="expression" dxfId="19" priority="4">
      <formula>LEN(B13)&gt;256</formula>
    </cfRule>
  </conditionalFormatting>
  <conditionalFormatting sqref="C13:C22">
    <cfRule type="expression" dxfId="18" priority="9">
      <formula>LEN(C13)&gt;256</formula>
    </cfRule>
  </conditionalFormatting>
  <conditionalFormatting sqref="E13:E22">
    <cfRule type="expression" dxfId="17" priority="2">
      <formula>LEN(E13)&gt;256</formula>
    </cfRule>
  </conditionalFormatting>
  <conditionalFormatting sqref="AL13:AM22 AO13:AO22">
    <cfRule type="expression" dxfId="16" priority="61">
      <formula>AND(ISBLANK(AJ13),SUM(COUNTIF($O13,"&lt;&gt;"&amp;""),COUNTIF($J13,"&lt;&gt;"&amp;""),COUNTIF($L13,"&lt;&gt;"&amp;""),COUNTIF($Q13,"&lt;&gt;"&amp;""),COUNTIF($S13,"&lt;&gt;"&amp;""),COUNTIF($U13,"&lt;&gt;"&amp;""),COUNTIF($Z13,"&lt;&gt;"&amp;""),COUNTIF($AB13,"&lt;&gt;"&amp;""),COUNTIF($AD13,"&lt;&gt;"&amp;"")&gt;0))</formula>
    </cfRule>
  </conditionalFormatting>
  <conditionalFormatting sqref="O13:O22">
    <cfRule type="expression" dxfId="15" priority="82">
      <formula>AND(ISBLANK(O13),SUM(COUNTIF(A13:O13,"&lt;&gt;"&amp;""),COUNTIF(Q13,"&lt;&gt;"&amp;""),COUNTIF(S13:T13,"&lt;&gt;"&amp;"")&gt;0))</formula>
    </cfRule>
    <cfRule type="expression" dxfId="14" priority="83">
      <formula>ISTEXT(O13)</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23:N1048576 I13:O22"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25" right="0.25" top="0.75" bottom="0.75" header="0.3" footer="0.3"/>
  <pageSetup paperSize="5" scale="23"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G34" sqref="G34"/>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Woodside</v>
      </c>
      <c r="C1" s="280"/>
      <c r="D1" s="358"/>
      <c r="E1" s="360" t="s">
        <v>8</v>
      </c>
      <c r="F1" s="360"/>
      <c r="G1" s="360"/>
      <c r="H1" s="360"/>
      <c r="I1" s="514" t="s">
        <v>1365</v>
      </c>
      <c r="J1" s="515"/>
      <c r="K1" s="515"/>
      <c r="L1" s="515"/>
      <c r="M1" s="51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19" t="s">
        <v>1286</v>
      </c>
      <c r="J2" s="520"/>
      <c r="K2" s="520"/>
      <c r="L2" s="520"/>
      <c r="M2" s="52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23" t="s">
        <v>13</v>
      </c>
      <c r="B7" s="523"/>
      <c r="C7" s="523"/>
      <c r="D7" s="523"/>
      <c r="E7" s="523"/>
      <c r="F7" s="523"/>
      <c r="G7" s="523"/>
      <c r="H7" s="523"/>
      <c r="I7" s="523"/>
      <c r="J7" s="523"/>
      <c r="K7" s="523"/>
      <c r="L7" s="523"/>
      <c r="M7" s="523"/>
      <c r="N7" s="523"/>
    </row>
    <row r="8" spans="1:45" ht="18" x14ac:dyDescent="0.25">
      <c r="A8" s="523" t="s">
        <v>79</v>
      </c>
      <c r="B8" s="523"/>
      <c r="C8" s="523"/>
      <c r="D8" s="523"/>
      <c r="E8" s="523"/>
      <c r="F8" s="523"/>
      <c r="G8" s="523"/>
      <c r="H8" s="523"/>
      <c r="I8" s="523"/>
      <c r="J8" s="523"/>
      <c r="K8" s="523"/>
      <c r="L8" s="523"/>
      <c r="M8" s="523"/>
      <c r="N8" s="523"/>
    </row>
    <row r="9" spans="1:45" ht="18" x14ac:dyDescent="0.25">
      <c r="A9" s="523" t="s">
        <v>14</v>
      </c>
      <c r="B9" s="523"/>
      <c r="C9" s="523"/>
      <c r="D9" s="523"/>
      <c r="E9" s="523"/>
      <c r="F9" s="523"/>
      <c r="G9" s="523"/>
      <c r="H9" s="523"/>
      <c r="I9" s="523"/>
      <c r="J9" s="523"/>
      <c r="K9" s="523"/>
      <c r="L9" s="523"/>
      <c r="M9" s="523"/>
      <c r="N9" s="523"/>
    </row>
    <row r="10" spans="1:45" x14ac:dyDescent="0.2">
      <c r="A10" s="85"/>
      <c r="B10" s="85"/>
      <c r="C10" s="178">
        <v>1</v>
      </c>
      <c r="D10" s="522">
        <v>2</v>
      </c>
      <c r="E10" s="522"/>
      <c r="F10" s="522"/>
      <c r="G10" s="522"/>
      <c r="H10" s="522"/>
      <c r="I10" s="522"/>
      <c r="J10" s="522"/>
      <c r="K10" s="522"/>
      <c r="L10" s="522"/>
      <c r="M10" s="178">
        <v>3</v>
      </c>
      <c r="N10" s="178">
        <v>4</v>
      </c>
    </row>
    <row r="11" spans="1:45" ht="58.5" customHeight="1" thickBot="1" x14ac:dyDescent="0.25">
      <c r="A11" s="527" t="s">
        <v>15</v>
      </c>
      <c r="B11" s="52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17" t="s">
        <v>16</v>
      </c>
      <c r="B13" s="175" t="s">
        <v>5</v>
      </c>
      <c r="C13" s="518">
        <f>VLOOKUP($B$1,'RHNA Allocations'!$C$2:$H$540,2,0)</f>
        <v>23</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3">
        <f ca="1">SUM(D13:L13)+SUM(D14:L14)</f>
        <v>34</v>
      </c>
      <c r="N13" s="511">
        <f ca="1">MAX(0,C13-M13)</f>
        <v>0</v>
      </c>
      <c r="O13" s="293" t="s">
        <v>1515</v>
      </c>
    </row>
    <row r="14" spans="1:45" x14ac:dyDescent="0.2">
      <c r="A14" s="517"/>
      <c r="B14" s="175" t="s">
        <v>20</v>
      </c>
      <c r="C14" s="518"/>
      <c r="D14" s="9">
        <f ca="1">IF(D$11=$B$2,'Table A2'!$R$12,IF(D$11&lt;$B$2,(VLOOKUP($B$1,INDIRECT("'RHNA " &amp; D$11 &amp; "'!$A:$C"),3,FALSE)),0))</f>
        <v>1</v>
      </c>
      <c r="E14" s="9">
        <f ca="1">IF(E$11=$B$2,'Table A2'!$R$12,IF(E$11&lt;$B$2,(VLOOKUP($B$1,INDIRECT("'RHNA " &amp; E$11 &amp; "'!$A:$C"),3,FALSE)),0))</f>
        <v>5</v>
      </c>
      <c r="F14" s="9">
        <f ca="1">IF(F$11=$B$2,'Table A2'!$R$12,IF(F$11&lt;$B$2,(VLOOKUP($B$1,INDIRECT("'RHNA " &amp; F$11 &amp; "'!$A:$C"),3,FALSE)),0))</f>
        <v>6</v>
      </c>
      <c r="G14" s="9">
        <f ca="1">IF(G$11=$B$2,'Table A2'!$R$12,IF(G$11&lt;$B$2,(VLOOKUP($B$1,INDIRECT("'RHNA " &amp; G$11 &amp; "'!$A:$C"),3,FALSE)),0))</f>
        <v>11</v>
      </c>
      <c r="H14" s="9">
        <f ca="1">IF(H$11=$B$2,'Table A2'!$R$12,IF(H$11&lt;$B$2,(VLOOKUP($B$1,INDIRECT("'RHNA " &amp; H$11 &amp; "'!$A:$C"),3,FALSE)),0))</f>
        <v>11</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2"/>
      <c r="N14" s="512"/>
      <c r="O14" s="293" t="s">
        <v>1516</v>
      </c>
    </row>
    <row r="15" spans="1:45" x14ac:dyDescent="0.2">
      <c r="A15" s="517" t="s">
        <v>17</v>
      </c>
      <c r="B15" s="175" t="s">
        <v>5</v>
      </c>
      <c r="C15" s="518">
        <f>VLOOKUP($B$1,'RHNA Allocations'!$C$2:$H$540,3,0)</f>
        <v>13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3">
        <f ca="1">SUM(D15:L15)+SUM(D16:L16)</f>
        <v>6</v>
      </c>
      <c r="N15" s="511">
        <f ca="1">MAX(0,C15-M15)</f>
        <v>7</v>
      </c>
      <c r="O15" s="293" t="s">
        <v>1517</v>
      </c>
    </row>
    <row r="16" spans="1:45" x14ac:dyDescent="0.2">
      <c r="A16" s="517"/>
      <c r="B16" s="175" t="s">
        <v>20</v>
      </c>
      <c r="C16" s="518"/>
      <c r="D16" s="9">
        <f ca="1">IF(D$11=$B$2,'Table A2'!$T$12,IF(D$11&lt;$B$2,(VLOOKUP($B$1,INDIRECT("'RHNA " &amp; D$11 &amp; "'!$A:$E"),5,FALSE)),0))</f>
        <v>0</v>
      </c>
      <c r="E16" s="9">
        <f ca="1">IF(E$11=$B$2,'Table A2'!$T$12,IF(E$11&lt;$B$2,(VLOOKUP($B$1,INDIRECT("'RHNA " &amp; E$11 &amp; "'!$A:$E"),5,FALSE)),0))</f>
        <v>1</v>
      </c>
      <c r="F16" s="9">
        <f ca="1">IF(F$11=$B$2,'Table A2'!$T$12,IF(F$11&lt;$B$2,(VLOOKUP($B$1,INDIRECT("'RHNA " &amp; F$11 &amp; "'!$A:$E"),5,FALSE)),0))</f>
        <v>1</v>
      </c>
      <c r="G16" s="9">
        <f ca="1">IF(G$11=$B$2,'Table A2'!$T$12,IF(G$11&lt;$B$2,(VLOOKUP($B$1,INDIRECT("'RHNA " &amp; G$11 &amp; "'!$A:$E"),5,FALSE)),0))</f>
        <v>2</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2"/>
      <c r="N16" s="512"/>
      <c r="O16" s="293" t="s">
        <v>1518</v>
      </c>
    </row>
    <row r="17" spans="1:15" x14ac:dyDescent="0.2">
      <c r="A17" s="517" t="s">
        <v>18</v>
      </c>
      <c r="B17" s="175" t="s">
        <v>5</v>
      </c>
      <c r="C17" s="518">
        <f>VLOOKUP($B$1,'RHNA Allocations'!$C$2:$H$540,4,0)</f>
        <v>15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3">
        <f ca="1">SUM(D17:L17)+SUM(D18:L18)</f>
        <v>5</v>
      </c>
      <c r="N17" s="511">
        <f ca="1">MAX(0,C17-M17)</f>
        <v>10</v>
      </c>
      <c r="O17" s="293" t="s">
        <v>1519</v>
      </c>
    </row>
    <row r="18" spans="1:15" x14ac:dyDescent="0.2">
      <c r="A18" s="517"/>
      <c r="B18" s="175" t="s">
        <v>20</v>
      </c>
      <c r="C18" s="518"/>
      <c r="D18" s="9">
        <f ca="1">IF(D$11=$B$2,'Table A2'!$V$12,IF(D$11&lt;$B$2,(VLOOKUP($B$1,INDIRECT("'RHNA " &amp; D$11 &amp; "'!$A:$G"),7,FALSE)),0))</f>
        <v>0</v>
      </c>
      <c r="E18" s="9">
        <f ca="1">IF(E$11=$B$2,'Table A2'!$V$12,IF(E$11&lt;$B$2,(VLOOKUP($B$1,INDIRECT("'RHNA " &amp; E$11 &amp; "'!$A:$G"),7,FALSE)),0))</f>
        <v>1</v>
      </c>
      <c r="F18" s="9">
        <f ca="1">IF(F$11=$B$2,'Table A2'!$V$12,IF(F$11&lt;$B$2,(VLOOKUP($B$1,INDIRECT("'RHNA " &amp; F$11 &amp; "'!$A:$G"),7,FALSE)),0))</f>
        <v>1</v>
      </c>
      <c r="G18" s="9">
        <f ca="1">IF(G$11=$B$2,'Table A2'!$V$12,IF(G$11&lt;$B$2,(VLOOKUP($B$1,INDIRECT("'RHNA " &amp; G$11 &amp; "'!$A:$G"),7,FALSE)),0))</f>
        <v>1</v>
      </c>
      <c r="H18" s="9">
        <f ca="1">IF(H$11=$B$2,'Table A2'!$V$12,IF(H$11&lt;$B$2,(VLOOKUP($B$1,INDIRECT("'RHNA " &amp; H$11 &amp; "'!$A:$G"),7,FALSE)),0))</f>
        <v>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2"/>
      <c r="N18" s="512"/>
      <c r="O18" s="293" t="s">
        <v>1520</v>
      </c>
    </row>
    <row r="19" spans="1:15" ht="15" thickBot="1" x14ac:dyDescent="0.25">
      <c r="A19" s="163" t="s">
        <v>19</v>
      </c>
      <c r="B19" s="164"/>
      <c r="C19" s="165">
        <f>VLOOKUP($B$1,'RHNA Allocations'!$C$2:$H$540,5,0)</f>
        <v>11</v>
      </c>
      <c r="D19" s="10">
        <f ca="1">IF(D$11=$B$2,'Table A2'!$W$12,IF(D$11&lt;$B$2,(VLOOKUP($B$1,INDIRECT("'RHNA " &amp; D$11 &amp; "'!$A:$H"),8,FALSE)),0))</f>
        <v>4</v>
      </c>
      <c r="E19" s="10">
        <f ca="1">IF(E$11=$B$2,'Table A2'!$W$12,IF(E$11&lt;$B$2,(VLOOKUP($B$1,INDIRECT("'RHNA " &amp; E$11 &amp; "'!$A:$H"),8,FALSE)),0))</f>
        <v>8</v>
      </c>
      <c r="F19" s="10">
        <f ca="1">IF(F$11=$B$2,'Table A2'!$W$12,IF(F$11&lt;$B$2,(VLOOKUP($B$1,INDIRECT("'RHNA " &amp; F$11 &amp; "'!$A:$H"),8,FALSE)),0))</f>
        <v>5</v>
      </c>
      <c r="G19" s="10">
        <f ca="1">IF(G$11=$B$2,'Table A2'!$W$12,IF(G$11&lt;$B$2,(VLOOKUP($B$1,INDIRECT("'RHNA " &amp; G$11 &amp; "'!$A:$H"),8,FALSE)),0))</f>
        <v>7</v>
      </c>
      <c r="H19" s="10">
        <f ca="1">IF(H$11=$B$2,'Table A2'!$W$12,IF(H$11&lt;$B$2,(VLOOKUP($B$1,INDIRECT("'RHNA " &amp; H$11 &amp; "'!$A:$H"),8,FALSE)),0))</f>
        <v>12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36</v>
      </c>
      <c r="N19" s="167">
        <f ca="1">MAX(0,C19-M19)</f>
        <v>0</v>
      </c>
      <c r="O19" s="293" t="s">
        <v>1521</v>
      </c>
    </row>
    <row r="20" spans="1:15" ht="15" thickTop="1" x14ac:dyDescent="0.2">
      <c r="A20" s="524" t="s">
        <v>75</v>
      </c>
      <c r="B20" s="525"/>
      <c r="C20" s="168">
        <f>SUM(C13:C19)</f>
        <v>62</v>
      </c>
      <c r="D20" s="169"/>
      <c r="E20" s="169"/>
      <c r="F20" s="169"/>
      <c r="G20" s="169"/>
      <c r="H20" s="169"/>
      <c r="I20" s="169"/>
      <c r="J20" s="169"/>
      <c r="K20" s="169"/>
      <c r="L20" s="169"/>
      <c r="M20" s="169"/>
      <c r="N20" s="170"/>
      <c r="O20" s="293" t="s">
        <v>1522</v>
      </c>
    </row>
    <row r="21" spans="1:15" x14ac:dyDescent="0.2">
      <c r="A21" s="526" t="s">
        <v>1750</v>
      </c>
      <c r="B21" s="526"/>
      <c r="C21" s="526"/>
      <c r="D21" s="171">
        <f t="shared" ref="D21:N21" ca="1" si="0">SUM(D13:D19)</f>
        <v>5</v>
      </c>
      <c r="E21" s="171">
        <f t="shared" ca="1" si="0"/>
        <v>15</v>
      </c>
      <c r="F21" s="171">
        <f t="shared" ca="1" si="0"/>
        <v>13</v>
      </c>
      <c r="G21" s="171">
        <f t="shared" ca="1" si="0"/>
        <v>21</v>
      </c>
      <c r="H21" s="171">
        <f t="shared" ca="1" si="0"/>
        <v>27</v>
      </c>
      <c r="I21" s="171">
        <f t="shared" ca="1" si="0"/>
        <v>0</v>
      </c>
      <c r="J21" s="171">
        <f t="shared" ca="1" si="0"/>
        <v>0</v>
      </c>
      <c r="K21" s="171">
        <f t="shared" ca="1" si="0"/>
        <v>0</v>
      </c>
      <c r="L21" s="171">
        <f t="shared" ca="1" si="0"/>
        <v>0</v>
      </c>
      <c r="M21" s="171">
        <f t="shared" ca="1" si="0"/>
        <v>81</v>
      </c>
      <c r="N21" s="171">
        <f t="shared" ca="1" si="0"/>
        <v>17</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25" right="0.25" top="0.75" bottom="0.75" header="0.3" footer="0.3"/>
  <pageSetup paperSize="5" scale="75"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Woodside</v>
      </c>
      <c r="C1" s="280"/>
      <c r="D1" s="358"/>
      <c r="E1" s="358"/>
      <c r="F1" s="358"/>
      <c r="G1" s="358" t="s">
        <v>8</v>
      </c>
      <c r="H1" s="358"/>
      <c r="I1" s="358"/>
      <c r="J1" s="358"/>
      <c r="K1" s="358"/>
      <c r="L1" s="358"/>
      <c r="M1" s="508" t="s">
        <v>1766</v>
      </c>
      <c r="N1" s="509"/>
      <c r="O1" s="509"/>
      <c r="P1" s="510"/>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90" t="s">
        <v>102</v>
      </c>
      <c r="N2" s="491"/>
      <c r="O2" s="491"/>
      <c r="P2" s="492"/>
      <c r="Q2" s="358"/>
      <c r="R2" s="358"/>
      <c r="S2" s="358"/>
      <c r="T2" s="358"/>
      <c r="U2" s="58"/>
      <c r="V2" s="58"/>
      <c r="W2" s="58"/>
      <c r="X2" s="58"/>
      <c r="Y2" s="58"/>
    </row>
    <row r="3" spans="1:25" s="219" customFormat="1" ht="15" x14ac:dyDescent="0.2">
      <c r="A3" s="493" t="s">
        <v>1369</v>
      </c>
      <c r="B3" s="493"/>
      <c r="C3" s="493"/>
      <c r="D3" s="493"/>
      <c r="E3" s="493"/>
      <c r="F3" s="493"/>
      <c r="G3" s="493"/>
      <c r="H3" s="493"/>
      <c r="I3" s="493"/>
      <c r="J3" s="493"/>
      <c r="K3" s="493"/>
      <c r="L3" s="493"/>
      <c r="M3" s="493"/>
      <c r="N3" s="493"/>
      <c r="O3" s="493"/>
      <c r="P3" s="493"/>
      <c r="Q3" s="493"/>
      <c r="R3" s="493"/>
      <c r="S3" s="493"/>
      <c r="T3" s="493"/>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39" t="s">
        <v>21</v>
      </c>
      <c r="B7" s="539"/>
      <c r="C7" s="539"/>
      <c r="D7" s="539"/>
      <c r="E7" s="539"/>
      <c r="F7" s="539"/>
      <c r="G7" s="539"/>
      <c r="H7" s="539"/>
      <c r="I7" s="539"/>
      <c r="J7" s="539"/>
      <c r="K7" s="539"/>
      <c r="L7" s="539"/>
      <c r="M7" s="539"/>
      <c r="N7" s="539"/>
      <c r="O7" s="539"/>
      <c r="P7" s="539"/>
      <c r="Q7" s="539"/>
      <c r="R7" s="540"/>
    </row>
    <row r="8" spans="1:25" s="209" customFormat="1" ht="15.75" x14ac:dyDescent="0.25">
      <c r="A8" s="536" t="s">
        <v>46</v>
      </c>
      <c r="B8" s="537"/>
      <c r="C8" s="537"/>
      <c r="D8" s="537"/>
      <c r="E8" s="537"/>
      <c r="F8" s="537"/>
      <c r="G8" s="537"/>
      <c r="H8" s="537"/>
      <c r="I8" s="537"/>
      <c r="J8" s="537"/>
      <c r="K8" s="537"/>
      <c r="L8" s="537"/>
      <c r="M8" s="537"/>
      <c r="N8" s="537"/>
      <c r="O8" s="537"/>
      <c r="P8" s="537"/>
      <c r="Q8" s="537"/>
      <c r="R8" s="538"/>
    </row>
    <row r="9" spans="1:25" s="251" customFormat="1" ht="39.75" customHeight="1" x14ac:dyDescent="0.25">
      <c r="A9" s="494" t="s">
        <v>43</v>
      </c>
      <c r="B9" s="533"/>
      <c r="C9" s="533"/>
      <c r="D9" s="533"/>
      <c r="E9" s="173" t="s">
        <v>49</v>
      </c>
      <c r="F9" s="494" t="s">
        <v>1739</v>
      </c>
      <c r="G9" s="533"/>
      <c r="H9" s="533"/>
      <c r="I9" s="533"/>
      <c r="J9" s="173" t="s">
        <v>112</v>
      </c>
      <c r="K9" s="494" t="s">
        <v>113</v>
      </c>
      <c r="L9" s="534"/>
      <c r="M9" s="534"/>
      <c r="N9" s="534"/>
      <c r="O9" s="534"/>
      <c r="P9" s="534"/>
      <c r="Q9" s="534"/>
      <c r="R9" s="534"/>
    </row>
    <row r="10" spans="1:25" s="77" customFormat="1" x14ac:dyDescent="0.2">
      <c r="A10" s="530">
        <v>1</v>
      </c>
      <c r="B10" s="535"/>
      <c r="C10" s="535"/>
      <c r="D10" s="532"/>
      <c r="E10" s="179">
        <v>2</v>
      </c>
      <c r="F10" s="530">
        <v>3</v>
      </c>
      <c r="G10" s="531"/>
      <c r="H10" s="531"/>
      <c r="I10" s="532"/>
      <c r="J10" s="74">
        <v>4</v>
      </c>
      <c r="K10" s="178">
        <v>5</v>
      </c>
      <c r="L10" s="178">
        <v>6</v>
      </c>
      <c r="M10" s="178">
        <v>7</v>
      </c>
      <c r="N10" s="522">
        <v>8</v>
      </c>
      <c r="O10" s="52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28" t="s">
        <v>132</v>
      </c>
      <c r="B12" s="529"/>
      <c r="C12" s="529"/>
      <c r="D12" s="529"/>
      <c r="E12" s="52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25" right="0.25" top="0.75" bottom="0.75" header="0.3" footer="0.3"/>
  <pageSetup paperSize="5" scale="56"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abSelected="1" zoomScale="89" zoomScaleNormal="89" zoomScaleSheetLayoutView="90" workbookViewId="0">
      <selection activeCell="D12" sqref="D1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54" t="s">
        <v>8</v>
      </c>
      <c r="B1" s="554"/>
      <c r="C1" s="554"/>
      <c r="D1" s="554"/>
      <c r="E1" s="554"/>
      <c r="F1" s="554"/>
      <c r="G1" s="554"/>
      <c r="H1" s="554"/>
      <c r="I1" s="554"/>
      <c r="J1" s="554"/>
      <c r="K1" s="554"/>
      <c r="L1" s="554"/>
      <c r="M1" s="554"/>
      <c r="N1" s="554"/>
      <c r="O1" s="554"/>
      <c r="P1" s="554"/>
      <c r="Q1" s="554"/>
      <c r="R1" s="554"/>
      <c r="S1" s="554"/>
      <c r="T1" s="554"/>
      <c r="U1" s="2"/>
      <c r="V1" s="2"/>
    </row>
    <row r="2" spans="1:16384" s="248" customFormat="1" ht="23.25" x14ac:dyDescent="0.35">
      <c r="A2" s="554" t="s">
        <v>9</v>
      </c>
      <c r="B2" s="554"/>
      <c r="C2" s="554"/>
      <c r="D2" s="554"/>
      <c r="E2" s="554"/>
      <c r="F2" s="554"/>
      <c r="G2" s="554"/>
      <c r="H2" s="554"/>
      <c r="I2" s="554"/>
      <c r="J2" s="554"/>
      <c r="K2" s="554"/>
      <c r="L2" s="554"/>
      <c r="M2" s="554"/>
      <c r="N2" s="554"/>
      <c r="O2" s="554"/>
      <c r="P2" s="554"/>
      <c r="Q2" s="554"/>
      <c r="R2" s="554"/>
      <c r="S2" s="554"/>
      <c r="T2" s="554"/>
      <c r="U2" s="3"/>
      <c r="V2" s="3"/>
    </row>
    <row r="3" spans="1:16384" s="248" customFormat="1" ht="15" x14ac:dyDescent="0.2">
      <c r="A3" s="493" t="s">
        <v>1369</v>
      </c>
      <c r="B3" s="493"/>
      <c r="C3" s="493"/>
      <c r="D3" s="493"/>
      <c r="E3" s="493"/>
      <c r="F3" s="493"/>
      <c r="G3" s="493"/>
      <c r="H3" s="493"/>
      <c r="I3" s="493"/>
      <c r="J3" s="493"/>
      <c r="K3" s="493"/>
      <c r="L3" s="493"/>
      <c r="M3" s="493"/>
      <c r="N3" s="493"/>
      <c r="O3" s="493"/>
      <c r="P3" s="493"/>
      <c r="Q3" s="493"/>
      <c r="R3" s="493"/>
      <c r="S3" s="493"/>
      <c r="T3" s="493"/>
      <c r="U3" s="16"/>
      <c r="V3" s="16"/>
    </row>
    <row r="4" spans="1:16384" s="1" customFormat="1" ht="12.75" x14ac:dyDescent="0.2">
      <c r="A4" s="283" t="s">
        <v>10</v>
      </c>
      <c r="B4" s="206" t="str">
        <f>'Start Here'!B4:E4</f>
        <v>Woodside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53" t="s">
        <v>26</v>
      </c>
      <c r="B7" s="553"/>
      <c r="C7" s="553"/>
      <c r="D7" s="553"/>
    </row>
    <row r="8" spans="1:16384" ht="15.75" x14ac:dyDescent="0.2">
      <c r="A8" s="553" t="s">
        <v>41</v>
      </c>
      <c r="B8" s="553"/>
      <c r="C8" s="553"/>
      <c r="D8" s="553"/>
    </row>
    <row r="9" spans="1:16384" s="15" customFormat="1" ht="52.5" customHeight="1" x14ac:dyDescent="0.2">
      <c r="A9" s="550" t="s">
        <v>42</v>
      </c>
      <c r="B9" s="551"/>
      <c r="C9" s="551"/>
      <c r="D9" s="552"/>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77.75" customHeight="1" x14ac:dyDescent="0.2">
      <c r="A12" s="246" t="s">
        <v>1978</v>
      </c>
      <c r="B12" s="246" t="s">
        <v>1979</v>
      </c>
      <c r="C12" s="246" t="s">
        <v>1980</v>
      </c>
      <c r="D12" s="246" t="s">
        <v>1981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459"/>
    </row>
    <row r="13" spans="1:16384" s="258" customFormat="1" ht="51" x14ac:dyDescent="0.25">
      <c r="A13" s="246" t="s">
        <v>1982</v>
      </c>
      <c r="B13" s="246" t="s">
        <v>1983</v>
      </c>
      <c r="C13" s="246" t="s">
        <v>1980</v>
      </c>
      <c r="D13" s="246" t="s">
        <v>1984</v>
      </c>
      <c r="E13" s="318"/>
      <c r="F13" s="318"/>
      <c r="G13" s="318"/>
      <c r="H13" s="318"/>
    </row>
    <row r="14" spans="1:16384" s="258" customFormat="1" ht="278.25" customHeight="1" x14ac:dyDescent="0.25">
      <c r="A14" s="246" t="s">
        <v>1985</v>
      </c>
      <c r="B14" s="246" t="s">
        <v>1986</v>
      </c>
      <c r="C14" s="246" t="s">
        <v>1987</v>
      </c>
      <c r="D14" s="246" t="s">
        <v>2187</v>
      </c>
      <c r="E14" s="318"/>
      <c r="F14" s="318"/>
      <c r="G14" s="318"/>
      <c r="H14" s="318"/>
    </row>
    <row r="15" spans="1:16384" s="258" customFormat="1" ht="268.5" customHeight="1" x14ac:dyDescent="0.25">
      <c r="A15" s="246" t="s">
        <v>1988</v>
      </c>
      <c r="B15" s="246" t="s">
        <v>1989</v>
      </c>
      <c r="C15" s="133" t="s">
        <v>1980</v>
      </c>
      <c r="D15" s="246" t="s">
        <v>2188</v>
      </c>
      <c r="E15" s="318"/>
      <c r="F15" s="318"/>
      <c r="G15" s="318"/>
      <c r="H15" s="318"/>
    </row>
    <row r="16" spans="1:16384" s="258" customFormat="1" ht="229.5" customHeight="1" x14ac:dyDescent="0.25">
      <c r="A16" s="246" t="s">
        <v>1990</v>
      </c>
      <c r="B16" s="246" t="s">
        <v>1991</v>
      </c>
      <c r="C16" s="246" t="s">
        <v>1980</v>
      </c>
      <c r="D16" s="246" t="s">
        <v>2189</v>
      </c>
      <c r="E16" s="318"/>
      <c r="F16" s="318"/>
      <c r="G16" s="318"/>
      <c r="H16" s="318"/>
    </row>
    <row r="17" spans="1:8" s="258" customFormat="1" ht="76.5" x14ac:dyDescent="0.25">
      <c r="A17" s="246" t="s">
        <v>1992</v>
      </c>
      <c r="B17" s="246" t="s">
        <v>1993</v>
      </c>
      <c r="C17" s="246" t="s">
        <v>1980</v>
      </c>
      <c r="D17" s="246" t="s">
        <v>1994</v>
      </c>
      <c r="E17" s="318"/>
      <c r="F17" s="318"/>
      <c r="G17" s="318"/>
      <c r="H17" s="318"/>
    </row>
    <row r="18" spans="1:8" s="258" customFormat="1" ht="38.25" x14ac:dyDescent="0.25">
      <c r="A18" s="246" t="s">
        <v>1995</v>
      </c>
      <c r="B18" s="246" t="s">
        <v>1996</v>
      </c>
      <c r="C18" s="246" t="s">
        <v>1980</v>
      </c>
      <c r="D18" s="246" t="s">
        <v>1997</v>
      </c>
      <c r="E18" s="318"/>
      <c r="F18" s="318"/>
      <c r="G18" s="318"/>
      <c r="H18" s="318"/>
    </row>
    <row r="19" spans="1:8" s="258" customFormat="1" ht="145.5" customHeight="1" x14ac:dyDescent="0.25">
      <c r="A19" s="246" t="s">
        <v>1998</v>
      </c>
      <c r="B19" s="246" t="s">
        <v>1999</v>
      </c>
      <c r="C19" s="246" t="s">
        <v>1980</v>
      </c>
      <c r="D19" s="246" t="s">
        <v>2000</v>
      </c>
      <c r="E19" s="318"/>
      <c r="F19" s="318"/>
      <c r="G19" s="318"/>
      <c r="H19" s="318"/>
    </row>
    <row r="20" spans="1:8" s="258" customFormat="1" ht="104.25" customHeight="1" x14ac:dyDescent="0.25">
      <c r="A20" s="246" t="s">
        <v>2001</v>
      </c>
      <c r="B20" s="246" t="s">
        <v>2002</v>
      </c>
      <c r="C20" s="246" t="s">
        <v>1980</v>
      </c>
      <c r="D20" s="246" t="s">
        <v>2003</v>
      </c>
    </row>
    <row r="21" spans="1:8" s="258" customFormat="1" ht="59.25" customHeight="1" x14ac:dyDescent="0.25">
      <c r="A21" s="246" t="s">
        <v>2004</v>
      </c>
      <c r="B21" s="246" t="s">
        <v>2005</v>
      </c>
      <c r="C21" s="246" t="s">
        <v>1980</v>
      </c>
      <c r="D21" s="246" t="s">
        <v>2006</v>
      </c>
    </row>
    <row r="22" spans="1:8" s="258" customFormat="1" ht="69" customHeight="1" x14ac:dyDescent="0.25">
      <c r="A22" s="246" t="s">
        <v>2007</v>
      </c>
      <c r="B22" s="246" t="s">
        <v>2008</v>
      </c>
      <c r="C22" s="246" t="s">
        <v>1980</v>
      </c>
      <c r="D22" s="246" t="s">
        <v>2003</v>
      </c>
      <c r="E22" s="318"/>
      <c r="F22" s="318"/>
      <c r="G22" s="318"/>
      <c r="H22" s="318"/>
    </row>
    <row r="23" spans="1:8" s="258" customFormat="1" ht="82.5" customHeight="1" x14ac:dyDescent="0.25">
      <c r="A23" s="246" t="s">
        <v>2009</v>
      </c>
      <c r="B23" s="246" t="s">
        <v>2010</v>
      </c>
      <c r="C23" s="246" t="s">
        <v>1980</v>
      </c>
      <c r="D23" s="246" t="s">
        <v>2006</v>
      </c>
      <c r="E23" s="318"/>
      <c r="F23" s="318"/>
      <c r="G23" s="318"/>
      <c r="H23" s="318"/>
    </row>
    <row r="24" spans="1:8" s="258" customFormat="1" ht="103.5" customHeight="1" x14ac:dyDescent="0.25">
      <c r="A24" s="246" t="s">
        <v>2011</v>
      </c>
      <c r="B24" s="246" t="s">
        <v>2012</v>
      </c>
      <c r="C24" s="246" t="s">
        <v>1980</v>
      </c>
      <c r="D24" s="246" t="s">
        <v>2013</v>
      </c>
      <c r="E24" s="318"/>
      <c r="F24" s="318"/>
      <c r="G24" s="318"/>
      <c r="H24" s="318"/>
    </row>
    <row r="25" spans="1:8" s="258" customFormat="1" ht="403.5" customHeight="1" x14ac:dyDescent="0.25">
      <c r="A25" s="246" t="s">
        <v>2014</v>
      </c>
      <c r="B25" s="246" t="s">
        <v>2015</v>
      </c>
      <c r="C25" s="246" t="s">
        <v>1980</v>
      </c>
      <c r="D25" s="246" t="s">
        <v>2016</v>
      </c>
      <c r="E25" s="318"/>
      <c r="F25" s="318"/>
      <c r="G25" s="318"/>
      <c r="H25" s="318"/>
    </row>
    <row r="26" spans="1:8" s="258" customFormat="1" ht="38.25" x14ac:dyDescent="0.25">
      <c r="A26" s="246" t="s">
        <v>2017</v>
      </c>
      <c r="B26" s="246" t="s">
        <v>2018</v>
      </c>
      <c r="C26" s="246" t="s">
        <v>1980</v>
      </c>
      <c r="D26" s="246" t="s">
        <v>2019</v>
      </c>
      <c r="E26" s="318"/>
      <c r="F26" s="318"/>
      <c r="G26" s="318"/>
      <c r="H26" s="318"/>
    </row>
    <row r="27" spans="1:8" s="258" customFormat="1" ht="162.75" customHeight="1" x14ac:dyDescent="0.25">
      <c r="A27" s="246" t="s">
        <v>2020</v>
      </c>
      <c r="B27" s="246" t="s">
        <v>2021</v>
      </c>
      <c r="C27" s="246" t="s">
        <v>1980</v>
      </c>
      <c r="D27" s="246" t="s">
        <v>2022</v>
      </c>
      <c r="E27" s="318"/>
      <c r="F27" s="318"/>
      <c r="G27" s="318"/>
      <c r="H27" s="318"/>
    </row>
    <row r="28" spans="1:8" s="258" customFormat="1" ht="81" customHeight="1" x14ac:dyDescent="0.25">
      <c r="A28" s="246" t="s">
        <v>2023</v>
      </c>
      <c r="B28" s="246" t="s">
        <v>2024</v>
      </c>
      <c r="C28" s="246" t="s">
        <v>1980</v>
      </c>
      <c r="D28" s="246" t="s">
        <v>2025</v>
      </c>
      <c r="E28" s="318"/>
      <c r="F28" s="318"/>
      <c r="G28" s="318"/>
      <c r="H28" s="318"/>
    </row>
    <row r="29" spans="1:8" s="258" customFormat="1" ht="89.25" x14ac:dyDescent="0.25">
      <c r="A29" s="246" t="s">
        <v>2026</v>
      </c>
      <c r="B29" s="454" t="s">
        <v>2027</v>
      </c>
      <c r="C29" s="246" t="s">
        <v>1980</v>
      </c>
      <c r="D29" s="246" t="s">
        <v>2177</v>
      </c>
      <c r="E29" s="318"/>
      <c r="F29" s="318"/>
      <c r="G29" s="318"/>
      <c r="H29" s="318"/>
    </row>
    <row r="30" spans="1:8" s="258" customFormat="1" ht="89.25" x14ac:dyDescent="0.25">
      <c r="A30" s="246" t="s">
        <v>2028</v>
      </c>
      <c r="B30" s="455" t="s">
        <v>2029</v>
      </c>
      <c r="C30" s="246" t="s">
        <v>1980</v>
      </c>
      <c r="D30" s="246" t="s">
        <v>2030</v>
      </c>
      <c r="E30" s="318"/>
      <c r="F30" s="318"/>
      <c r="G30" s="318"/>
      <c r="H30" s="318"/>
    </row>
    <row r="31" spans="1:8" s="258" customFormat="1" ht="147" customHeight="1" x14ac:dyDescent="0.25">
      <c r="A31" s="246" t="s">
        <v>2031</v>
      </c>
      <c r="B31" s="246" t="s">
        <v>2032</v>
      </c>
      <c r="C31" s="246" t="s">
        <v>1980</v>
      </c>
      <c r="D31" s="246" t="s">
        <v>2178</v>
      </c>
      <c r="E31" s="318"/>
      <c r="F31" s="318"/>
      <c r="G31" s="318"/>
      <c r="H31" s="318"/>
    </row>
    <row r="32" spans="1:8" s="258" customFormat="1" ht="148.5" customHeight="1" x14ac:dyDescent="0.25">
      <c r="A32" s="246" t="s">
        <v>2033</v>
      </c>
      <c r="B32" s="246" t="s">
        <v>2034</v>
      </c>
      <c r="C32" s="246" t="s">
        <v>1980</v>
      </c>
      <c r="D32" s="246" t="s">
        <v>2035</v>
      </c>
      <c r="E32" s="318"/>
      <c r="F32" s="318"/>
      <c r="G32" s="318"/>
      <c r="H32" s="318"/>
    </row>
    <row r="33" spans="1:8" s="258" customFormat="1" ht="165.75" customHeight="1" x14ac:dyDescent="0.25">
      <c r="A33" s="246" t="s">
        <v>2036</v>
      </c>
      <c r="B33" s="246" t="s">
        <v>2037</v>
      </c>
      <c r="C33" s="246" t="s">
        <v>1980</v>
      </c>
      <c r="D33" s="246" t="s">
        <v>2038</v>
      </c>
      <c r="E33" s="318"/>
      <c r="F33" s="318"/>
      <c r="G33" s="318"/>
      <c r="H33" s="318"/>
    </row>
    <row r="34" spans="1:8" s="258" customFormat="1" ht="102" x14ac:dyDescent="0.25">
      <c r="A34" s="246" t="s">
        <v>2039</v>
      </c>
      <c r="B34" s="246" t="s">
        <v>2040</v>
      </c>
      <c r="C34" s="246" t="s">
        <v>1980</v>
      </c>
      <c r="D34" s="246" t="s">
        <v>2041</v>
      </c>
      <c r="E34" s="318"/>
      <c r="F34" s="318"/>
      <c r="G34" s="318"/>
      <c r="H34" s="318"/>
    </row>
    <row r="35" spans="1:8" s="258" customFormat="1" ht="65.25" customHeight="1" x14ac:dyDescent="0.25">
      <c r="A35" s="246" t="s">
        <v>2042</v>
      </c>
      <c r="B35" s="246" t="s">
        <v>2043</v>
      </c>
      <c r="C35" s="246" t="s">
        <v>1980</v>
      </c>
      <c r="D35" s="246" t="s">
        <v>2044</v>
      </c>
      <c r="E35" s="318"/>
      <c r="F35" s="318"/>
      <c r="G35" s="318"/>
      <c r="H35" s="318"/>
    </row>
    <row r="36" spans="1:8" s="258" customFormat="1" ht="326.25" customHeight="1" x14ac:dyDescent="0.25">
      <c r="A36" s="246" t="s">
        <v>2045</v>
      </c>
      <c r="B36" s="246" t="s">
        <v>2046</v>
      </c>
      <c r="C36" s="246" t="s">
        <v>2047</v>
      </c>
      <c r="D36" s="246" t="s">
        <v>2179</v>
      </c>
      <c r="E36" s="318"/>
      <c r="F36" s="318"/>
      <c r="G36" s="318"/>
      <c r="H36" s="318"/>
    </row>
    <row r="37" spans="1:8" s="258" customFormat="1" ht="84" customHeight="1" x14ac:dyDescent="0.25">
      <c r="A37" s="246" t="s">
        <v>2048</v>
      </c>
      <c r="B37" s="246" t="s">
        <v>2049</v>
      </c>
      <c r="C37" s="246" t="s">
        <v>1980</v>
      </c>
      <c r="D37" s="246" t="s">
        <v>2050</v>
      </c>
      <c r="E37" s="318"/>
      <c r="F37" s="318"/>
      <c r="G37" s="318"/>
      <c r="H37" s="318"/>
    </row>
    <row r="38" spans="1:8" s="258" customFormat="1" ht="153" x14ac:dyDescent="0.25">
      <c r="A38" s="246" t="s">
        <v>2051</v>
      </c>
      <c r="B38" s="246" t="s">
        <v>2052</v>
      </c>
      <c r="C38" s="246" t="s">
        <v>1980</v>
      </c>
      <c r="D38" s="246" t="s">
        <v>2053</v>
      </c>
      <c r="E38" s="318"/>
      <c r="F38" s="318"/>
      <c r="G38" s="318"/>
      <c r="H38" s="318"/>
    </row>
    <row r="39" spans="1:8" s="258" customFormat="1" ht="403.5" customHeight="1" x14ac:dyDescent="0.25">
      <c r="A39" s="246" t="s">
        <v>2054</v>
      </c>
      <c r="B39" s="246" t="s">
        <v>2055</v>
      </c>
      <c r="C39" s="246" t="s">
        <v>1980</v>
      </c>
      <c r="D39" s="246" t="s">
        <v>2190</v>
      </c>
      <c r="E39" s="318"/>
      <c r="F39" s="318"/>
      <c r="G39" s="318"/>
      <c r="H39" s="318"/>
    </row>
    <row r="40" spans="1:8" s="258" customFormat="1" ht="255" x14ac:dyDescent="0.25">
      <c r="A40" s="246" t="s">
        <v>2056</v>
      </c>
      <c r="B40" s="246" t="s">
        <v>2057</v>
      </c>
      <c r="C40" s="246" t="s">
        <v>1980</v>
      </c>
      <c r="D40" s="246" t="s">
        <v>2058</v>
      </c>
      <c r="E40" s="318"/>
      <c r="F40" s="318"/>
      <c r="G40" s="318"/>
      <c r="H40" s="318"/>
    </row>
    <row r="41" spans="1:8" s="258" customFormat="1" ht="293.25" customHeight="1" x14ac:dyDescent="0.25">
      <c r="A41" s="246" t="s">
        <v>2059</v>
      </c>
      <c r="B41" s="246" t="s">
        <v>2060</v>
      </c>
      <c r="C41" s="246" t="s">
        <v>1980</v>
      </c>
      <c r="D41" s="246" t="s">
        <v>2191</v>
      </c>
      <c r="E41" s="318"/>
      <c r="F41" s="318"/>
      <c r="G41" s="318"/>
      <c r="H41" s="318"/>
    </row>
    <row r="42" spans="1:8" s="258" customFormat="1" ht="409.5" x14ac:dyDescent="0.25">
      <c r="A42" s="246" t="s">
        <v>2061</v>
      </c>
      <c r="B42" s="246" t="s">
        <v>2062</v>
      </c>
      <c r="C42" s="451" t="s">
        <v>1980</v>
      </c>
      <c r="D42" s="451" t="s">
        <v>2063</v>
      </c>
      <c r="E42" s="318"/>
      <c r="F42" s="318"/>
      <c r="G42" s="318"/>
      <c r="H42" s="318"/>
    </row>
    <row r="43" spans="1:8" s="258" customFormat="1" ht="140.25" x14ac:dyDescent="0.25">
      <c r="A43" s="246" t="s">
        <v>2064</v>
      </c>
      <c r="B43" s="246" t="s">
        <v>2065</v>
      </c>
      <c r="C43" s="246" t="s">
        <v>2066</v>
      </c>
      <c r="D43" s="246" t="s">
        <v>2067</v>
      </c>
      <c r="E43" s="318"/>
      <c r="F43" s="318"/>
      <c r="G43" s="318"/>
      <c r="H43" s="318"/>
    </row>
    <row r="44" spans="1:8" s="258" customFormat="1" ht="371.25" customHeight="1" x14ac:dyDescent="0.25">
      <c r="A44" s="246" t="s">
        <v>2068</v>
      </c>
      <c r="B44" s="246" t="s">
        <v>2069</v>
      </c>
      <c r="C44" s="246" t="s">
        <v>1980</v>
      </c>
      <c r="D44" s="246" t="s">
        <v>2192</v>
      </c>
      <c r="E44" s="318"/>
      <c r="F44" s="318"/>
      <c r="G44" s="318"/>
      <c r="H44" s="318"/>
    </row>
    <row r="45" spans="1:8" s="258" customFormat="1" ht="140.25" x14ac:dyDescent="0.25">
      <c r="A45" s="447" t="s">
        <v>2070</v>
      </c>
      <c r="B45" s="246" t="s">
        <v>2071</v>
      </c>
      <c r="C45" s="246" t="s">
        <v>1980</v>
      </c>
      <c r="D45" s="246" t="s">
        <v>2072</v>
      </c>
      <c r="E45" s="318"/>
      <c r="F45" s="318"/>
      <c r="G45" s="318"/>
      <c r="H45" s="318"/>
    </row>
    <row r="46" spans="1:8" s="258" customFormat="1" ht="89.25" x14ac:dyDescent="0.25">
      <c r="A46" s="448" t="s">
        <v>2073</v>
      </c>
      <c r="B46" s="246" t="s">
        <v>2074</v>
      </c>
      <c r="C46" s="246" t="s">
        <v>1980</v>
      </c>
      <c r="D46" s="246" t="s">
        <v>2075</v>
      </c>
      <c r="E46" s="318"/>
      <c r="F46" s="318"/>
      <c r="G46" s="318"/>
      <c r="H46" s="318"/>
    </row>
    <row r="47" spans="1:8" s="258" customFormat="1" ht="191.25" x14ac:dyDescent="0.25">
      <c r="A47" s="447" t="s">
        <v>2076</v>
      </c>
      <c r="B47" s="246" t="s">
        <v>2077</v>
      </c>
      <c r="C47" s="246" t="s">
        <v>1980</v>
      </c>
      <c r="D47" s="246" t="s">
        <v>2078</v>
      </c>
      <c r="E47" s="318"/>
      <c r="F47" s="318"/>
      <c r="G47" s="318"/>
      <c r="H47" s="318"/>
    </row>
    <row r="48" spans="1:8" s="258" customFormat="1" ht="102" x14ac:dyDescent="0.25">
      <c r="A48" s="447" t="s">
        <v>2079</v>
      </c>
      <c r="B48" s="246" t="s">
        <v>2080</v>
      </c>
      <c r="C48" s="246" t="s">
        <v>2081</v>
      </c>
      <c r="D48" s="246" t="s">
        <v>2082</v>
      </c>
      <c r="E48" s="318"/>
      <c r="F48" s="318"/>
      <c r="G48" s="318"/>
      <c r="H48" s="318"/>
    </row>
    <row r="49" spans="1:8" s="258" customFormat="1" ht="145.5" customHeight="1" x14ac:dyDescent="0.25">
      <c r="A49" s="448" t="s">
        <v>2083</v>
      </c>
      <c r="B49" s="246" t="s">
        <v>2084</v>
      </c>
      <c r="C49" s="246" t="s">
        <v>1980</v>
      </c>
      <c r="D49" s="246" t="s">
        <v>2085</v>
      </c>
      <c r="E49" s="318"/>
      <c r="F49" s="318"/>
      <c r="G49" s="318"/>
      <c r="H49" s="318"/>
    </row>
    <row r="50" spans="1:8" s="258" customFormat="1" ht="116.25" customHeight="1" x14ac:dyDescent="0.25">
      <c r="A50" s="448" t="s">
        <v>2086</v>
      </c>
      <c r="B50" s="246" t="s">
        <v>2087</v>
      </c>
      <c r="C50" s="246" t="s">
        <v>1980</v>
      </c>
      <c r="D50" s="246" t="s">
        <v>2088</v>
      </c>
      <c r="E50" s="318"/>
      <c r="F50" s="318"/>
      <c r="G50" s="318"/>
      <c r="H50" s="318"/>
    </row>
    <row r="51" spans="1:8" s="258" customFormat="1" ht="104.25" customHeight="1" x14ac:dyDescent="0.25">
      <c r="A51" s="447" t="s">
        <v>2089</v>
      </c>
      <c r="B51" s="246" t="s">
        <v>2090</v>
      </c>
      <c r="C51" s="246" t="s">
        <v>2081</v>
      </c>
      <c r="D51" s="246" t="s">
        <v>2091</v>
      </c>
      <c r="E51" s="318"/>
      <c r="F51" s="318"/>
      <c r="G51" s="318"/>
      <c r="H51" s="318"/>
    </row>
    <row r="52" spans="1:8" s="258" customFormat="1" ht="51" x14ac:dyDescent="0.25">
      <c r="A52" s="452" t="s">
        <v>2092</v>
      </c>
      <c r="B52" s="246" t="s">
        <v>2093</v>
      </c>
      <c r="C52" s="246" t="s">
        <v>1980</v>
      </c>
      <c r="D52" s="246" t="s">
        <v>2094</v>
      </c>
      <c r="E52" s="318"/>
      <c r="F52" s="318"/>
      <c r="G52" s="318"/>
      <c r="H52" s="318"/>
    </row>
    <row r="53" spans="1:8" s="258" customFormat="1" ht="236.25" customHeight="1" x14ac:dyDescent="0.25">
      <c r="A53" s="450" t="s">
        <v>2095</v>
      </c>
      <c r="B53" s="246" t="s">
        <v>2096</v>
      </c>
      <c r="C53" s="246" t="s">
        <v>1980</v>
      </c>
      <c r="D53" s="246" t="s">
        <v>2193</v>
      </c>
      <c r="E53" s="318"/>
      <c r="F53" s="318"/>
      <c r="G53" s="318"/>
      <c r="H53" s="318"/>
    </row>
    <row r="54" spans="1:8" s="258" customFormat="1" ht="81.75" customHeight="1" x14ac:dyDescent="0.25">
      <c r="A54" s="447" t="s">
        <v>2097</v>
      </c>
      <c r="B54" s="246" t="s">
        <v>2098</v>
      </c>
      <c r="C54" s="246" t="s">
        <v>1980</v>
      </c>
      <c r="D54" s="246" t="s">
        <v>2099</v>
      </c>
      <c r="E54" s="318"/>
      <c r="F54" s="318"/>
      <c r="G54" s="318"/>
      <c r="H54" s="318"/>
    </row>
    <row r="55" spans="1:8" s="258" customFormat="1" ht="301.5" customHeight="1" x14ac:dyDescent="0.25">
      <c r="A55" s="447" t="s">
        <v>2100</v>
      </c>
      <c r="B55" s="246" t="s">
        <v>2101</v>
      </c>
      <c r="C55" s="246" t="s">
        <v>1980</v>
      </c>
      <c r="D55" s="246" t="s">
        <v>2102</v>
      </c>
      <c r="E55" s="318"/>
      <c r="F55" s="318"/>
      <c r="G55" s="318"/>
      <c r="H55" s="318"/>
    </row>
    <row r="56" spans="1:8" s="258" customFormat="1" ht="242.25" x14ac:dyDescent="0.25">
      <c r="A56" s="447" t="s">
        <v>2180</v>
      </c>
      <c r="B56" s="246" t="s">
        <v>2103</v>
      </c>
      <c r="C56" s="246" t="s">
        <v>1980</v>
      </c>
      <c r="D56" s="246" t="s">
        <v>2104</v>
      </c>
      <c r="E56" s="318"/>
      <c r="F56" s="318"/>
      <c r="G56" s="318"/>
      <c r="H56" s="318"/>
    </row>
    <row r="57" spans="1:8" s="258" customFormat="1" ht="135.75" customHeight="1" x14ac:dyDescent="0.25">
      <c r="A57" s="449" t="s">
        <v>2105</v>
      </c>
      <c r="B57" s="246" t="s">
        <v>2106</v>
      </c>
      <c r="C57" s="246" t="s">
        <v>1980</v>
      </c>
      <c r="D57" s="246" t="s">
        <v>2181</v>
      </c>
      <c r="E57" s="318"/>
      <c r="F57" s="318"/>
      <c r="G57" s="318"/>
      <c r="H57" s="318"/>
    </row>
    <row r="58" spans="1:8" s="258" customFormat="1" ht="181.5" customHeight="1" x14ac:dyDescent="0.25">
      <c r="A58" s="447" t="s">
        <v>2107</v>
      </c>
      <c r="B58" s="246" t="s">
        <v>2108</v>
      </c>
      <c r="C58" s="246" t="s">
        <v>1980</v>
      </c>
      <c r="D58" s="246" t="s">
        <v>2182</v>
      </c>
      <c r="E58" s="318"/>
      <c r="F58" s="318"/>
      <c r="G58" s="318"/>
      <c r="H58" s="318"/>
    </row>
    <row r="59" spans="1:8" s="258" customFormat="1" ht="156.75" customHeight="1" x14ac:dyDescent="0.25">
      <c r="A59" s="447" t="s">
        <v>2109</v>
      </c>
      <c r="B59" s="246" t="s">
        <v>2110</v>
      </c>
      <c r="C59" s="246" t="s">
        <v>2111</v>
      </c>
      <c r="D59" s="246" t="s">
        <v>2112</v>
      </c>
      <c r="E59" s="318"/>
      <c r="F59" s="318"/>
      <c r="G59" s="318"/>
      <c r="H59" s="318"/>
    </row>
    <row r="60" spans="1:8" s="258" customFormat="1" ht="335.25" customHeight="1" x14ac:dyDescent="0.25">
      <c r="A60" s="447" t="s">
        <v>2113</v>
      </c>
      <c r="B60" s="246" t="s">
        <v>2114</v>
      </c>
      <c r="C60" s="246" t="s">
        <v>2111</v>
      </c>
      <c r="D60" s="246" t="s">
        <v>2115</v>
      </c>
      <c r="E60" s="318"/>
      <c r="F60" s="318"/>
      <c r="G60" s="318"/>
      <c r="H60" s="318"/>
    </row>
    <row r="61" spans="1:8" s="258" customFormat="1" ht="216.75" x14ac:dyDescent="0.25">
      <c r="A61" s="447" t="s">
        <v>2116</v>
      </c>
      <c r="B61" s="246" t="s">
        <v>2117</v>
      </c>
      <c r="C61" s="246" t="s">
        <v>2111</v>
      </c>
      <c r="D61" s="246" t="s">
        <v>2118</v>
      </c>
      <c r="E61" s="318"/>
      <c r="F61" s="318"/>
      <c r="G61" s="318"/>
      <c r="H61" s="318"/>
    </row>
    <row r="62" spans="1:8" s="258" customFormat="1" ht="86.25" customHeight="1" x14ac:dyDescent="0.25">
      <c r="A62" s="447" t="s">
        <v>2119</v>
      </c>
      <c r="B62" s="246" t="s">
        <v>2120</v>
      </c>
      <c r="C62" s="246" t="s">
        <v>2111</v>
      </c>
      <c r="D62" s="246" t="s">
        <v>2118</v>
      </c>
      <c r="E62" s="318"/>
      <c r="F62" s="318"/>
      <c r="G62" s="318"/>
      <c r="H62" s="318"/>
    </row>
    <row r="63" spans="1:8" s="258" customFormat="1" ht="185.25" customHeight="1" x14ac:dyDescent="0.25">
      <c r="A63" s="447" t="s">
        <v>2121</v>
      </c>
      <c r="B63" s="246" t="s">
        <v>2122</v>
      </c>
      <c r="C63" s="246" t="s">
        <v>2111</v>
      </c>
      <c r="D63" s="246" t="s">
        <v>2194</v>
      </c>
      <c r="E63" s="318"/>
      <c r="F63" s="318"/>
      <c r="G63" s="318"/>
      <c r="H63" s="318"/>
    </row>
    <row r="64" spans="1:8" s="258" customFormat="1" ht="81.75" customHeight="1" x14ac:dyDescent="0.25">
      <c r="A64" s="447" t="s">
        <v>2123</v>
      </c>
      <c r="B64" s="246" t="s">
        <v>2124</v>
      </c>
      <c r="C64" s="246" t="s">
        <v>2111</v>
      </c>
      <c r="D64" s="246" t="s">
        <v>2006</v>
      </c>
      <c r="E64" s="318"/>
      <c r="F64" s="318"/>
      <c r="G64" s="318"/>
      <c r="H64" s="318"/>
    </row>
    <row r="65" spans="1:8" s="258" customFormat="1" ht="237.75" customHeight="1" x14ac:dyDescent="0.25">
      <c r="A65" s="447" t="s">
        <v>2125</v>
      </c>
      <c r="B65" s="246" t="s">
        <v>2126</v>
      </c>
      <c r="C65" s="246" t="s">
        <v>2111</v>
      </c>
      <c r="D65" s="246" t="s">
        <v>2127</v>
      </c>
      <c r="E65" s="318"/>
      <c r="F65" s="318"/>
      <c r="G65" s="318"/>
      <c r="H65" s="318"/>
    </row>
    <row r="66" spans="1:8" s="258" customFormat="1" ht="57.75" customHeight="1" x14ac:dyDescent="0.25">
      <c r="A66" s="447" t="s">
        <v>2128</v>
      </c>
      <c r="B66" s="246" t="s">
        <v>2129</v>
      </c>
      <c r="C66" s="246" t="s">
        <v>2130</v>
      </c>
      <c r="D66" s="246" t="s">
        <v>2025</v>
      </c>
      <c r="E66" s="318"/>
      <c r="F66" s="318"/>
      <c r="G66" s="318"/>
      <c r="H66" s="318"/>
    </row>
    <row r="67" spans="1:8" s="258" customFormat="1" ht="123.75" customHeight="1" x14ac:dyDescent="0.25">
      <c r="A67" s="447" t="s">
        <v>2131</v>
      </c>
      <c r="B67" s="246" t="s">
        <v>2132</v>
      </c>
      <c r="C67" s="246" t="s">
        <v>1980</v>
      </c>
      <c r="D67" s="246" t="s">
        <v>2195</v>
      </c>
      <c r="E67" s="318"/>
      <c r="F67" s="318"/>
      <c r="G67" s="318"/>
      <c r="H67" s="318"/>
    </row>
    <row r="68" spans="1:8" s="258" customFormat="1" ht="129.75" customHeight="1" x14ac:dyDescent="0.25">
      <c r="A68" s="461" t="s">
        <v>2199</v>
      </c>
      <c r="B68" s="246" t="s">
        <v>2133</v>
      </c>
      <c r="C68" s="460" t="s">
        <v>1980</v>
      </c>
      <c r="D68" s="246" t="s">
        <v>2134</v>
      </c>
      <c r="E68" s="318"/>
      <c r="F68" s="318"/>
      <c r="G68" s="318"/>
      <c r="H68" s="318"/>
    </row>
    <row r="69" spans="1:8" s="258" customFormat="1" ht="87.75" customHeight="1" x14ac:dyDescent="0.25">
      <c r="A69" s="447" t="s">
        <v>2135</v>
      </c>
      <c r="B69" s="246" t="s">
        <v>2136</v>
      </c>
      <c r="C69" s="246" t="s">
        <v>1980</v>
      </c>
      <c r="D69" s="246" t="s">
        <v>2137</v>
      </c>
      <c r="E69" s="318"/>
      <c r="F69" s="318"/>
      <c r="G69" s="318"/>
      <c r="H69" s="318"/>
    </row>
    <row r="70" spans="1:8" s="258" customFormat="1" ht="271.5" customHeight="1" x14ac:dyDescent="0.25">
      <c r="A70" s="246" t="s">
        <v>2138</v>
      </c>
      <c r="B70" s="246" t="s">
        <v>2139</v>
      </c>
      <c r="C70" s="246" t="s">
        <v>1980</v>
      </c>
      <c r="D70" s="246" t="s">
        <v>2140</v>
      </c>
      <c r="E70" s="318"/>
      <c r="F70" s="318"/>
      <c r="G70" s="318"/>
      <c r="H70" s="318"/>
    </row>
    <row r="71" spans="1:8" s="258" customFormat="1" ht="136.5" customHeight="1" x14ac:dyDescent="0.25">
      <c r="A71" s="246" t="s">
        <v>2141</v>
      </c>
      <c r="B71" s="246" t="s">
        <v>2142</v>
      </c>
      <c r="C71" s="246" t="s">
        <v>1980</v>
      </c>
      <c r="D71" s="246" t="s">
        <v>2143</v>
      </c>
      <c r="E71" s="318"/>
      <c r="F71" s="318"/>
      <c r="G71" s="318"/>
      <c r="H71" s="318"/>
    </row>
    <row r="72" spans="1:8" s="258" customFormat="1" ht="95.25" customHeight="1" x14ac:dyDescent="0.25">
      <c r="A72" s="448" t="s">
        <v>2144</v>
      </c>
      <c r="B72" s="246" t="s">
        <v>2145</v>
      </c>
      <c r="C72" s="246" t="s">
        <v>1980</v>
      </c>
      <c r="D72" s="246" t="s">
        <v>2196</v>
      </c>
      <c r="E72" s="318"/>
      <c r="F72" s="318"/>
      <c r="G72" s="318"/>
      <c r="H72" s="318"/>
    </row>
    <row r="73" spans="1:8" s="258" customFormat="1" ht="77.25" customHeight="1" x14ac:dyDescent="0.25">
      <c r="A73" s="447" t="s">
        <v>2146</v>
      </c>
      <c r="B73" s="246" t="s">
        <v>2147</v>
      </c>
      <c r="C73" s="246" t="s">
        <v>1980</v>
      </c>
      <c r="D73" s="246" t="s">
        <v>2197</v>
      </c>
      <c r="E73" s="318"/>
      <c r="F73" s="318"/>
      <c r="G73" s="318"/>
      <c r="H73" s="318"/>
    </row>
    <row r="74" spans="1:8" s="258" customFormat="1" ht="78" customHeight="1" x14ac:dyDescent="0.25">
      <c r="A74" s="447" t="s">
        <v>2148</v>
      </c>
      <c r="B74" s="246" t="s">
        <v>2149</v>
      </c>
      <c r="C74" s="451" t="s">
        <v>1980</v>
      </c>
      <c r="D74" s="453" t="s">
        <v>2198</v>
      </c>
      <c r="E74" s="318"/>
      <c r="F74" s="318"/>
      <c r="G74" s="318"/>
      <c r="H74" s="318"/>
    </row>
    <row r="75" spans="1:8" s="258" customFormat="1" ht="52.5" customHeight="1" x14ac:dyDescent="0.25">
      <c r="A75" s="447" t="s">
        <v>2150</v>
      </c>
      <c r="B75" s="246" t="s">
        <v>2151</v>
      </c>
      <c r="C75" s="246" t="s">
        <v>1980</v>
      </c>
      <c r="D75" s="246" t="s">
        <v>2152</v>
      </c>
      <c r="E75" s="318"/>
      <c r="F75" s="318"/>
      <c r="G75" s="318"/>
      <c r="H75" s="318"/>
    </row>
    <row r="76" spans="1:8" s="258" customFormat="1" ht="197.25" customHeight="1" x14ac:dyDescent="0.25">
      <c r="A76" s="447" t="s">
        <v>2153</v>
      </c>
      <c r="B76" s="246" t="s">
        <v>2154</v>
      </c>
      <c r="C76" s="246" t="s">
        <v>1980</v>
      </c>
      <c r="D76" s="246" t="s">
        <v>2183</v>
      </c>
      <c r="E76" s="318"/>
      <c r="F76" s="318"/>
      <c r="G76" s="318"/>
      <c r="H76" s="318"/>
    </row>
    <row r="77" spans="1:8" s="258" customFormat="1" ht="90" customHeight="1" x14ac:dyDescent="0.25">
      <c r="A77" s="447" t="s">
        <v>2155</v>
      </c>
      <c r="B77" s="246" t="s">
        <v>2156</v>
      </c>
      <c r="C77" s="246" t="s">
        <v>1980</v>
      </c>
      <c r="D77" s="246" t="s">
        <v>2157</v>
      </c>
      <c r="E77" s="318"/>
      <c r="F77" s="318"/>
      <c r="G77" s="318"/>
      <c r="H77" s="318"/>
    </row>
    <row r="78" spans="1:8" s="258" customFormat="1" ht="189" customHeight="1" x14ac:dyDescent="0.25">
      <c r="A78" s="447" t="s">
        <v>2158</v>
      </c>
      <c r="B78" s="246" t="s">
        <v>2159</v>
      </c>
      <c r="C78" s="246" t="s">
        <v>1980</v>
      </c>
      <c r="D78" s="246" t="s">
        <v>2185</v>
      </c>
      <c r="E78" s="318"/>
      <c r="F78" s="318"/>
      <c r="G78" s="318"/>
      <c r="H78" s="318"/>
    </row>
    <row r="79" spans="1:8" s="258" customFormat="1" ht="63.75" x14ac:dyDescent="0.25">
      <c r="A79" s="447" t="s">
        <v>2160</v>
      </c>
      <c r="B79" s="246" t="s">
        <v>2161</v>
      </c>
      <c r="C79" s="246" t="s">
        <v>1980</v>
      </c>
      <c r="D79" s="246" t="s">
        <v>2184</v>
      </c>
      <c r="E79" s="318"/>
      <c r="F79" s="318"/>
      <c r="G79" s="318"/>
      <c r="H79" s="318"/>
    </row>
    <row r="80" spans="1:8" s="258" customFormat="1" ht="68.25" customHeight="1" x14ac:dyDescent="0.25">
      <c r="A80" s="447" t="s">
        <v>2162</v>
      </c>
      <c r="B80" s="246" t="s">
        <v>2163</v>
      </c>
      <c r="C80" s="246" t="s">
        <v>1980</v>
      </c>
      <c r="D80" s="246" t="s">
        <v>2164</v>
      </c>
      <c r="E80" s="318"/>
      <c r="F80" s="318"/>
      <c r="G80" s="318"/>
      <c r="H80" s="318"/>
    </row>
    <row r="81" spans="1:8" s="258" customFormat="1" ht="340.5" customHeight="1" x14ac:dyDescent="0.25">
      <c r="A81" s="447" t="s">
        <v>2165</v>
      </c>
      <c r="B81" s="246" t="s">
        <v>2166</v>
      </c>
      <c r="C81" s="246" t="s">
        <v>1980</v>
      </c>
      <c r="D81" s="246" t="s">
        <v>2167</v>
      </c>
      <c r="E81" s="318"/>
      <c r="F81" s="318"/>
      <c r="G81" s="318"/>
      <c r="H81" s="318"/>
    </row>
    <row r="82" spans="1:8" s="258" customFormat="1" ht="66.75" customHeight="1" x14ac:dyDescent="0.25">
      <c r="A82" s="448" t="s">
        <v>2168</v>
      </c>
      <c r="B82" s="246" t="s">
        <v>2169</v>
      </c>
      <c r="C82" s="246" t="s">
        <v>2170</v>
      </c>
      <c r="D82" s="246" t="s">
        <v>2171</v>
      </c>
      <c r="E82" s="318"/>
      <c r="F82" s="318"/>
      <c r="G82" s="318"/>
      <c r="H82" s="318"/>
    </row>
    <row r="83" spans="1:8" s="258" customFormat="1" ht="157.5" customHeight="1" x14ac:dyDescent="0.25">
      <c r="A83" s="447" t="s">
        <v>2172</v>
      </c>
      <c r="B83" s="246" t="s">
        <v>2173</v>
      </c>
      <c r="C83" s="246" t="s">
        <v>1980</v>
      </c>
      <c r="D83" s="246" t="s">
        <v>2075</v>
      </c>
      <c r="E83" s="318"/>
      <c r="F83" s="318"/>
      <c r="G83" s="318"/>
      <c r="H83" s="318"/>
    </row>
    <row r="84" spans="1:8" s="258" customFormat="1" ht="153" x14ac:dyDescent="0.25">
      <c r="A84" s="133" t="s">
        <v>2174</v>
      </c>
      <c r="B84" s="246" t="s">
        <v>2175</v>
      </c>
      <c r="C84" s="451" t="s">
        <v>2075</v>
      </c>
      <c r="D84" s="451" t="s">
        <v>2176</v>
      </c>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55" t="s">
        <v>39</v>
      </c>
      <c r="B101" s="556"/>
      <c r="C101" s="556"/>
      <c r="D101" s="557"/>
      <c r="E101" s="318"/>
      <c r="F101" s="318"/>
      <c r="G101" s="318"/>
      <c r="H101" s="318"/>
    </row>
    <row r="102" spans="1:8" s="258" customFormat="1" ht="12.75" x14ac:dyDescent="0.2">
      <c r="A102" s="541"/>
      <c r="B102" s="542"/>
      <c r="C102" s="542"/>
      <c r="D102" s="543"/>
      <c r="E102" s="319" t="s">
        <v>1467</v>
      </c>
      <c r="F102" s="318"/>
      <c r="G102" s="318"/>
      <c r="H102" s="318"/>
    </row>
    <row r="103" spans="1:8" s="258" customFormat="1" ht="12.75" x14ac:dyDescent="0.25">
      <c r="A103" s="544"/>
      <c r="B103" s="545"/>
      <c r="C103" s="545"/>
      <c r="D103" s="546"/>
      <c r="E103" s="318"/>
      <c r="F103" s="318"/>
      <c r="G103" s="318"/>
      <c r="H103" s="318"/>
    </row>
    <row r="104" spans="1:8" s="258" customFormat="1" ht="12.75" x14ac:dyDescent="0.25">
      <c r="A104" s="544"/>
      <c r="B104" s="545"/>
      <c r="C104" s="545"/>
      <c r="D104" s="546"/>
      <c r="E104" s="318"/>
      <c r="F104" s="318"/>
      <c r="G104" s="318"/>
      <c r="H104" s="318"/>
    </row>
    <row r="105" spans="1:8" s="258" customFormat="1" ht="12.75" x14ac:dyDescent="0.25">
      <c r="A105" s="544"/>
      <c r="B105" s="545"/>
      <c r="C105" s="545"/>
      <c r="D105" s="546"/>
      <c r="E105" s="318"/>
      <c r="F105" s="318"/>
      <c r="G105" s="318"/>
      <c r="H105" s="318"/>
    </row>
    <row r="106" spans="1:8" s="258" customFormat="1" ht="12.75" x14ac:dyDescent="0.25">
      <c r="A106" s="544"/>
      <c r="B106" s="545"/>
      <c r="C106" s="545"/>
      <c r="D106" s="546"/>
      <c r="E106" s="318"/>
      <c r="F106" s="318"/>
      <c r="G106" s="318"/>
      <c r="H106" s="318"/>
    </row>
    <row r="107" spans="1:8" s="258" customFormat="1" ht="12.75" x14ac:dyDescent="0.25">
      <c r="A107" s="544"/>
      <c r="B107" s="545"/>
      <c r="C107" s="545"/>
      <c r="D107" s="546"/>
      <c r="E107" s="318"/>
      <c r="F107" s="318"/>
      <c r="G107" s="318"/>
      <c r="H107" s="318"/>
    </row>
    <row r="108" spans="1:8" s="258" customFormat="1" ht="12.75" x14ac:dyDescent="0.25">
      <c r="A108" s="544"/>
      <c r="B108" s="545"/>
      <c r="C108" s="545"/>
      <c r="D108" s="546"/>
      <c r="E108" s="318"/>
      <c r="F108" s="318"/>
      <c r="G108" s="318"/>
      <c r="H108" s="318"/>
    </row>
    <row r="109" spans="1:8" s="258" customFormat="1" ht="12.75" x14ac:dyDescent="0.25">
      <c r="A109" s="547"/>
      <c r="B109" s="548"/>
      <c r="C109" s="548"/>
      <c r="D109" s="549"/>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25" right="0.25" top="0.75" bottom="0.75" header="0.3" footer="0.3"/>
  <pageSetup scale="88"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topLeftCell="A7" zoomScale="78" zoomScaleNormal="78" zoomScaleSheetLayoutView="70" workbookViewId="0">
      <selection activeCell="I2" sqref="I2"/>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Woodside</v>
      </c>
      <c r="C1" s="280"/>
      <c r="D1" s="358"/>
      <c r="E1" s="358"/>
      <c r="F1" s="358" t="s">
        <v>8</v>
      </c>
      <c r="G1" s="358"/>
      <c r="H1" s="358"/>
      <c r="I1" s="358"/>
      <c r="J1" s="563" t="s">
        <v>1766</v>
      </c>
      <c r="K1" s="564"/>
      <c r="L1" s="565"/>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68" t="s">
        <v>102</v>
      </c>
      <c r="K2" s="569"/>
      <c r="L2" s="259"/>
      <c r="M2" s="358"/>
      <c r="N2" s="358"/>
      <c r="O2" s="358"/>
      <c r="P2" s="358"/>
      <c r="Q2" s="358"/>
      <c r="R2" s="358"/>
      <c r="S2" s="358"/>
      <c r="T2" s="358"/>
      <c r="U2" s="58"/>
      <c r="V2" s="58"/>
    </row>
    <row r="3" spans="1:22" s="219" customFormat="1" ht="15" x14ac:dyDescent="0.2">
      <c r="A3" s="493" t="s">
        <v>1369</v>
      </c>
      <c r="B3" s="493"/>
      <c r="C3" s="493"/>
      <c r="D3" s="493"/>
      <c r="E3" s="493"/>
      <c r="F3" s="493"/>
      <c r="G3" s="493"/>
      <c r="H3" s="493"/>
      <c r="I3" s="493"/>
      <c r="J3" s="493"/>
      <c r="K3" s="493"/>
      <c r="L3" s="493"/>
      <c r="M3" s="493"/>
      <c r="N3" s="493"/>
      <c r="O3" s="493"/>
      <c r="P3" s="493"/>
      <c r="Q3" s="493"/>
      <c r="R3" s="493"/>
      <c r="S3" s="493"/>
      <c r="T3" s="493"/>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62" t="s">
        <v>30</v>
      </c>
      <c r="B7" s="562"/>
      <c r="C7" s="562"/>
      <c r="D7" s="562"/>
      <c r="E7" s="562"/>
      <c r="F7" s="562"/>
      <c r="G7" s="562"/>
      <c r="H7" s="562"/>
      <c r="I7" s="562"/>
      <c r="J7" s="540"/>
    </row>
    <row r="8" spans="1:22" s="209" customFormat="1" ht="15.75" x14ac:dyDescent="0.2">
      <c r="A8" s="562" t="s">
        <v>37</v>
      </c>
      <c r="B8" s="562"/>
      <c r="C8" s="562"/>
      <c r="D8" s="562"/>
      <c r="E8" s="562"/>
      <c r="F8" s="562"/>
      <c r="G8" s="562"/>
      <c r="H8" s="562"/>
      <c r="I8" s="562"/>
      <c r="J8" s="540"/>
    </row>
    <row r="9" spans="1:22" s="209" customFormat="1" ht="45" customHeight="1" x14ac:dyDescent="0.2">
      <c r="A9" s="504" t="s">
        <v>43</v>
      </c>
      <c r="B9" s="566"/>
      <c r="C9" s="566"/>
      <c r="D9" s="567"/>
      <c r="E9" s="561" t="s">
        <v>31</v>
      </c>
      <c r="F9" s="561"/>
      <c r="G9" s="561"/>
      <c r="H9" s="561"/>
      <c r="I9" s="181" t="s">
        <v>32</v>
      </c>
      <c r="J9" s="181" t="s">
        <v>33</v>
      </c>
    </row>
    <row r="10" spans="1:22" s="209" customFormat="1" ht="14.25" customHeight="1" x14ac:dyDescent="0.2">
      <c r="A10" s="495">
        <v>1</v>
      </c>
      <c r="B10" s="496"/>
      <c r="C10" s="496"/>
      <c r="D10" s="498"/>
      <c r="E10" s="495">
        <v>2</v>
      </c>
      <c r="F10" s="497"/>
      <c r="G10" s="497"/>
      <c r="H10" s="498"/>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58" t="s">
        <v>132</v>
      </c>
      <c r="B12" s="559"/>
      <c r="C12" s="56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80" fitToHeight="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F25" sqref="F25"/>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Woodside</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70"/>
      <c r="N4" s="570"/>
      <c r="O4" s="570"/>
      <c r="P4" s="570"/>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99" t="s">
        <v>40</v>
      </c>
      <c r="B7" s="502"/>
      <c r="C7" s="502"/>
      <c r="D7" s="502"/>
      <c r="E7" s="502"/>
      <c r="F7" s="502"/>
      <c r="G7" s="502"/>
      <c r="H7" s="502"/>
      <c r="I7" s="502"/>
      <c r="J7" s="503"/>
    </row>
    <row r="8" spans="1:45" ht="15.75" customHeight="1" x14ac:dyDescent="0.2">
      <c r="A8" s="499" t="s">
        <v>1356</v>
      </c>
      <c r="B8" s="502"/>
      <c r="C8" s="502"/>
      <c r="D8" s="502"/>
      <c r="E8" s="502"/>
      <c r="F8" s="502"/>
      <c r="G8" s="502"/>
      <c r="H8" s="502"/>
      <c r="I8" s="502"/>
      <c r="J8" s="503"/>
    </row>
    <row r="9" spans="1:45" ht="58.5" customHeight="1" x14ac:dyDescent="0.2">
      <c r="A9" s="571" t="s">
        <v>1357</v>
      </c>
      <c r="B9" s="572"/>
      <c r="C9" s="572"/>
      <c r="D9" s="572"/>
      <c r="E9" s="572"/>
      <c r="F9" s="572"/>
      <c r="G9" s="572"/>
      <c r="H9" s="572"/>
      <c r="I9" s="572"/>
      <c r="J9" s="573"/>
    </row>
    <row r="10" spans="1:45" ht="77.25" customHeight="1" x14ac:dyDescent="0.2">
      <c r="A10" s="574" t="s">
        <v>34</v>
      </c>
      <c r="B10" s="575" t="s">
        <v>1348</v>
      </c>
      <c r="C10" s="576"/>
      <c r="D10" s="576"/>
      <c r="E10" s="577"/>
      <c r="F10" s="574" t="s">
        <v>1850</v>
      </c>
      <c r="G10" s="574"/>
      <c r="H10" s="574"/>
      <c r="I10" s="574"/>
      <c r="J10" s="574" t="s">
        <v>1353</v>
      </c>
    </row>
    <row r="11" spans="1:45" ht="60" customHeight="1" thickBot="1" x14ac:dyDescent="0.25">
      <c r="A11" s="574"/>
      <c r="B11" s="432" t="s">
        <v>1349</v>
      </c>
      <c r="C11" s="432" t="s">
        <v>1350</v>
      </c>
      <c r="D11" s="432" t="s">
        <v>1351</v>
      </c>
      <c r="E11" s="432" t="s">
        <v>1352</v>
      </c>
      <c r="F11" s="432" t="s">
        <v>1349</v>
      </c>
      <c r="G11" s="432" t="s">
        <v>1350</v>
      </c>
      <c r="H11" s="432" t="s">
        <v>1351</v>
      </c>
      <c r="I11" s="432" t="s">
        <v>1352</v>
      </c>
      <c r="J11" s="574"/>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v>5</v>
      </c>
      <c r="C13" s="134">
        <v>1</v>
      </c>
      <c r="D13" s="134">
        <v>2</v>
      </c>
      <c r="E13" s="140">
        <f>SUM(B13:D13)</f>
        <v>8</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5</v>
      </c>
      <c r="C16" s="147">
        <f>SUM(C13:C15)</f>
        <v>1</v>
      </c>
      <c r="D16" s="147">
        <f>SUM(D13:D15)</f>
        <v>2</v>
      </c>
      <c r="E16" s="148">
        <f>SUM(B16:D16)</f>
        <v>8</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25" right="0.25" top="0.75" bottom="0.75" header="0.3" footer="0.3"/>
  <pageSetup paperSize="5" scale="84"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Woodside</v>
      </c>
      <c r="C1" s="280"/>
      <c r="D1" s="579" t="s">
        <v>1780</v>
      </c>
      <c r="E1" s="580"/>
      <c r="F1" s="581"/>
      <c r="G1" s="563" t="s">
        <v>1766</v>
      </c>
      <c r="H1" s="564"/>
      <c r="I1" s="565"/>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79"/>
      <c r="E2" s="580"/>
      <c r="F2" s="581"/>
      <c r="G2" s="568" t="s">
        <v>102</v>
      </c>
      <c r="H2" s="569"/>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93" t="s">
        <v>1369</v>
      </c>
      <c r="B5" s="493"/>
      <c r="C5" s="493"/>
      <c r="D5" s="493"/>
      <c r="E5" s="493"/>
      <c r="F5" s="493"/>
      <c r="G5" s="493"/>
      <c r="H5" s="493"/>
      <c r="I5" s="493"/>
      <c r="J5" s="493"/>
      <c r="K5" s="493"/>
      <c r="L5" s="493"/>
      <c r="M5" s="493"/>
      <c r="N5" s="493"/>
      <c r="O5" s="493"/>
      <c r="P5" s="493"/>
      <c r="Q5" s="493"/>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62" t="s">
        <v>1775</v>
      </c>
      <c r="B9" s="562"/>
      <c r="C9" s="562"/>
      <c r="D9" s="562"/>
      <c r="E9" s="562"/>
      <c r="F9" s="562"/>
      <c r="G9" s="540"/>
    </row>
    <row r="10" spans="1:19" s="209" customFormat="1" x14ac:dyDescent="0.2">
      <c r="A10" s="494" t="s">
        <v>1770</v>
      </c>
      <c r="B10" s="494"/>
      <c r="C10" s="494"/>
      <c r="D10" s="494"/>
      <c r="E10" s="494"/>
      <c r="F10" s="494"/>
      <c r="G10" s="578"/>
    </row>
    <row r="11" spans="1:19" s="209" customFormat="1" ht="45" customHeight="1" x14ac:dyDescent="0.2">
      <c r="A11" s="504" t="s">
        <v>43</v>
      </c>
      <c r="B11" s="566"/>
      <c r="C11" s="566"/>
      <c r="D11" s="567"/>
      <c r="E11" s="403"/>
      <c r="F11" s="396"/>
      <c r="G11" s="402"/>
    </row>
    <row r="12" spans="1:19" s="209" customFormat="1" ht="14.25" customHeight="1" x14ac:dyDescent="0.2">
      <c r="A12" s="495">
        <v>1</v>
      </c>
      <c r="B12" s="496"/>
      <c r="C12" s="496"/>
      <c r="D12" s="498"/>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58" t="s">
        <v>132</v>
      </c>
      <c r="B14" s="559"/>
      <c r="C14" s="560"/>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17" sqref="D17"/>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Woodside</v>
      </c>
      <c r="C3" s="288"/>
    </row>
    <row r="4" spans="1:5" ht="18" customHeight="1" x14ac:dyDescent="0.25">
      <c r="A4" s="289" t="s">
        <v>36</v>
      </c>
      <c r="B4" s="207">
        <f>'Start Here'!B5</f>
        <v>2019</v>
      </c>
      <c r="C4" s="290" t="s">
        <v>48</v>
      </c>
    </row>
    <row r="7" spans="1:5" ht="16.5" thickBot="1" x14ac:dyDescent="0.3">
      <c r="A7" s="587"/>
      <c r="B7" s="587"/>
      <c r="C7" s="587"/>
    </row>
    <row r="8" spans="1:5" ht="15" customHeight="1" x14ac:dyDescent="0.25">
      <c r="A8" s="599" t="s">
        <v>1763</v>
      </c>
      <c r="B8" s="600"/>
      <c r="C8" s="600"/>
      <c r="D8" s="600"/>
    </row>
    <row r="9" spans="1:5" x14ac:dyDescent="0.25">
      <c r="A9" s="577" t="s">
        <v>15</v>
      </c>
      <c r="B9" s="574"/>
      <c r="C9" s="574"/>
      <c r="D9" s="78" t="s">
        <v>56</v>
      </c>
      <c r="E9" s="295"/>
    </row>
    <row r="10" spans="1:5" x14ac:dyDescent="0.25">
      <c r="A10" s="601" t="s">
        <v>16</v>
      </c>
      <c r="B10" s="602"/>
      <c r="C10" s="296" t="s">
        <v>5</v>
      </c>
      <c r="D10" s="79">
        <f>'Table A2'!Q12</f>
        <v>0</v>
      </c>
      <c r="E10" s="295" t="s">
        <v>1507</v>
      </c>
    </row>
    <row r="11" spans="1:5" x14ac:dyDescent="0.25">
      <c r="A11" s="603"/>
      <c r="B11" s="604"/>
      <c r="C11" s="210" t="s">
        <v>20</v>
      </c>
      <c r="D11" s="79">
        <f>'Table A2'!R12</f>
        <v>11</v>
      </c>
      <c r="E11" s="295" t="s">
        <v>1508</v>
      </c>
    </row>
    <row r="12" spans="1:5" x14ac:dyDescent="0.25">
      <c r="A12" s="601" t="s">
        <v>17</v>
      </c>
      <c r="B12" s="602"/>
      <c r="C12" s="210" t="s">
        <v>5</v>
      </c>
      <c r="D12" s="79">
        <f>'Table A2'!S12</f>
        <v>0</v>
      </c>
      <c r="E12" s="295" t="s">
        <v>1509</v>
      </c>
    </row>
    <row r="13" spans="1:5" x14ac:dyDescent="0.25">
      <c r="A13" s="605"/>
      <c r="B13" s="606"/>
      <c r="C13" s="210" t="s">
        <v>20</v>
      </c>
      <c r="D13" s="79">
        <f>'Table A2'!T12</f>
        <v>2</v>
      </c>
      <c r="E13" s="295" t="s">
        <v>1510</v>
      </c>
    </row>
    <row r="14" spans="1:5" x14ac:dyDescent="0.25">
      <c r="A14" s="601" t="s">
        <v>18</v>
      </c>
      <c r="B14" s="602"/>
      <c r="C14" s="210" t="s">
        <v>5</v>
      </c>
      <c r="D14" s="79">
        <f>'Table A2'!U12</f>
        <v>0</v>
      </c>
      <c r="E14" s="295" t="s">
        <v>1511</v>
      </c>
    </row>
    <row r="15" spans="1:5" x14ac:dyDescent="0.25">
      <c r="A15" s="605"/>
      <c r="B15" s="606"/>
      <c r="C15" s="210" t="s">
        <v>20</v>
      </c>
      <c r="D15" s="79">
        <f>'Table A2'!V12</f>
        <v>2</v>
      </c>
      <c r="E15" s="295" t="s">
        <v>1512</v>
      </c>
    </row>
    <row r="16" spans="1:5" ht="28.5" customHeight="1" thickBot="1" x14ac:dyDescent="0.3">
      <c r="A16" s="607" t="s">
        <v>19</v>
      </c>
      <c r="B16" s="608"/>
      <c r="C16" s="211"/>
      <c r="D16" s="80">
        <f>'Table A2'!W12</f>
        <v>12</v>
      </c>
      <c r="E16" s="295" t="s">
        <v>1513</v>
      </c>
    </row>
    <row r="17" spans="1:10" ht="16.5" thickTop="1" thickBot="1" x14ac:dyDescent="0.3">
      <c r="A17" s="594" t="s">
        <v>1750</v>
      </c>
      <c r="B17" s="595"/>
      <c r="C17" s="294"/>
      <c r="D17" s="81">
        <f>SUM(D10:D16)</f>
        <v>27</v>
      </c>
      <c r="E17" s="291" t="s">
        <v>1514</v>
      </c>
    </row>
    <row r="18" spans="1:10" ht="29.25" customHeight="1" x14ac:dyDescent="0.25">
      <c r="A18" s="462" t="s">
        <v>1761</v>
      </c>
      <c r="B18" s="462"/>
      <c r="C18" s="462"/>
      <c r="D18" s="462"/>
    </row>
    <row r="20" spans="1:10" ht="15.75" thickBot="1" x14ac:dyDescent="0.3"/>
    <row r="21" spans="1:10" ht="15" customHeight="1" x14ac:dyDescent="0.25">
      <c r="A21" s="596" t="s">
        <v>1764</v>
      </c>
      <c r="B21" s="597"/>
      <c r="C21" s="597"/>
      <c r="D21" s="186"/>
    </row>
    <row r="22" spans="1:10" ht="15" customHeight="1" x14ac:dyDescent="0.25">
      <c r="A22" s="585" t="s">
        <v>83</v>
      </c>
      <c r="B22" s="590"/>
      <c r="C22" s="591"/>
      <c r="D22" s="212">
        <f>COUNTA(P13:P3001)</f>
        <v>0</v>
      </c>
      <c r="E22" s="291" t="s">
        <v>1492</v>
      </c>
    </row>
    <row r="23" spans="1:10" ht="17.25" customHeight="1" x14ac:dyDescent="0.25">
      <c r="A23" s="585" t="s">
        <v>66</v>
      </c>
      <c r="B23" s="590"/>
      <c r="C23" s="591"/>
      <c r="D23" s="212">
        <f>'Table A'!P12</f>
        <v>10</v>
      </c>
      <c r="E23" s="291" t="s">
        <v>1493</v>
      </c>
    </row>
    <row r="24" spans="1:10" ht="15" customHeight="1" x14ac:dyDescent="0.25">
      <c r="A24" s="585" t="s">
        <v>67</v>
      </c>
      <c r="B24" s="590"/>
      <c r="C24" s="591"/>
      <c r="D24" s="212">
        <f>'Table A'!Q12</f>
        <v>10</v>
      </c>
      <c r="E24" s="291" t="s">
        <v>1494</v>
      </c>
    </row>
    <row r="25" spans="1:10" ht="15.75" customHeight="1" thickBot="1" x14ac:dyDescent="0.3">
      <c r="A25" s="588" t="s">
        <v>68</v>
      </c>
      <c r="B25" s="592"/>
      <c r="C25" s="593"/>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96" t="s">
        <v>69</v>
      </c>
      <c r="B28" s="597"/>
      <c r="C28" s="597"/>
      <c r="D28" s="598"/>
      <c r="H28" s="82"/>
      <c r="I28" s="82"/>
      <c r="J28" s="82"/>
    </row>
    <row r="29" spans="1:10" x14ac:dyDescent="0.25">
      <c r="A29" s="585" t="s">
        <v>70</v>
      </c>
      <c r="B29" s="586"/>
      <c r="C29" s="586"/>
      <c r="D29" s="215">
        <f>'Table A'!S12</f>
        <v>0</v>
      </c>
      <c r="E29" s="291" t="s">
        <v>1496</v>
      </c>
    </row>
    <row r="30" spans="1:10" x14ac:dyDescent="0.25">
      <c r="A30" s="585" t="s">
        <v>71</v>
      </c>
      <c r="B30" s="586"/>
      <c r="C30" s="586"/>
      <c r="D30" s="215">
        <f>SUMPRODUCT((YEAR('Table A'!$H13:$H1001)='Start Here'!$B$5)*('Table A'!$S13:$S1001="Yes-Approved")*('Table A'!$Q13:$Q1001))</f>
        <v>0</v>
      </c>
      <c r="E30" s="291" t="s">
        <v>1497</v>
      </c>
    </row>
    <row r="31" spans="1:10" x14ac:dyDescent="0.25">
      <c r="A31" s="585" t="s">
        <v>72</v>
      </c>
      <c r="B31" s="586"/>
      <c r="C31" s="586"/>
      <c r="D31" s="216">
        <f>SUMPRODUCT((YEAR('Table A'!$H13:$H1001)='Start Here'!$B$5)*('Table A'!$S13:$S1001="Yes-Approved"))</f>
        <v>0</v>
      </c>
      <c r="E31" s="291" t="s">
        <v>1498</v>
      </c>
    </row>
    <row r="32" spans="1:10" ht="15.75" thickBot="1" x14ac:dyDescent="0.3">
      <c r="A32" s="588" t="s">
        <v>73</v>
      </c>
      <c r="B32" s="589"/>
      <c r="C32" s="589"/>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2" t="s">
        <v>107</v>
      </c>
      <c r="B36" s="583"/>
      <c r="C36" s="583"/>
      <c r="D36" s="584"/>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fsRgHtBmm5IV6Uj2U6/klwxMrbOSZjLa66dXYnTbHSS1JoTwOwP8V56Gy89gaydKXlRlbzAIsBiqdsnP05NjtQ==" saltValue="nP/muUaj1bMfrC7ym2GzHw==" spinCount="100000" sheet="1" objects="1" scenarios="1"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3070DCB-C593-4D71-BCC1-D3322331C2B0}"/>
</file>

<file path=customXml/itemProps2.xml><?xml version="1.0" encoding="utf-8"?>
<ds:datastoreItem xmlns:ds="http://schemas.openxmlformats.org/officeDocument/2006/customXml" ds:itemID="{71B23903-4EF1-4DEE-B6B1-7AD3AC6271DB}"/>
</file>

<file path=customXml/itemProps3.xml><?xml version="1.0" encoding="utf-8"?>
<ds:datastoreItem xmlns:ds="http://schemas.openxmlformats.org/officeDocument/2006/customXml" ds:itemID="{F4A652B0-2EF6-4764-830A-11CBB39DA8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Nancy Woltering</cp:lastModifiedBy>
  <cp:lastPrinted>2020-01-24T01:07:05Z</cp:lastPrinted>
  <dcterms:created xsi:type="dcterms:W3CDTF">2018-09-27T21:13:30Z</dcterms:created>
  <dcterms:modified xsi:type="dcterms:W3CDTF">2020-01-24T01:07:44Z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