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P:\Housing\Annual Reports\2019 GP Annual Report\Final Report Approved by CC\"/>
    </mc:Choice>
  </mc:AlternateContent>
  <xr:revisionPtr revIDLastSave="0" documentId="13_ncr:1_{9D6618B6-F2B9-4A6B-AC50-DA71C8B82C59}" xr6:coauthVersionLast="44" xr6:coauthVersionMax="44"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120" yWindow="-120" windowWidth="29040" windowHeight="15840" tabRatio="729" firstSheet="2"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E13" i="13"/>
  <c r="D18" i="13"/>
  <c r="D17" i="13"/>
  <c r="D13" i="13"/>
  <c r="D16" i="13"/>
  <c r="D14" i="13"/>
  <c r="D15" i="13"/>
  <c r="F11" i="13" l="1"/>
  <c r="D42" i="11"/>
  <c r="D21" i="13"/>
  <c r="F13" i="13"/>
  <c r="E14" i="13"/>
  <c r="E15" i="13"/>
  <c r="E18" i="13"/>
  <c r="E16" i="13"/>
  <c r="E17" i="13"/>
  <c r="E19" i="13"/>
  <c r="G11" i="13" l="1"/>
  <c r="E21" i="13"/>
  <c r="F19" i="13"/>
  <c r="F14" i="13"/>
  <c r="F17" i="13"/>
  <c r="F18" i="13"/>
  <c r="F15" i="13"/>
  <c r="F16" i="13"/>
  <c r="H11" i="13" l="1"/>
  <c r="F21" i="13"/>
  <c r="G13" i="13"/>
  <c r="G14" i="13"/>
  <c r="G16" i="13"/>
  <c r="G17" i="13"/>
  <c r="I11" i="13" l="1"/>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<sst xmlns="http://schemas.openxmlformats.org/spreadsheetml/2006/main" count="76105" uniqueCount="2111">
  <si>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</si>
  <si>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</si>
  <si>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</si>
  <si>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</si>
  <si>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</si>
  <si>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</si>
  <si>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</si>
  <si>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</si>
  <si>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</si>
  <si>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</si>
  <si>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</si>
  <si>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</si>
  <si>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</si>
  <si>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</si>
  <si>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</si>
  <si>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</si>
  <si>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</si>
  <si>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</si>
  <si>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</si>
  <si>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</si>
  <si>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</si>
  <si>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</si>
  <si>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</si>
  <si>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</si>
  <si>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</si>
  <si>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</si>
  <si>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</si>
  <si>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</si>
  <si>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</si>
  <si>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</si>
  <si>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</si>
  <si>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</si>
  <si>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</si>
  <si>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</si>
  <si>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</si>
  <si>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</si>
  <si>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</si>
  <si>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</si>
  <si>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</si>
  <si>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</si>
  <si>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</si>
  <si>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</si>
  <si>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</si>
  <si>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</si>
  <si>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</si>
  <si>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</si>
  <si>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</si>
  <si>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</si>
  <si>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</si>
  <si>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</si>
  <si>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</si>
  <si>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</si>
  <si>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</si>
  <si>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</si>
  <si>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</si>
  <si>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</si>
  <si>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</si>
  <si>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</si>
  <si>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</si>
  <si>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</si>
  <si>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</si>
  <si>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</si>
  <si>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</si>
  <si>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</si>
  <si>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</si>
  <si>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</si>
  <si>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</si>
  <si>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</si>
  <si>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</si>
  <si>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</si>
  <si>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</si>
  <si>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</si>
  <si>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</si>
  <si>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</si>
  <si>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</si>
  <si>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</si>
  <si>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</si>
  <si>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</si>
  <si>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</si>
  <si>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</si>
  <si>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</si>
  <si>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</si>
  <si>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</si>
  <si>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</si>
  <si>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</si>
  <si>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</si>
  <si>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</si>
  <si>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</si>
  <si>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</si>
  <si>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</si>
  <si>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</si>
  <si>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</si>
  <si>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</si>
  <si>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</si>
  <si>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</si>
  <si>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</si>
  <si>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</si>
  <si>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</si>
  <si>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</si>
  <si>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</si>
  <si>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</si>
  <si>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</si>
  <si>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</si>
  <si>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</si>
  <si>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</si>
  <si>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</si>
  <si>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</si>
  <si>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</si>
  <si>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</si>
  <si>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</si>
  <si>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</si>
  <si>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</si>
  <si>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</si>
  <si>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</si>
  <si>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</si>
  <si>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</si>
  <si>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</si>
  <si>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</si>
  <si>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</si>
  <si>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</si>
  <si>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</si>
  <si>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</si>
  <si>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</si>
  <si>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</si>
  <si>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</si>
  <si>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</si>
  <si>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</si>
  <si>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</si>
  <si>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</si>
  <si>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</si>
  <si>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</si>
  <si>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</si>
  <si>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</si>
  <si>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</si>
  <si>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</si>
  <si>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</si>
  <si>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</si>
  <si>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</si>
  <si>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</si>
  <si>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</si>
  <si>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</si>
  <si>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</si>
  <si>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</si>
  <si>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</si>
  <si>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</si>
  <si>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</si>
  <si>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</si>
  <si>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</si>
  <si>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</si>
  <si>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</si>
  <si>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</si>
  <si>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</si>
  <si>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</si>
  <si>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</si>
  <si>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</si>
  <si>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</si>
  <si>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</si>
  <si>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</si>
  <si>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</si>
  <si>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</si>
  <si>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</si>
  <si>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</si>
  <si>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</si>
  <si>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</si>
  <si>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</si>
  <si>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</si>
  <si>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</si>
  <si>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</si>
  <si>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</si>
  <si>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</si>
  <si>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</si>
  <si>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</si>
  <si>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</si>
  <si>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</si>
  <si>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</si>
  <si>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</si>
  <si>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</si>
  <si>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</si>
  <si>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</si>
  <si>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</si>
  <si>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</si>
  <si>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</si>
  <si>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</si>
  <si>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</si>
  <si>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</si>
  <si>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</si>
  <si>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</si>
  <si>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</si>
  <si>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</si>
  <si>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</si>
  <si>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</si>
  <si>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</si>
  <si>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</si>
  <si>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</si>
  <si>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</si>
  <si>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</si>
  <si>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</si>
  <si>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</si>
  <si>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</si>
  <si>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</si>
  <si>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</si>
  <si>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</si>
  <si>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</si>
  <si>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</si>
  <si>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</si>
  <si>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</si>
  <si>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</si>
  <si>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</si>
  <si>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</si>
  <si>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</si>
  <si>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</si>
  <si>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</si>
  <si>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</si>
  <si>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</si>
  <si>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</si>
  <si>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</si>
  <si>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</si>
  <si>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</si>
  <si>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</si>
  <si>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</si>
  <si>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</si>
  <si>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</si>
  <si>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</si>
  <si>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</si>
  <si>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</si>
  <si>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</si>
  <si>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</si>
  <si>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</si>
  <si>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</si>
  <si>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</si>
  <si>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</si>
  <si>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</si>
  <si>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</si>
  <si>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</si>
  <si>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</si>
  <si>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</si>
  <si>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</si>
  <si>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</si>
  <si>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</si>
  <si>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</si>
  <si>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</si>
  <si>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</si>
  <si>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</si>
  <si>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</si>
  <si>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</si>
  <si>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</si>
  <si>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</si>
  <si>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</si>
  <si>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</si>
  <si>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</si>
  <si>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</si>
  <si>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</si>
  <si>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</si>
  <si>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</si>
  <si>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</si>
  <si>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</si>
  <si>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</si>
  <si>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</si>
  <si>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</si>
  <si>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</si>
  <si>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</si>
  <si>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</si>
  <si>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</si>
  <si>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</si>
  <si>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</si>
  <si>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</si>
  <si>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</si>
  <si>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</si>
  <si>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</si>
  <si>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</si>
  <si>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</si>
  <si>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</si>
  <si>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</si>
  <si>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</si>
  <si>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</si>
  <si>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</si>
  <si>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</si>
  <si>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</si>
  <si>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</si>
  <si>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</si>
  <si>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</si>
  <si>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</si>
  <si>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</si>
  <si>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</si>
  <si>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</si>
  <si>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</si>
  <si>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</si>
  <si>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</si>
  <si>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</si>
  <si>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</si>
  <si>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</si>
  <si>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</si>
  <si>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</si>
  <si>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</si>
  <si>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</si>
  <si>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</si>
  <si>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</si>
  <si>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</si>
  <si>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</si>
  <si>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</si>
  <si>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</si>
  <si>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</si>
  <si>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</si>
  <si>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</si>
  <si>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</si>
  <si>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</si>
  <si>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</si>
  <si>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</si>
  <si>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</si>
  <si>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</si>
  <si>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</si>
  <si>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</si>
  <si>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</si>
  <si>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</si>
  <si>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</si>
  <si>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</si>
  <si>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</si>
  <si>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</si>
  <si>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</si>
  <si>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</si>
  <si>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</si>
  <si>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</si>
  <si>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</si>
  <si>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</si>
  <si>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</si>
  <si>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</si>
  <si>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</si>
  <si>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</si>
  <si>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</si>
  <si>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</si>
  <si>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</si>
  <si>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</si>
  <si>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</si>
  <si>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</si>
  <si>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</si>
  <si>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</si>
  <si>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</si>
  <si>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</si>
  <si>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</si>
  <si>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</si>
  <si>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</si>
  <si>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</si>
  <si>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</si>
  <si>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</si>
  <si>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</si>
  <si>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</si>
  <si>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</si>
  <si>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</si>
  <si>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</si>
  <si>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</si>
  <si>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</si>
  <si>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</si>
  <si>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</si>
  <si>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</si>
  <si>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</si>
  <si>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</si>
  <si>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</si>
  <si>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</si>
  <si>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</si>
  <si>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</si>
  <si>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</si>
  <si>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</si>
  <si>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</si>
  <si>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</si>
  <si>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</si>
  <si>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</si>
  <si>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</si>
  <si>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</si>
  <si>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</si>
  <si>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</si>
  <si>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</si>
  <si>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</si>
  <si>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</si>
  <si>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</si>
  <si>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</si>
  <si>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</si>
  <si>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</si>
  <si>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</si>
  <si>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</si>
  <si>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</si>
  <si>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</si>
  <si>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</si>
  <si>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</si>
  <si>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</si>
  <si>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</si>
  <si>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</si>
  <si>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</si>
  <si>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</si>
  <si>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</si>
  <si>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</si>
  <si>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</si>
  <si>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</si>
  <si>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</si>
  <si>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</si>
  <si>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</si>
  <si>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</si>
  <si>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</si>
  <si>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</si>
  <si>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</si>
  <si>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</si>
  <si>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</si>
  <si>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</si>
  <si>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</si>
  <si>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</si>
  <si>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</si>
  <si>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</si>
  <si>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</si>
  <si>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</si>
  <si>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</si>
  <si>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</si>
  <si>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</si>
  <si>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</si>
  <si>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</si>
  <si>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</si>
  <si>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</si>
  <si>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</si>
  <si>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</si>
  <si>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</si>
  <si>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</si>
  <si>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</si>
  <si>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</si>
  <si>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</si>
  <si>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</si>
  <si>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</si>
  <si>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</si>
  <si>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</si>
  <si>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</si>
  <si>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</si>
  <si>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</si>
  <si>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</si>
  <si>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</si>
  <si>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</si>
  <si>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</si>
  <si>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</si>
  <si>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</si>
  <si>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</si>
  <si>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</si>
  <si>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</si>
  <si>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</si>
  <si>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</si>
  <si>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</si>
  <si>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</si>
  <si>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</si>
  <si>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</si>
  <si>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</si>
  <si>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</si>
  <si>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</si>
  <si>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</si>
  <si>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</si>
  <si>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</si>
  <si>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</si>
  <si>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</si>
  <si>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</si>
  <si>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</si>
  <si>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</si>
  <si>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</si>
  <si>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</si>
  <si>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</si>
  <si>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</si>
  <si>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</si>
  <si>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</si>
  <si>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</si>
  <si>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</si>
  <si>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</si>
  <si>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</si>
  <si>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</si>
  <si>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</si>
  <si>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</si>
  <si>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</si>
  <si>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</si>
  <si>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</si>
  <si>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</si>
  <si>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</si>
  <si>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</si>
  <si>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</si>
  <si>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</si>
  <si>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</si>
  <si>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</si>
  <si>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</si>
  <si>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</si>
  <si>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</si>
  <si>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</si>
  <si>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</si>
  <si>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</si>
  <si>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</si>
  <si>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</si>
  <si>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</si>
  <si>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</si>
  <si>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</si>
  <si>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</si>
  <si>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</si>
  <si>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</si>
  <si>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</si>
  <si>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</si>
  <si>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</si>
  <si>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</si>
  <si>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</si>
  <si>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</si>
  <si>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</si>
  <si>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</si>
  <si>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</si>
  <si>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</si>
  <si>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</si>
  <si>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</si>
  <si>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</si>
  <si>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</si>
  <si>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</si>
  <si>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</si>
  <si>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</si>
  <si>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</si>
  <si>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</si>
  <si>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</si>
  <si>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</si>
  <si>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</si>
  <si>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</si>
  <si>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</si>
  <si>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</si>
  <si>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</si>
  <si>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</si>
  <si>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</si>
  <si>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</si>
  <si>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</si>
  <si>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</si>
  <si>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</si>
  <si>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</si>
  <si>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</si>
  <si>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</si>
  <si>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</si>
  <si>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</si>
  <si>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</si>
  <si>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</si>
  <si>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</si>
  <si>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</si>
  <si>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</si>
  <si>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</si>
  <si>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</si>
  <si>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</si>
  <si>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</si>
  <si>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</si>
  <si>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</si>
  <si>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</si>
  <si>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</si>
  <si>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</si>
  <si>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</si>
  <si>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</si>
  <si>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</si>
  <si>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</si>
  <si>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</si>
  <si>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</si>
  <si>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</si>
  <si>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</si>
  <si>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</si>
  <si>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</si>
  <si>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</si>
  <si>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</si>
  <si>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</si>
  <si>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</si>
  <si>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</si>
  <si>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</si>
  <si>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</si>
  <si>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</si>
  <si>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</si>
  <si>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</si>
  <si>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</si>
  <si>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</si>
  <si>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</si>
  <si>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</si>
  <si>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</si>
  <si>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</si>
  <si>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</si>
  <si>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</si>
  <si>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</si>
  <si>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</si>
  <si>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</si>
  <si>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</si>
  <si>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</si>
  <si>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</si>
  <si>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</si>
  <si>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</si>
  <si>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</si>
  <si>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</si>
  <si>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</si>
  <si>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</si>
  <si>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</si>
  <si>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</si>
  <si>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</si>
  <si>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</si>
  <si>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</si>
  <si>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</si>
  <si>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</si>
  <si>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</si>
  <si>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</si>
  <si>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</si>
  <si>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</si>
  <si>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</si>
  <si>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</si>
  <si>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</si>
  <si>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</si>
  <si>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</si>
  <si>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</si>
  <si>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</si>
  <si>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</si>
  <si>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</si>
  <si>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</si>
  <si>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</si>
  <si>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</si>
  <si>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</si>
  <si>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</si>
  <si>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</si>
  <si>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</si>
  <si>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</si>
  <si>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</si>
  <si>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</si>
  <si>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</si>
  <si>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</si>
  <si>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</si>
  <si>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</si>
  <si>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</si>
  <si>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</si>
  <si>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</si>
  <si>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</si>
  <si>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</si>
  <si>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</si>
  <si>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</si>
  <si>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</si>
  <si>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</si>
  <si>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</si>
  <si>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</si>
  <si>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</si>
  <si>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</si>
  <si>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</si>
  <si>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</si>
  <si>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</si>
  <si>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</si>
  <si>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</si>
  <si>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</si>
  <si>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</si>
  <si>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</si>
  <si>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</si>
  <si>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</si>
  <si>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</si>
  <si>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</si>
  <si>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</si>
  <si>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</si>
  <si>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</si>
  <si>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</si>
  <si>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</si>
  <si>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</si>
  <si>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</si>
  <si>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</si>
  <si>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</si>
  <si>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</si>
  <si>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</si>
  <si>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</si>
  <si>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</si>
  <si>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</si>
  <si>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</si>
  <si>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</si>
  <si>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</si>
  <si>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</si>
  <si>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</si>
  <si>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</si>
  <si>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</si>
  <si>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</si>
  <si>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</si>
  <si>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</si>
  <si>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</si>
  <si>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</si>
  <si>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</si>
  <si>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</si>
  <si>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</si>
  <si>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</si>
  <si>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</si>
  <si>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</si>
  <si>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</si>
  <si>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</si>
  <si>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</si>
  <si>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</si>
  <si>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</si>
  <si>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</si>
  <si>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</si>
  <si>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</si>
  <si>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</si>
  <si>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</si>
  <si>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</si>
  <si>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</si>
  <si>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</si>
  <si>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</si>
  <si>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</si>
  <si>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</si>
  <si>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</si>
  <si>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</si>
  <si>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</si>
  <si>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</si>
  <si>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</si>
  <si>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</si>
  <si>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</si>
  <si>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</si>
  <si>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</si>
  <si>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</si>
  <si>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</si>
  <si>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</si>
  <si>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</si>
  <si>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</si>
  <si>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</si>
  <si>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</si>
  <si>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</si>
  <si>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</si>
  <si>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</si>
  <si>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</si>
  <si>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</si>
  <si>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</si>
  <si>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</si>
  <si>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</si>
  <si>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</si>
  <si>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</si>
  <si>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</si>
  <si>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</si>
  <si>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</si>
  <si>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</si>
  <si>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</si>
  <si>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</si>
  <si>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</si>
  <si>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</si>
  <si>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</si>
  <si>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</si>
  <si>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</si>
  <si>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</si>
  <si>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</si>
  <si>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</si>
  <si>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</si>
  <si>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</si>
  <si>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</si>
  <si>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</si>
  <si>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</si>
  <si>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</si>
  <si>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</si>
  <si>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</si>
  <si>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</si>
  <si>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</si>
  <si>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</si>
  <si>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</si>
  <si>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</si>
  <si>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</si>
  <si>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</si>
  <si>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</si>
  <si>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</si>
  <si>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</si>
  <si>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</si>
  <si>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</si>
  <si>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</si>
  <si>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</si>
  <si>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</si>
  <si>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</si>
  <si>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</si>
  <si>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</si>
  <si>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</si>
  <si>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</si>
  <si>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</si>
  <si>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</si>
  <si>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</si>
  <si>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</si>
  <si>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</si>
  <si>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</si>
  <si>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</si>
  <si>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</si>
  <si>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</si>
  <si>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</si>
  <si>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</si>
  <si>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</si>
  <si>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</si>
  <si>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</si>
  <si>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</si>
  <si>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</si>
  <si>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</si>
  <si>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</si>
  <si>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</si>
  <si>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</si>
  <si>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</si>
  <si>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</si>
  <si>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</si>
  <si>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</si>
  <si>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</si>
  <si>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</si>
  <si>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</si>
  <si>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</si>
  <si>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</si>
  <si>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</si>
  <si>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</si>
  <si>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</si>
  <si>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</si>
  <si>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</si>
  <si>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</si>
  <si>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</si>
  <si>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</si>
  <si>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</si>
  <si>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</si>
  <si>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</si>
  <si>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</si>
  <si>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</si>
  <si>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</si>
  <si>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</si>
  <si>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</si>
  <si>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</si>
  <si>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</si>
  <si>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</si>
  <si>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</si>
  <si>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</si>
  <si>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</si>
  <si>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</si>
  <si>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</si>
  <si>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</si>
  <si>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</si>
  <si>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</si>
  <si>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</si>
  <si>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</si>
  <si>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</si>
  <si>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</si>
  <si>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</si>
  <si>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</si>
  <si>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</si>
  <si>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</si>
  <si>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</si>
  <si>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</si>
  <si>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</si>
  <si>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</si>
  <si>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</si>
  <si>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</si>
  <si>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</si>
  <si>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</si>
  <si>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</si>
  <si>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</si>
  <si>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</si>
  <si>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</si>
  <si>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</si>
  <si>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</si>
  <si>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</si>
  <si>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</si>
  <si>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</si>
  <si>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</si>
  <si>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</si>
  <si>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</si>
  <si>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</si>
  <si>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</si>
  <si>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</si>
  <si>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</si>
  <si>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</si>
  <si>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</si>
  <si>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</si>
  <si>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</si>
  <si>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</si>
  <si>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</si>
  <si>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</si>
  <si>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</si>
  <si>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</si>
  <si>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</si>
  <si>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</si>
  <si>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</si>
  <si>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</si>
  <si>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</si>
  <si>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</si>
  <si>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</si>
  <si>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</si>
  <si>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</si>
  <si>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</si>
  <si>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</si>
  <si>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</si>
  <si>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</si>
  <si>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</si>
  <si>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</si>
  <si>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</si>
  <si>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</si>
  <si>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</si>
  <si>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</si>
  <si>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</si>
  <si>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</si>
  <si>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</si>
  <si>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</si>
  <si>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</si>
  <si>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</si>
  <si>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</si>
  <si>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</si>
  <si>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</si>
  <si>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</si>
  <si>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</si>
  <si>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</si>
  <si>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</si>
  <si>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</si>
  <si>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</si>
  <si>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</si>
  <si>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</si>
  <si>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</si>
  <si>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</si>
  <si>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</si>
  <si>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</si>
  <si>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</si>
  <si>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</si>
  <si>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</si>
  <si>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</si>
  <si>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</si>
  <si>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</si>
  <si>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</si>
  <si>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</si>
  <si>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</si>
  <si>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</si>
  <si>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</si>
  <si>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</si>
  <si>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</si>
  <si>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</si>
  <si>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</si>
  <si>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</si>
  <si>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</si>
  <si>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</si>
  <si>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</si>
  <si>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</si>
  <si>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</si>
  <si>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</si>
  <si>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</si>
  <si>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</si>
  <si>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</si>
  <si>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</si>
  <si>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</si>
  <si>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</si>
  <si>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</si>
  <si>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</si>
  <si>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</si>
  <si>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</si>
  <si>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</si>
  <si>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</si>
  <si>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</si>
  <si>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</si>
  <si>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</si>
  <si>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</si>
  <si>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</si>
  <si>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</si>
  <si>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</si>
  <si>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</si>
  <si>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</si>
  <si>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</si>
  <si>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</si>
  <si>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</si>
  <si>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</si>
  <si>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</si>
  <si>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</si>
  <si>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</si>
  <si>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</si>
  <si>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</si>
  <si>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</si>
  <si>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</si>
  <si>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</si>
  <si>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</si>
  <si>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</si>
  <si>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</si>
  <si>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</si>
  <si>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</si>
  <si>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</si>
  <si>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</si>
  <si>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</si>
  <si>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</si>
  <si>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</si>
  <si>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</si>
  <si>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</si>
  <si>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</si>
  <si>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</si>
  <si>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</si>
  <si>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</si>
  <si>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</si>
  <si>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</si>
  <si>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</si>
  <si>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</si>
  <si>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</si>
  <si>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</si>
  <si>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</si>
  <si>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</si>
  <si>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</si>
  <si>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</si>
  <si>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</si>
  <si>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</si>
  <si>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</si>
  <si>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</si>
  <si>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</si>
  <si>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</si>
  <si>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</si>
  <si>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</si>
  <si>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</si>
  <si>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</si>
  <si>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</si>
  <si>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</si>
  <si>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</si>
  <si>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</si>
  <si>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</si>
  <si>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</si>
  <si>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</si>
  <si>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</si>
  <si>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</si>
  <si>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</si>
  <si>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</si>
  <si>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</si>
  <si>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</si>
  <si>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</si>
  <si>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</si>
  <si>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</si>
  <si>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</si>
  <si>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</si>
  <si>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</si>
  <si>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</si>
  <si>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</si>
  <si>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</si>
  <si>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</si>
  <si>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</si>
  <si>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</si>
  <si>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</si>
  <si>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</si>
  <si>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</si>
  <si>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</si>
  <si>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</si>
  <si>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</si>
  <si>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</si>
  <si>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</si>
  <si>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</si>
  <si>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</si>
  <si>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</si>
  <si>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</si>
  <si>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</si>
  <si>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</si>
  <si>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</si>
  <si>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</si>
  <si>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</si>
  <si>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</si>
  <si>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</si>
  <si>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</si>
  <si>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</si>
  <si>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</si>
  <si>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</si>
  <si>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</si>
  <si>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</si>
  <si>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</si>
  <si>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</si>
  <si>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</si>
  <si>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</si>
  <si>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</si>
  <si>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</si>
  <si>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</si>
  <si>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</si>
  <si>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</si>
  <si>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</si>
  <si>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</si>
  <si>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</si>
  <si>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</si>
  <si>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</si>
  <si>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</si>
  <si>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</si>
  <si>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</si>
  <si>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</si>
  <si>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</si>
  <si>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</si>
  <si>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</si>
  <si>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</si>
  <si>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</si>
  <si>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</si>
  <si>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</si>
  <si>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</si>
  <si>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</si>
  <si>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</si>
  <si>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</si>
  <si>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</si>
  <si>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</si>
  <si>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</si>
  <si>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</si>
  <si>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</si>
  <si>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</si>
  <si>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</si>
  <si>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</si>
  <si>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</si>
  <si>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</si>
  <si>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</si>
  <si>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</si>
  <si>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</si>
  <si>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</si>
  <si>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</si>
  <si>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</si>
  <si>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</si>
  <si>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</si>
  <si>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</si>
  <si>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</si>
  <si>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</si>
  <si>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</si>
  <si>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</si>
  <si>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</si>
  <si>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</si>
  <si>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</si>
  <si>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</si>
  <si>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</si>
  <si>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</si>
  <si>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</si>
  <si>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</si>
  <si>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</si>
  <si>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</si>
  <si>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</si>
  <si>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</si>
  <si>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</si>
  <si>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</si>
  <si>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</si>
  <si>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</si>
  <si>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</si>
  <si>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</si>
  <si>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</si>
  <si>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</si>
  <si>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</si>
  <si>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</si>
  <si>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</si>
  <si>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</si>
  <si>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</si>
  <si>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</si>
  <si>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</si>
  <si>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</si>
  <si>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</si>
  <si>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</si>
  <si>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</si>
  <si>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</si>
  <si>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</si>
  <si>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</si>
  <si>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</si>
  <si>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</si>
  <si>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</si>
  <si>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</si>
  <si>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</si>
  <si>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</si>
  <si>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</si>
  <si>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</si>
  <si>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</si>
  <si>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</si>
  <si>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</si>
  <si>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</si>
  <si>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</si>
  <si>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</si>
  <si>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</si>
  <si>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</si>
  <si>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</si>
  <si>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</si>
  <si>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</si>
  <si>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</si>
  <si>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</si>
  <si>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</si>
  <si>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</si>
  <si>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</si>
  <si>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</si>
  <si>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</si>
  <si>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</si>
  <si>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</si>
  <si>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</si>
  <si>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</si>
  <si>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</si>
  <si>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</si>
  <si>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</si>
  <si>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</si>
  <si>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</si>
  <si>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</si>
  <si>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</si>
  <si>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</si>
  <si>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</si>
  <si>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</si>
  <si>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</si>
  <si>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</si>
  <si>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</si>
  <si>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</si>
  <si>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</si>
  <si>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</si>
  <si>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</si>
  <si>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</si>
  <si>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</si>
  <si>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</si>
  <si>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</si>
  <si>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</si>
  <si>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</si>
  <si>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</si>
  <si>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</si>
  <si>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</si>
  <si>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</si>
  <si>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</si>
  <si>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</si>
  <si>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</si>
  <si>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</si>
  <si>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</si>
  <si>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</si>
  <si>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</si>
  <si>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</si>
  <si>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</si>
  <si>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</si>
  <si>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</si>
  <si>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</si>
  <si>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</si>
  <si>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</si>
  <si>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</si>
  <si>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</si>
  <si>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</si>
  <si>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</si>
  <si>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</si>
  <si>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</si>
  <si>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</si>
  <si>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</si>
  <si>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</si>
  <si>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</si>
  <si>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</si>
  <si>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</si>
  <si>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</si>
  <si>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</si>
  <si>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</si>
  <si>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</si>
  <si>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</si>
  <si>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</si>
  <si>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</si>
  <si>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</si>
  <si>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</si>
  <si>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</si>
  <si>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</si>
  <si>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</si>
  <si>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</si>
  <si>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</si>
  <si>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</si>
  <si>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</si>
  <si>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</si>
  <si>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</si>
  <si>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</si>
  <si>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</si>
  <si>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</si>
  <si>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</si>
  <si>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</si>
  <si>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</si>
  <si>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</si>
  <si>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</si>
  <si>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</si>
  <si>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</si>
  <si>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</si>
  <si>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</si>
  <si>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</si>
  <si>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</si>
  <si>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</si>
  <si>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</si>
  <si>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</si>
  <si>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</si>
  <si>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</si>
  <si>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</si>
  <si>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</si>
  <si>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</si>
  <si>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</si>
  <si>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</si>
  <si>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</si>
  <si>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</si>
  <si>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</si>
  <si>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</si>
  <si>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</si>
  <si>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</si>
  <si>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</si>
  <si>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</si>
  <si>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</si>
  <si>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</si>
  <si>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</si>
  <si>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</si>
  <si>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</si>
  <si>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</si>
  <si>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</si>
  <si>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</si>
  <si>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</si>
  <si>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</si>
  <si>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</si>
  <si>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</si>
  <si>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</si>
  <si>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</si>
  <si>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</si>
  <si>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</si>
  <si>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</si>
  <si>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</si>
  <si>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</si>
  <si>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</si>
  <si>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</si>
  <si>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</si>
  <si>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</si>
  <si>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</si>
  <si>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</si>
  <si>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</si>
  <si>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</si>
  <si>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</si>
  <si>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</si>
  <si>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</si>
  <si>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</si>
  <si>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</si>
  <si>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</si>
  <si>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</si>
  <si>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</si>
  <si>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</si>
  <si>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</si>
  <si>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</si>
  <si>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</si>
  <si>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</si>
  <si>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</si>
  <si>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</si>
  <si>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</si>
  <si>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</si>
  <si>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</si>
  <si>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</si>
  <si>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</si>
  <si>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</si>
  <si>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</si>
  <si>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</si>
  <si>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</si>
  <si>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</si>
  <si>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</si>
  <si>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</si>
  <si>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</si>
  <si>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</si>
  <si>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</si>
  <si>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</si>
  <si>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</si>
  <si>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</si>
  <si>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</si>
  <si>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</si>
  <si>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</si>
  <si>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</si>
  <si>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</si>
  <si>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</si>
  <si>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</si>
  <si>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</si>
  <si>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</si>
  <si>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</si>
  <si>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</si>
  <si>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</si>
  <si>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</si>
  <si>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</si>
  <si>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</si>
  <si>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</si>
  <si>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</si>
  <si>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</si>
  <si>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</si>
  <si>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</si>
  <si>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</si>
  <si>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</si>
  <si>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</si>
  <si>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</si>
  <si>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</si>
  <si>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</si>
  <si>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</si>
  <si>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</si>
  <si>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</si>
  <si>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</si>
  <si>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</si>
  <si>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</si>
  <si>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</si>
  <si>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</si>
  <si>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</si>
  <si>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</si>
  <si>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</si>
  <si>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</si>
  <si>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</si>
  <si>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</si>
  <si>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</si>
  <si>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</si>
  <si>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</si>
  <si>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</si>
  <si>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</si>
  <si>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</si>
  <si>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</si>
  <si>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</si>
  <si>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</si>
  <si>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</si>
  <si>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</si>
  <si>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</si>
  <si>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</si>
  <si>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</si>
  <si>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</si>
  <si>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</si>
  <si>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</si>
  <si>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</si>
  <si>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</si>
  <si>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</si>
  <si>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</si>
  <si>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</si>
  <si>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</si>
  <si>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</si>
  <si>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</si>
  <si>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</si>
  <si>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</si>
  <si>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</si>
  <si>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</si>
  <si>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</si>
  <si>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</si>
  <si>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</si>
  <si>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</si>
  <si>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</si>
  <si>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</si>
  <si>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</si>
  <si>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</si>
  <si>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</si>
  <si>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</si>
  <si>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</si>
  <si>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</si>
  <si>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</si>
  <si>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</si>
  <si>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</si>
  <si>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</si>
  <si>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</si>
  <si>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</si>
  <si>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</si>
  <si>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</si>
  <si>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</si>
  <si>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</si>
  <si>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</si>
  <si>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</si>
  <si>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</si>
  <si>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</si>
  <si>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</si>
  <si>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</si>
  <si>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</si>
  <si>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</si>
  <si>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</si>
  <si>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</si>
  <si>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</si>
  <si>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</si>
  <si>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</si>
  <si>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</si>
  <si>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</si>
  <si>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</si>
  <si>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</si>
  <si>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</si>
  <si>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</si>
  <si>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</si>
  <si>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</si>
  <si>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</si>
  <si>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</si>
  <si>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</si>
  <si>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</si>
  <si>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</si>
  <si>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</si>
  <si>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</si>
  <si>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</si>
  <si>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</si>
  <si>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</si>
  <si>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</si>
  <si>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</si>
  <si>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</si>
  <si>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</si>
  <si>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</si>
  <si>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</si>
  <si>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</si>
  <si>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</si>
  <si>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</si>
  <si>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</si>
  <si>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</si>
  <si>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</si>
  <si>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</si>
  <si>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</si>
  <si>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</si>
  <si>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</si>
  <si>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</si>
  <si>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</si>
  <si>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</si>
  <si>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</si>
  <si>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</si>
  <si>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</si>
  <si>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</si>
  <si>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</si>
  <si>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</si>
  <si>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</si>
  <si>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</si>
  <si>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</si>
  <si>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</si>
  <si>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</si>
  <si>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</si>
  <si>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</si>
  <si>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</si>
  <si>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</si>
  <si>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</si>
  <si>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</si>
  <si>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</si>
  <si>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</si>
  <si>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</si>
  <si>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</si>
  <si>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</si>
  <si>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</si>
  <si>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</si>
  <si>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</si>
  <si>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</si>
  <si>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</si>
  <si>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</si>
  <si>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</si>
  <si>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</si>
  <si>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</si>
  <si>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</si>
  <si>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</si>
  <si>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</si>
  <si>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</si>
  <si>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</si>
  <si>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</si>
  <si>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</si>
  <si>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</si>
  <si>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</si>
  <si>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</si>
  <si>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</si>
  <si>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</si>
  <si>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</si>
  <si>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</si>
  <si>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</si>
  <si>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</si>
  <si>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</si>
  <si>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</si>
  <si>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</si>
  <si>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</si>
  <si>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</si>
  <si>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</si>
  <si>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</si>
  <si>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</si>
  <si>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</si>
  <si>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</si>
  <si>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</si>
  <si>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</si>
  <si>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</si>
  <si>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</si>
  <si>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</si>
  <si>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</si>
  <si>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</si>
  <si>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</si>
  <si>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</si>
  <si>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</si>
  <si>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</si>
  <si>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</si>
  <si>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</si>
  <si>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</si>
  <si>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</si>
  <si>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</si>
  <si>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</si>
  <si>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</si>
  <si>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</si>
  <si>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</si>
  <si>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</si>
  <si>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</si>
  <si>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</si>
  <si>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</si>
  <si>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</si>
  <si>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</si>
  <si>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</si>
  <si>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</si>
  <si>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</si>
  <si>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</si>
  <si>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</si>
  <si>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</si>
  <si>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</si>
  <si>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</si>
  <si>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</si>
  <si>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</si>
  <si>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</si>
  <si>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</si>
  <si>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</si>
  <si>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</si>
  <si>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</si>
  <si>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</si>
  <si>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</si>
  <si>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</si>
  <si>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</si>
  <si>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</si>
  <si>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</si>
  <si>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</si>
  <si>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</si>
  <si>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</si>
  <si>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</si>
  <si>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</si>
  <si>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</si>
  <si>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</si>
  <si>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</si>
  <si>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</si>
  <si>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</si>
  <si>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</si>
  <si>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</si>
  <si>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</si>
  <si>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</si>
  <si>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</si>
  <si>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</si>
  <si>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</si>
  <si>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</si>
  <si>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</si>
  <si>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</si>
  <si>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</si>
  <si>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</si>
  <si>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</si>
  <si>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</si>
  <si>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</si>
  <si>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</si>
  <si>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</si>
  <si>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</si>
  <si>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</si>
  <si>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</si>
  <si>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</si>
  <si>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</si>
  <si>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</si>
  <si>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</si>
  <si>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</si>
  <si>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</si>
  <si>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</si>
  <si>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</si>
  <si>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</si>
  <si>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</si>
  <si>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</si>
  <si>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</si>
  <si>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</si>
  <si>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</si>
  <si>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</si>
  <si>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</si>
  <si>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</si>
  <si>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</si>
  <si>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</si>
  <si>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</si>
  <si>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</si>
  <si>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</si>
  <si>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</si>
  <si>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</si>
  <si>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</si>
  <si>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</si>
  <si>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</si>
  <si>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</si>
  <si>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</si>
  <si>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</si>
  <si>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</si>
  <si>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</si>
  <si>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</si>
  <si>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</si>
  <si>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</si>
  <si>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</si>
  <si>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</si>
  <si>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</si>
  <si>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</si>
  <si>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</si>
  <si>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</si>
  <si>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</si>
  <si>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</si>
  <si>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</si>
  <si>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</si>
  <si>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</si>
  <si>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</si>
  <si>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</si>
  <si>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</si>
  <si>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</si>
  <si>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</si>
  <si>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</si>
  <si>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</si>
  <si>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</si>
  <si>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</si>
  <si>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</si>
  <si>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</si>
  <si>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</si>
  <si>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</si>
  <si>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</si>
  <si>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</si>
  <si>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</si>
  <si>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</si>
  <si>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</si>
  <si>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</si>
  <si>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</si>
  <si>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</si>
  <si>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</si>
  <si>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</si>
  <si>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</si>
  <si>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</si>
  <si>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</si>
  <si>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</si>
  <si>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</si>
  <si>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</si>
  <si>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</si>
  <si>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</si>
  <si>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</si>
  <si>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</si>
  <si>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</si>
  <si>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</si>
  <si>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</si>
  <si>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</si>
  <si>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</si>
  <si>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</si>
  <si>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</si>
  <si>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</si>
  <si>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</si>
  <si>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</si>
  <si>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</si>
  <si>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</si>
  <si>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</si>
  <si>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</si>
  <si>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</si>
  <si>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</si>
  <si>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</si>
  <si>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</si>
  <si>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</si>
  <si>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</si>
  <si>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</si>
  <si>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</si>
  <si>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</si>
  <si>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</si>
  <si>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</si>
  <si>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</si>
  <si>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</si>
  <si>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</si>
  <si>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</si>
  <si>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</si>
  <si>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</si>
  <si>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</si>
  <si>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</si>
  <si>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</si>
  <si>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</si>
  <si>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</si>
  <si>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</si>
  <si>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</si>
  <si>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</si>
  <si>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</si>
  <si>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</si>
  <si>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</si>
  <si>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</si>
  <si>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</si>
  <si>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</si>
  <si>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</si>
  <si>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</si>
  <si>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</si>
  <si>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</si>
  <si>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</si>
  <si>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</si>
  <si>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</si>
  <si>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</si>
  <si>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</si>
  <si>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</si>
  <si>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</si>
  <si>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</si>
  <si>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</si>
  <si>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</si>
  <si>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</si>
  <si>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</si>
  <si>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</si>
  <si>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</si>
  <si>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</si>
  <si>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</si>
  <si>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</si>
  <si>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</si>
  <si>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</si>
  <si>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</si>
  <si>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</si>
  <si>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</si>
  <si>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</si>
  <si>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</si>
  <si>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</si>
  <si>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</si>
  <si>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</si>
  <si>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</si>
  <si>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</si>
  <si>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</si>
  <si>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</si>
  <si>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</si>
  <si>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</si>
  <si>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</si>
  <si>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</si>
  <si>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</si>
  <si>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</si>
  <si>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</si>
  <si>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</si>
  <si>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</si>
  <si>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</si>
  <si>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</si>
  <si>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</si>
  <si>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</si>
  <si>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</si>
  <si>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</si>
  <si>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</si>
  <si>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</si>
  <si>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</si>
  <si>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</si>
  <si>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</si>
  <si>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</si>
  <si>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</si>
  <si>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</si>
  <si>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</si>
  <si>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</si>
  <si>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</si>
  <si>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</si>
  <si>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</si>
  <si>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</si>
  <si>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</si>
  <si>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</si>
  <si>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</si>
  <si>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</si>
  <si>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</si>
  <si>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</si>
  <si>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</si>
  <si>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</si>
  <si>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</si>
  <si>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</si>
  <si>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</si>
  <si>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</si>
  <si>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</si>
  <si>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</si>
  <si>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</si>
  <si>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</si>
  <si>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</si>
  <si>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</si>
  <si>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</si>
  <si>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</si>
  <si>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</si>
  <si>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</si>
  <si>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</si>
  <si>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</si>
  <si>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</si>
  <si>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</si>
  <si>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</si>
  <si>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</si>
  <si>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</si>
  <si>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</si>
  <si>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</si>
  <si>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</si>
  <si>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</si>
  <si>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</si>
  <si>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</si>
  <si>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</si>
  <si>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</si>
  <si>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</si>
  <si>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</si>
  <si>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</si>
  <si>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</si>
  <si>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</si>
  <si>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</si>
  <si>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</si>
  <si>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</si>
  <si>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</si>
  <si>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</si>
  <si>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</si>
  <si>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</si>
  <si>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</si>
  <si>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</si>
  <si>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</si>
  <si>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</si>
  <si>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</si>
  <si>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</si>
  <si>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</si>
  <si>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</si>
  <si>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</si>
  <si>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</si>
  <si>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</si>
  <si>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</si>
  <si>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</si>
  <si>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</si>
  <si>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</si>
  <si>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</si>
  <si>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</si>
  <si>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</si>
  <si>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</si>
  <si>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</si>
  <si>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</si>
  <si>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</si>
  <si>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</si>
  <si>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</si>
  <si>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</si>
  <si>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</si>
  <si>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</si>
  <si>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</si>
  <si>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</si>
  <si>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</si>
  <si>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</si>
  <si>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</si>
  <si>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</si>
  <si>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</si>
  <si>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</si>
  <si>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</si>
  <si>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</si>
  <si>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</si>
  <si>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</si>
  <si>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</si>
  <si>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</si>
  <si>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</si>
  <si>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</si>
  <si>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Christopher</t>
  </si>
  <si>
    <t>Riordan</t>
  </si>
  <si>
    <t>Senior Planner</t>
  </si>
  <si>
    <t>13777 Fruitvale Avenue</t>
  </si>
  <si>
    <t>503-24-029</t>
  </si>
  <si>
    <t>14529 Big Basin Wy</t>
  </si>
  <si>
    <t>19-0444</t>
  </si>
  <si>
    <t>SFA</t>
  </si>
  <si>
    <t>R</t>
  </si>
  <si>
    <t>Y</t>
  </si>
  <si>
    <t>389-15-031</t>
  </si>
  <si>
    <t>18-1937</t>
  </si>
  <si>
    <t>ADU</t>
  </si>
  <si>
    <t>O</t>
  </si>
  <si>
    <t>397-11-014</t>
  </si>
  <si>
    <t>13090 Heath St</t>
  </si>
  <si>
    <t>19361 Valle Vista Dr</t>
  </si>
  <si>
    <t>19-1628</t>
  </si>
  <si>
    <t>389-17-059</t>
  </si>
  <si>
    <t>18817 Afton Avenue</t>
  </si>
  <si>
    <t>19-1181</t>
  </si>
  <si>
    <t>503-50-004</t>
  </si>
  <si>
    <t>13886 Malcom Ave</t>
  </si>
  <si>
    <t>19-1380</t>
  </si>
  <si>
    <t>389-15-042</t>
  </si>
  <si>
    <t>18761 Martha Ave</t>
  </si>
  <si>
    <t>19-0658</t>
  </si>
  <si>
    <t>397-07-012</t>
  </si>
  <si>
    <t>15145 El Quito Wy</t>
  </si>
  <si>
    <t>19-0818</t>
  </si>
  <si>
    <t>389-12-065</t>
  </si>
  <si>
    <t>18676 McFarland Ave</t>
  </si>
  <si>
    <t>18-1851</t>
  </si>
  <si>
    <t>386-12-065</t>
  </si>
  <si>
    <t>12636 Paseo Olivos</t>
  </si>
  <si>
    <t>18-1858</t>
  </si>
  <si>
    <t>386-46-006</t>
  </si>
  <si>
    <t>12570 Paseo Cerro</t>
  </si>
  <si>
    <t>18-2023</t>
  </si>
  <si>
    <t>386-12-061</t>
  </si>
  <si>
    <t>18621 Bucknall Rd</t>
  </si>
  <si>
    <t>18-2028</t>
  </si>
  <si>
    <t>386-07-025</t>
  </si>
  <si>
    <t>12479 Palmtag Dr</t>
  </si>
  <si>
    <t>18-2086</t>
  </si>
  <si>
    <t>386-52-018</t>
  </si>
  <si>
    <t>20283 Seagull Wy</t>
  </si>
  <si>
    <t>19-1615</t>
  </si>
  <si>
    <t>389-15-072</t>
  </si>
  <si>
    <t>13234 McDole St</t>
  </si>
  <si>
    <t>19-1673</t>
  </si>
  <si>
    <t>503-31-067</t>
  </si>
  <si>
    <t>21794 Heber Wy</t>
  </si>
  <si>
    <t>16-1279</t>
  </si>
  <si>
    <t>SFD</t>
  </si>
  <si>
    <t>503-23-011</t>
  </si>
  <si>
    <t>20530 Marion Rd</t>
  </si>
  <si>
    <t>18-1953</t>
  </si>
  <si>
    <t>503-23-012</t>
  </si>
  <si>
    <t>20520 Marion Rd</t>
  </si>
  <si>
    <t>389-14-030</t>
  </si>
  <si>
    <t>18580 McFarland Ave</t>
  </si>
  <si>
    <t>18-2004</t>
  </si>
  <si>
    <t>18-2166</t>
  </si>
  <si>
    <t>397-13-016</t>
  </si>
  <si>
    <t>19411 San Marcos Rd</t>
  </si>
  <si>
    <t>18-0404</t>
  </si>
  <si>
    <t>503-49-024</t>
  </si>
  <si>
    <t>19-0258</t>
  </si>
  <si>
    <t>386-13-064</t>
  </si>
  <si>
    <t>18693 Cox Ave</t>
  </si>
  <si>
    <t>19-0703</t>
  </si>
  <si>
    <t>389-27-049</t>
  </si>
  <si>
    <t>18777 Allendale Ave</t>
  </si>
  <si>
    <t>19-1190</t>
  </si>
  <si>
    <t>397-01-056</t>
  </si>
  <si>
    <t>19-1196</t>
  </si>
  <si>
    <t>503-29-027</t>
  </si>
  <si>
    <t>14197 Ten Acres Ct</t>
  </si>
  <si>
    <t>13970 Trinity Ct</t>
  </si>
  <si>
    <t>21352 Saratoga Hills Rd</t>
  </si>
  <si>
    <t>18-2054</t>
  </si>
  <si>
    <t>13717 Fortuna Ct</t>
  </si>
  <si>
    <t>389-30-054</t>
  </si>
  <si>
    <t>18-2152</t>
  </si>
  <si>
    <t>20393 Zorka Ave</t>
  </si>
  <si>
    <t>386-52-034</t>
  </si>
  <si>
    <t>19-0119</t>
  </si>
  <si>
    <t>19010 Portos Drive</t>
  </si>
  <si>
    <t>389-30-002</t>
  </si>
  <si>
    <t>18-1321</t>
  </si>
  <si>
    <t>20660 Canyon View Dr.</t>
  </si>
  <si>
    <t>503-22-053</t>
  </si>
  <si>
    <t>18-1286</t>
  </si>
  <si>
    <t>Policy Action 4-1.1: Amend Commercial-Neighborhood (Residential High Density Standards)</t>
  </si>
  <si>
    <t>Policy Action 4-1.2: Continue to Implement Density Bonus Ordinance</t>
  </si>
  <si>
    <t>Policy Action 4-1.3: Encourage Efficient Use of Energy Resources in Residential Development</t>
  </si>
  <si>
    <t>Policy Action 4-1.4: Encourage Green Building Practices in Home Construction</t>
  </si>
  <si>
    <t>Policy Action 4-1.5: Encourage and Facilitate Lot Consolidation</t>
  </si>
  <si>
    <t>Policy Action 4-1.6: Amend Multi-Family Parking Requirements for Affordable Housing Development in
the CN(RHD) district</t>
  </si>
  <si>
    <t>Policy Action 4-2.2: Code Enforcement Program</t>
  </si>
  <si>
    <t>Policy Action 4-2.3: Historic Preservation and Mills Act</t>
  </si>
  <si>
    <t>Policy Action 4-3.1: Maintain Community Design</t>
  </si>
  <si>
    <t>Policy Action 4-3.2: Preserve the Saratoga Village</t>
  </si>
  <si>
    <t>Policy Action 4-4.1: Encourage Development</t>
  </si>
  <si>
    <t>Policy Action 4-4.2: Zoning Code Amendment for
Special Needs Housing</t>
  </si>
  <si>
    <t>Policy Action 4-4.3: Reasonable Accomodation</t>
  </si>
  <si>
    <t>Policy Action 4-4.4: Housing Opportunities for Persons
Living with Disabilities</t>
  </si>
  <si>
    <t>Policy Action 4-4.5: Development of Housing for
Extremely Low-Income Households</t>
  </si>
  <si>
    <t>Policy Action 4-4.6: Housing Opportunities for Persons
Employed in Saratoga</t>
  </si>
  <si>
    <t>Policy Action 4-4.7: Monitoring and Preservation of
Existing Affordable Housing</t>
  </si>
  <si>
    <t>Policy Action 4.4-8: Support Preparation of a
Countywide Nexus Study of Affordable Housing Impact
Fees</t>
  </si>
  <si>
    <t>Policy Action 4-5.1: Promote Fair Housing Efforts</t>
  </si>
  <si>
    <t>Policy Action 4-5.2: Develop a Comprehensive
Community Outreach Strategy for Housing</t>
  </si>
  <si>
    <t>Policy Action 4-5.3: Partnerships with Development
Community</t>
  </si>
  <si>
    <t>Policy Action 4-5.4: Healthy Community</t>
  </si>
  <si>
    <t>Amend Commercial-Neighborhood (Residential High Density) C-N(RHD)</t>
  </si>
  <si>
    <t>Continue Density Bonus Ordinance Implementation</t>
  </si>
  <si>
    <t>Increased Energy Efficiency</t>
  </si>
  <si>
    <t>Increased Green Building Practices</t>
  </si>
  <si>
    <t>Encourage and Facilitate Lot Consolidation in Identified Candidate Sites</t>
  </si>
  <si>
    <t>Amend Multi-Family Parking Requirements for Affordable Housing
Developments in the CN(RHD) district</t>
  </si>
  <si>
    <t>Maintain the existing housing stock</t>
  </si>
  <si>
    <t>Preserve historic structures</t>
  </si>
  <si>
    <t>Maintain Community Character</t>
  </si>
  <si>
    <t>Continue Implementation of Saratoga Village Design Guidelines</t>
  </si>
  <si>
    <t>Review/Revise Second Dwelling Ordinance</t>
  </si>
  <si>
    <t>Facilitate Permitting Process for Emergency Shelters, Transitional and Supportive Housing</t>
  </si>
  <si>
    <t>Implement and Promote Reasonable
Accommodation Procedures</t>
  </si>
  <si>
    <t>Coordinate with the San Andreas
Regional Center to implement an
outreach program for Saratoga families
and provide information on the City's
website</t>
  </si>
  <si>
    <t>Housing for Extremely Low-Income
Households</t>
  </si>
  <si>
    <t>Explore Opportunities to Encourage Additional Local Workforce Housing
through Community Partnerships</t>
  </si>
  <si>
    <t>Monitor and Preserve 170 "At-Risk" Units (Fellowship Plaza and Saratoga Court)</t>
  </si>
  <si>
    <t>Coordinate with other Santa Clara County cites to prepare a joint nexus study to
establish an affordable housing impact
program</t>
  </si>
  <si>
    <t>Continue Support of Fair Housing Efforts</t>
  </si>
  <si>
    <t>Comprehensive Housing Outreach Strategy</t>
  </si>
  <si>
    <t>Partnerships with Housing Developers</t>
  </si>
  <si>
    <t>Promote Healthy Lifestyles</t>
  </si>
  <si>
    <t>November 2015</t>
  </si>
  <si>
    <t>June 2023</t>
  </si>
  <si>
    <t>Complete</t>
  </si>
  <si>
    <t>Ongoing</t>
  </si>
  <si>
    <t>Pending</t>
  </si>
  <si>
    <t>ADR19-0001</t>
  </si>
  <si>
    <t>18817 Afton Ave</t>
  </si>
  <si>
    <t>No</t>
  </si>
  <si>
    <t>ADR19-0003</t>
  </si>
  <si>
    <t>ADR19-0004</t>
  </si>
  <si>
    <t>389-16-029</t>
  </si>
  <si>
    <t>18920 McFarland Ave</t>
  </si>
  <si>
    <t>ADR19-0005</t>
  </si>
  <si>
    <t>386-47-031</t>
  </si>
  <si>
    <t>12473 Brookglen Ct</t>
  </si>
  <si>
    <t>ADR19-0006</t>
  </si>
  <si>
    <t>ADR19-0007</t>
  </si>
  <si>
    <t>503-16-030</t>
  </si>
  <si>
    <t>13198 Pierce Rd</t>
  </si>
  <si>
    <t>ADR19-0009</t>
  </si>
  <si>
    <t>389-32-013</t>
  </si>
  <si>
    <t>19273 Harleigh Dr</t>
  </si>
  <si>
    <t>ADR19-0010</t>
  </si>
  <si>
    <t>389-18-009</t>
  </si>
  <si>
    <t>13295 McCulloch</t>
  </si>
  <si>
    <t>386-11-031</t>
  </si>
  <si>
    <t>12531 Paseo Cerro</t>
  </si>
  <si>
    <t>ADR19-0011</t>
  </si>
  <si>
    <t>ADR19-0015</t>
  </si>
  <si>
    <t>389-38-005</t>
  </si>
  <si>
    <t>19041 Dagmar Dr</t>
  </si>
  <si>
    <t>ADR19-0017</t>
  </si>
  <si>
    <t>13239 Carrick St</t>
  </si>
  <si>
    <t>389-17-032</t>
  </si>
  <si>
    <t>13198 Carrick St</t>
  </si>
  <si>
    <t>ADR19-0022</t>
  </si>
  <si>
    <t>389-17-029</t>
  </si>
  <si>
    <t>ADU19-0005</t>
  </si>
  <si>
    <t>ADU19-0001</t>
  </si>
  <si>
    <t>ADU19-0002</t>
  </si>
  <si>
    <t>ADU19-0007</t>
  </si>
  <si>
    <t>503-54-077</t>
  </si>
  <si>
    <t>20595 Debbie Lane</t>
  </si>
  <si>
    <t>510-02-009</t>
  </si>
  <si>
    <t>15305 Pepper Lane</t>
  </si>
  <si>
    <t>ADU19-0008</t>
  </si>
  <si>
    <t>ADU19-0009</t>
  </si>
  <si>
    <t>ADU19-0010</t>
  </si>
  <si>
    <t>ADU19-0012</t>
  </si>
  <si>
    <t>397-27-018</t>
  </si>
  <si>
    <t>14160 Victor Place</t>
  </si>
  <si>
    <t>ADU19-0013</t>
  </si>
  <si>
    <t>ADU19-0015</t>
  </si>
  <si>
    <t>ADU19-0016</t>
  </si>
  <si>
    <t>ADU19-0017</t>
  </si>
  <si>
    <t>397-03-072</t>
  </si>
  <si>
    <t>14528 Chester Ave</t>
  </si>
  <si>
    <t>ADU19-0018</t>
  </si>
  <si>
    <t>397-19-013</t>
  </si>
  <si>
    <t>19615 Saratoga Los Gatos Rd</t>
  </si>
  <si>
    <t>ADU19-0020</t>
  </si>
  <si>
    <t>ADU19-0021</t>
  </si>
  <si>
    <t>ADU19-0022</t>
  </si>
  <si>
    <t>18565 Bucknall Rd</t>
  </si>
  <si>
    <t>386-12-074</t>
  </si>
  <si>
    <t>389-23-006</t>
  </si>
  <si>
    <t>18773 Metler Ct</t>
  </si>
  <si>
    <t>ADU19-0023</t>
  </si>
  <si>
    <t>ADU19-0026</t>
  </si>
  <si>
    <t>ADU19-0028</t>
  </si>
  <si>
    <t>ADU19-0029</t>
  </si>
  <si>
    <t>ADU19-0030</t>
  </si>
  <si>
    <t>397-18-074</t>
  </si>
  <si>
    <t>14691 Live Oak Lane</t>
  </si>
  <si>
    <t>ADU19-0031</t>
  </si>
  <si>
    <t>397-41-012</t>
  </si>
  <si>
    <t>20033 Heritage Oak</t>
  </si>
  <si>
    <t>ADU19-0034</t>
  </si>
  <si>
    <t>503-53-024</t>
  </si>
  <si>
    <t>20900 Sarahills Dr</t>
  </si>
  <si>
    <t>ADU19-0036</t>
  </si>
  <si>
    <t>389-21-015</t>
  </si>
  <si>
    <t>ADU19-0038</t>
  </si>
  <si>
    <t>510-06-063</t>
  </si>
  <si>
    <t>19400 Saratoga Los Gatos Rd</t>
  </si>
  <si>
    <t>ADU19-0040</t>
  </si>
  <si>
    <t>517-08-041</t>
  </si>
  <si>
    <t>20655 Lomita Ave</t>
  </si>
  <si>
    <t>ADU19-0042</t>
  </si>
  <si>
    <t>397-18-042</t>
  </si>
  <si>
    <t>19731 Three Oaks Wy</t>
  </si>
  <si>
    <t>18994 Bonnet Wy</t>
  </si>
  <si>
    <t>PDR19-0002</t>
  </si>
  <si>
    <t>PDR19-0003</t>
  </si>
  <si>
    <t>PDR19-0006</t>
  </si>
  <si>
    <t>PDR19-0007</t>
  </si>
  <si>
    <t>397-09-012</t>
  </si>
  <si>
    <t>19135 Monte Vista</t>
  </si>
  <si>
    <t>PDR19-0026</t>
  </si>
  <si>
    <t>N</t>
  </si>
  <si>
    <t>Unit Size</t>
  </si>
  <si>
    <t>Deed Restriction</t>
  </si>
  <si>
    <t>chris.a.riordan@gmail.com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</si>
</sst>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14" fontId="3" fillId="0" borderId="0" xfId="0" applyNumberFormat="1" applyFont="1" applyAlignment="1" applyProtection="1">
      <alignment horizontal="center"/>
      <protection locked="0"/>
    </xf>
    <xf numFmtId="0" fontId="13" fillId="3" borderId="10" xfId="0" applyFont="1" applyFill="1" applyBorder="1" applyAlignment="1" applyProtection="1">
      <alignment horizontal="center" wrapText="1"/>
    </xf>
    <xf numFmtId="0" fontId="3" fillId="0" borderId="1" xfId="0" quotePrefix="1" applyFont="1" applyBorder="1" applyAlignment="1" applyProtection="1">
      <alignment horizontal="left" vertical="top" wrapText="1"/>
      <protection locked="0"/>
    </xf>
    <xf numFmtId="17" fontId="3" fillId="0" borderId="1" xfId="0" quotePrefix="1" applyNumberFormat="1" applyFont="1" applyBorder="1" applyAlignment="1" applyProtection="1">
      <alignment horizontal="left" vertical="top" wrapText="1"/>
      <protection locked="0"/>
    </xf>
    <xf numFmtId="0" fontId="4" fillId="0" borderId="1" xfId="0" applyFont="1" applyBorder="1" applyAlignment="1" applyProtection="1">
      <alignment horizontal="center" vertical="top" wrapText="1"/>
      <protection locked="0"/>
    </xf>
    <xf numFmtId="0" fontId="3" fillId="0" borderId="1" xfId="0" applyFont="1" applyBorder="1" applyAlignment="1" applyProtection="1">
      <alignment horizontal="center" vertical="top" wrapText="1"/>
      <protection locked="0"/>
    </xf>
    <xf numFmtId="14" fontId="3" fillId="0" borderId="1" xfId="0" applyNumberFormat="1" applyFont="1" applyBorder="1" applyAlignment="1" applyProtection="1">
      <alignment horizontal="center" vertical="top" wrapText="1"/>
      <protection locked="0"/>
    </xf>
    <xf numFmtId="0" fontId="13" fillId="0" borderId="1" xfId="0" applyFont="1" applyBorder="1" applyAlignment="1" applyProtection="1">
      <alignment horizontal="center" vertical="top" wrapText="1"/>
      <protection locked="0"/>
    </xf>
    <xf numFmtId="14" fontId="3" fillId="0" borderId="1" xfId="0" applyNumberFormat="1" applyFont="1" applyBorder="1" applyAlignment="1" applyProtection="1">
      <alignment horizontal="righ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6" fillId="0" borderId="1" xfId="7" applyBorder="1" applyAlignment="1" applyProtection="1">
      <alignment horizontal="center"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65">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chris.a.riordan@gmail.com"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142" zoomScaleNormal="100" workbookViewId="0">
      <selection activeCell="A84" sqref="A84"/>
    </sheetView>
  </sheetViews>
  <sheetFormatPr defaultRowHeight="15" x14ac:dyDescent="0.25"/>
  <cols>
    <col min="1" max="1" width="106.28515625" style="12" customWidth="1"/>
  </cols>
  <sheetData>
    <row r="1" spans="1:1" ht="18" x14ac:dyDescent="0.25">
      <c r="A1" s="418" t="s">
        <v>1555</v>
      </c>
    </row>
    <row r="3" spans="1:1" ht="18" x14ac:dyDescent="0.25">
      <c r="A3" s="415" t="s">
        <v>1556</v>
      </c>
    </row>
    <row r="4" spans="1:1" ht="18" x14ac:dyDescent="0.25">
      <c r="A4" s="415" t="s">
        <v>1557</v>
      </c>
    </row>
    <row r="5" spans="1:1" ht="18.75" x14ac:dyDescent="0.25">
      <c r="A5" s="373" t="s">
        <v>1558</v>
      </c>
    </row>
    <row r="6" spans="1:1" x14ac:dyDescent="0.25">
      <c r="A6" s="383"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19"/>
    </row>
    <row r="15" spans="1:1" ht="18.75" x14ac:dyDescent="0.25">
      <c r="A15" s="416" t="s">
        <v>1562</v>
      </c>
    </row>
    <row r="16" spans="1:1" x14ac:dyDescent="0.25">
      <c r="A16" s="420" t="s">
        <v>1558</v>
      </c>
    </row>
    <row r="17" spans="1:1" x14ac:dyDescent="0.25">
      <c r="A17" s="420" t="s">
        <v>1563</v>
      </c>
    </row>
    <row r="18" spans="1:1" x14ac:dyDescent="0.25">
      <c r="A18" s="420" t="s">
        <v>1564</v>
      </c>
    </row>
    <row r="19" spans="1:1" x14ac:dyDescent="0.25">
      <c r="A19" s="420" t="s">
        <v>1565</v>
      </c>
    </row>
    <row r="20" spans="1:1" x14ac:dyDescent="0.25">
      <c r="A20" s="420" t="s">
        <v>1566</v>
      </c>
    </row>
    <row r="21" spans="1:1" x14ac:dyDescent="0.25">
      <c r="A21" s="420" t="s">
        <v>1567</v>
      </c>
    </row>
    <row r="22" spans="1:1" x14ac:dyDescent="0.25">
      <c r="A22" s="420" t="s">
        <v>1568</v>
      </c>
    </row>
    <row r="23" spans="1:1" x14ac:dyDescent="0.25">
      <c r="A23" s="420" t="s">
        <v>1569</v>
      </c>
    </row>
    <row r="24" spans="1:1" x14ac:dyDescent="0.25">
      <c r="A24" s="420" t="s">
        <v>1570</v>
      </c>
    </row>
    <row r="25" spans="1:1" x14ac:dyDescent="0.25">
      <c r="A25" s="420" t="s">
        <v>1571</v>
      </c>
    </row>
    <row r="26" spans="1:1" x14ac:dyDescent="0.25">
      <c r="A26" s="420" t="s">
        <v>1572</v>
      </c>
    </row>
    <row r="27" spans="1:1" ht="30" x14ac:dyDescent="0.25">
      <c r="A27" s="421" t="s">
        <v>1573</v>
      </c>
    </row>
    <row r="28" spans="1:1" ht="30" x14ac:dyDescent="0.25">
      <c r="A28" s="421" t="s">
        <v>1851</v>
      </c>
    </row>
    <row r="29" spans="1:1" ht="18.75" x14ac:dyDescent="0.25">
      <c r="A29" s="419"/>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19"/>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2"/>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3" t="s">
        <v>1852</v>
      </c>
    </row>
    <row r="84" spans="1:1" ht="37.5" x14ac:dyDescent="0.3">
      <c r="A84" s="424"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5"/>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5"/>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5"/>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5"/>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6"/>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5"/>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7"/>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7"/>
    </row>
    <row r="322" spans="1:1" x14ac:dyDescent="0.25">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7"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89" t="s">
        <v>1744</v>
      </c>
      <c r="B2" s="390" t="s">
        <v>1748</v>
      </c>
    </row>
    <row r="3" spans="1:2" ht="60" x14ac:dyDescent="0.25">
      <c r="A3" s="389" t="s">
        <v>1554</v>
      </c>
      <c r="B3" s="391" t="s">
        <v>1749</v>
      </c>
    </row>
    <row r="4" spans="1:2" ht="51" customHeight="1" x14ac:dyDescent="0.25">
      <c r="A4" s="389" t="s">
        <v>1552</v>
      </c>
      <c r="B4" s="391" t="s">
        <v>1768</v>
      </c>
    </row>
    <row r="5" spans="1:2" ht="162.75" customHeight="1" x14ac:dyDescent="0.25">
      <c r="A5" s="389" t="s">
        <v>1745</v>
      </c>
      <c r="B5" s="391" t="s">
        <v>1746</v>
      </c>
    </row>
    <row r="6" spans="1:2" ht="162.75" customHeight="1" x14ac:dyDescent="0.25">
      <c r="A6" s="389" t="s">
        <v>1738</v>
      </c>
      <c r="B6" s="391" t="s">
        <v>1849</v>
      </c>
    </row>
    <row r="7" spans="1:2" ht="95.25" customHeight="1" x14ac:dyDescent="0.25">
      <c r="A7" s="389" t="s">
        <v>1740</v>
      </c>
      <c r="B7" s="390" t="s">
        <v>1759</v>
      </c>
    </row>
    <row r="8" spans="1:2" ht="60" x14ac:dyDescent="0.25">
      <c r="A8" s="389" t="s">
        <v>1741</v>
      </c>
      <c r="B8" s="390" t="s">
        <v>1751</v>
      </c>
    </row>
    <row r="9" spans="1:2" ht="60" x14ac:dyDescent="0.25">
      <c r="A9" s="389" t="s">
        <v>1747</v>
      </c>
      <c r="B9" s="390" t="s">
        <v>1752</v>
      </c>
    </row>
    <row r="10" spans="1:2" ht="57" customHeight="1" x14ac:dyDescent="0.25">
      <c r="A10" s="389" t="s">
        <v>1755</v>
      </c>
      <c r="B10" s="391" t="s">
        <v>1753</v>
      </c>
    </row>
    <row r="11" spans="1:2" ht="75" x14ac:dyDescent="0.25">
      <c r="A11" s="389" t="s">
        <v>1756</v>
      </c>
      <c r="B11" s="390" t="s">
        <v>1757</v>
      </c>
    </row>
    <row r="12" spans="1:2" ht="75" x14ac:dyDescent="0.25">
      <c r="A12" s="389" t="s">
        <v>1758</v>
      </c>
      <c r="B12" s="390" t="s">
        <v>1866</v>
      </c>
    </row>
    <row r="13" spans="1:2" ht="60" customHeight="1" x14ac:dyDescent="0.25">
      <c r="A13" s="428" t="s">
        <v>1868</v>
      </c>
      <c r="B13" s="429"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9" sqref="B9:C9"/>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6" t="s">
        <v>126</v>
      </c>
      <c r="B1" s="447"/>
      <c r="C1" s="447"/>
      <c r="D1" s="447"/>
      <c r="E1" s="447"/>
      <c r="F1" s="447"/>
      <c r="G1" s="448"/>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9" t="s">
        <v>47</v>
      </c>
      <c r="B3" s="450"/>
      <c r="C3" s="451"/>
      <c r="D3" s="325"/>
      <c r="F3" s="75"/>
    </row>
    <row r="4" spans="1:13" ht="21.6" customHeight="1" x14ac:dyDescent="0.25">
      <c r="A4" s="298" t="s">
        <v>121</v>
      </c>
      <c r="B4" s="444" t="s">
        <v>832</v>
      </c>
      <c r="C4" s="445"/>
      <c r="D4" s="326"/>
      <c r="E4" s="293" t="s">
        <v>1370</v>
      </c>
      <c r="F4" s="443" t="s">
        <v>1765</v>
      </c>
      <c r="H4" s="75"/>
      <c r="I4" s="75"/>
      <c r="J4" s="75"/>
      <c r="K4" s="75"/>
      <c r="L4" s="75"/>
      <c r="M4" s="299"/>
    </row>
    <row r="5" spans="1:13" ht="21.6" customHeight="1" thickBot="1" x14ac:dyDescent="0.3">
      <c r="A5" s="300" t="s">
        <v>122</v>
      </c>
      <c r="B5" s="444">
        <v>2019</v>
      </c>
      <c r="C5" s="445"/>
      <c r="D5" s="327"/>
      <c r="E5" s="293" t="s">
        <v>1371</v>
      </c>
      <c r="F5" s="443"/>
      <c r="H5" s="301"/>
      <c r="I5" s="301"/>
      <c r="J5" s="301"/>
      <c r="K5" s="301"/>
      <c r="L5" s="301"/>
      <c r="M5" s="299"/>
    </row>
    <row r="6" spans="1:13" ht="21.6" customHeight="1" x14ac:dyDescent="0.25">
      <c r="A6" s="452" t="s">
        <v>120</v>
      </c>
      <c r="B6" s="453"/>
      <c r="C6" s="454"/>
      <c r="D6" s="325"/>
      <c r="E6" s="293"/>
      <c r="F6" s="443"/>
      <c r="H6" s="301"/>
      <c r="I6" s="301"/>
      <c r="J6" s="301"/>
      <c r="K6" s="301"/>
      <c r="L6" s="301"/>
      <c r="M6" s="299"/>
    </row>
    <row r="7" spans="1:13" ht="21.6" customHeight="1" x14ac:dyDescent="0.25">
      <c r="A7" s="302" t="s">
        <v>117</v>
      </c>
      <c r="B7" s="444" t="s">
        <v>1870</v>
      </c>
      <c r="C7" s="445"/>
      <c r="D7" s="327"/>
      <c r="E7" s="293" t="s">
        <v>1372</v>
      </c>
      <c r="F7" s="443"/>
      <c r="H7" s="301"/>
      <c r="I7" s="301"/>
      <c r="J7" s="301"/>
      <c r="K7" s="301"/>
      <c r="L7" s="301"/>
      <c r="M7" s="299"/>
    </row>
    <row r="8" spans="1:13" ht="21.6" customHeight="1" x14ac:dyDescent="0.25">
      <c r="A8" s="298" t="s">
        <v>118</v>
      </c>
      <c r="B8" s="444" t="s">
        <v>1871</v>
      </c>
      <c r="C8" s="445"/>
      <c r="D8" s="327"/>
      <c r="E8" s="293" t="s">
        <v>1373</v>
      </c>
      <c r="H8" s="301"/>
      <c r="I8" s="301"/>
      <c r="J8" s="301"/>
      <c r="K8" s="301"/>
      <c r="L8" s="301"/>
      <c r="M8" s="299"/>
    </row>
    <row r="9" spans="1:13" ht="21.6" customHeight="1" x14ac:dyDescent="0.25">
      <c r="A9" s="298" t="s">
        <v>123</v>
      </c>
      <c r="B9" s="444" t="s">
        <v>1872</v>
      </c>
      <c r="C9" s="445"/>
      <c r="D9" s="327"/>
      <c r="E9" s="293" t="s">
        <v>1374</v>
      </c>
      <c r="H9" s="301"/>
      <c r="I9" s="301"/>
      <c r="J9" s="301"/>
      <c r="K9" s="301"/>
      <c r="L9" s="301"/>
      <c r="M9" s="299"/>
    </row>
    <row r="10" spans="1:13" ht="21.6" customHeight="1" x14ac:dyDescent="0.25">
      <c r="A10" s="298" t="s">
        <v>124</v>
      </c>
      <c r="B10" s="589" t="s">
        <v>2110</v>
      </c>
      <c r="C10" s="445"/>
      <c r="D10" s="327"/>
      <c r="E10" s="293" t="s">
        <v>1375</v>
      </c>
      <c r="H10" s="301"/>
      <c r="I10" s="301"/>
      <c r="J10" s="301"/>
      <c r="K10" s="301"/>
      <c r="L10" s="301"/>
      <c r="M10" s="299"/>
    </row>
    <row r="11" spans="1:13" ht="21.6" customHeight="1" thickBot="1" x14ac:dyDescent="0.3">
      <c r="A11" s="303" t="s">
        <v>125</v>
      </c>
      <c r="B11" s="444">
        <v>4082503115</v>
      </c>
      <c r="C11" s="445"/>
      <c r="D11" s="328"/>
      <c r="E11" s="293" t="s">
        <v>1376</v>
      </c>
      <c r="H11" s="301"/>
      <c r="I11" s="301"/>
      <c r="J11" s="301"/>
      <c r="K11" s="301"/>
      <c r="L11" s="301"/>
      <c r="M11" s="299"/>
    </row>
    <row r="12" spans="1:13" ht="21.6" customHeight="1" x14ac:dyDescent="0.25">
      <c r="A12" s="455" t="s">
        <v>119</v>
      </c>
      <c r="B12" s="456"/>
      <c r="C12" s="457"/>
      <c r="D12" s="329"/>
      <c r="E12" s="293"/>
      <c r="F12" s="364"/>
      <c r="H12" s="301"/>
      <c r="I12" s="301"/>
      <c r="J12" s="301"/>
      <c r="K12" s="301"/>
      <c r="L12" s="301"/>
      <c r="M12" s="299"/>
    </row>
    <row r="13" spans="1:13" ht="21.6" customHeight="1" x14ac:dyDescent="0.25">
      <c r="A13" s="304" t="s">
        <v>2</v>
      </c>
      <c r="B13" s="444" t="s">
        <v>1873</v>
      </c>
      <c r="C13" s="445"/>
      <c r="D13" s="322"/>
      <c r="E13" s="293" t="s">
        <v>1377</v>
      </c>
      <c r="H13" s="305"/>
      <c r="I13" s="305"/>
      <c r="J13" s="305"/>
      <c r="K13" s="305"/>
      <c r="L13" s="305"/>
      <c r="M13" s="299"/>
    </row>
    <row r="14" spans="1:13" ht="21.6" customHeight="1" x14ac:dyDescent="0.25">
      <c r="A14" s="306" t="s">
        <v>115</v>
      </c>
      <c r="B14" s="444" t="s">
        <v>832</v>
      </c>
      <c r="C14" s="445"/>
      <c r="D14" s="323"/>
      <c r="E14" s="293" t="s">
        <v>1378</v>
      </c>
      <c r="H14" s="301"/>
      <c r="I14" s="301"/>
      <c r="J14" s="301"/>
      <c r="K14" s="301"/>
      <c r="L14" s="301"/>
      <c r="M14" s="299"/>
    </row>
    <row r="15" spans="1:13" ht="21.6" customHeight="1" x14ac:dyDescent="0.25">
      <c r="A15" s="306" t="s">
        <v>116</v>
      </c>
      <c r="B15" s="444">
        <v>95070</v>
      </c>
      <c r="C15" s="445"/>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4" priority="4">
      <formula>ISBLANK(B4)</formula>
    </cfRule>
  </conditionalFormatting>
  <conditionalFormatting sqref="B7:C11">
    <cfRule type="expression" dxfId="63" priority="3">
      <formula>ISBLANK(B7)</formula>
    </cfRule>
  </conditionalFormatting>
  <conditionalFormatting sqref="B13:C15">
    <cfRule type="expression" dxfId="62" priority="2">
      <formula>ISBLANK(B13)</formula>
    </cfRule>
  </conditionalFormatting>
  <conditionalFormatting sqref="B5:C5">
    <cfRule type="expression" dxfId="61"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9A5834F2-ECD8-4EFF-BA8E-1E7957845DB6}"/>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5" t="s">
        <v>1754</v>
      </c>
      <c r="F1" s="392"/>
      <c r="G1" s="384"/>
    </row>
    <row r="2" spans="2:7" ht="21.6" customHeight="1" x14ac:dyDescent="0.3">
      <c r="F2" s="458" t="s">
        <v>127</v>
      </c>
      <c r="G2" s="459"/>
    </row>
    <row r="3" spans="2:7" ht="52.5" customHeight="1" x14ac:dyDescent="0.25">
      <c r="C3" s="388" t="s">
        <v>1772</v>
      </c>
      <c r="F3" s="460" t="s">
        <v>1767</v>
      </c>
      <c r="G3" s="461"/>
    </row>
    <row r="4" spans="2:7" x14ac:dyDescent="0.25">
      <c r="F4" s="460"/>
      <c r="G4" s="461"/>
    </row>
    <row r="5" spans="2:7" x14ac:dyDescent="0.25">
      <c r="F5" s="460"/>
      <c r="G5" s="461"/>
    </row>
    <row r="6" spans="2:7" ht="26.25" customHeight="1" x14ac:dyDescent="0.25">
      <c r="C6" s="388" t="s">
        <v>1771</v>
      </c>
      <c r="F6" s="460"/>
      <c r="G6" s="461"/>
    </row>
    <row r="7" spans="2:7" x14ac:dyDescent="0.25">
      <c r="F7" s="460"/>
      <c r="G7" s="461"/>
    </row>
    <row r="8" spans="2:7" x14ac:dyDescent="0.25">
      <c r="F8" s="460"/>
      <c r="G8" s="461"/>
    </row>
    <row r="9" spans="2:7" x14ac:dyDescent="0.25">
      <c r="F9" s="460"/>
      <c r="G9" s="461"/>
    </row>
    <row r="10" spans="2:7" ht="26.25" x14ac:dyDescent="0.4">
      <c r="B10" s="392" t="s">
        <v>1742</v>
      </c>
      <c r="C10" s="384" t="s">
        <v>1743</v>
      </c>
      <c r="F10" s="460"/>
      <c r="G10" s="461"/>
    </row>
    <row r="11" spans="2:7" x14ac:dyDescent="0.25">
      <c r="F11" s="460"/>
      <c r="G11" s="461"/>
    </row>
    <row r="12" spans="2:7" x14ac:dyDescent="0.25">
      <c r="F12" s="460"/>
      <c r="G12" s="461"/>
    </row>
    <row r="13" spans="2:7" x14ac:dyDescent="0.25">
      <c r="F13" s="460"/>
      <c r="G13" s="461"/>
    </row>
    <row r="14" spans="2:7" ht="124.5" customHeight="1" thickBot="1" x14ac:dyDescent="0.3">
      <c r="F14" s="462"/>
      <c r="G14" s="463"/>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K14" sqref="K14"/>
    </sheetView>
  </sheetViews>
  <sheetFormatPr defaultColWidth="0" defaultRowHeight="14.25" x14ac:dyDescent="0.2"/>
  <cols>
    <col min="1" max="2" width="16.7109375" style="227" customWidth="1"/>
    <col min="3" max="3" width="21.2851562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Saratoga</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70" t="s">
        <v>102</v>
      </c>
      <c r="M2" s="471"/>
      <c r="N2" s="471"/>
      <c r="O2" s="472"/>
      <c r="P2" s="368"/>
      <c r="Q2" s="348"/>
      <c r="R2" s="348"/>
      <c r="S2" s="348"/>
      <c r="T2" s="348"/>
      <c r="U2" s="58"/>
      <c r="V2" s="58"/>
      <c r="W2" s="58"/>
    </row>
    <row r="3" spans="1:23" s="219" customFormat="1" ht="15" x14ac:dyDescent="0.2">
      <c r="A3" s="473" t="s">
        <v>1369</v>
      </c>
      <c r="B3" s="473"/>
      <c r="C3" s="473"/>
      <c r="D3" s="473"/>
      <c r="E3" s="473"/>
      <c r="F3" s="473"/>
      <c r="G3" s="473"/>
      <c r="H3" s="473"/>
      <c r="I3" s="473"/>
      <c r="J3" s="473"/>
      <c r="K3" s="473"/>
      <c r="L3" s="473"/>
      <c r="M3" s="473"/>
      <c r="N3" s="473"/>
      <c r="O3" s="473"/>
      <c r="P3" s="473"/>
      <c r="Q3" s="473"/>
      <c r="R3" s="473"/>
      <c r="S3" s="473"/>
      <c r="T3" s="473"/>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67" t="s">
        <v>0</v>
      </c>
      <c r="B7" s="468"/>
      <c r="C7" s="468"/>
      <c r="D7" s="468"/>
      <c r="E7" s="468"/>
      <c r="F7" s="468"/>
      <c r="G7" s="468"/>
      <c r="H7" s="468"/>
      <c r="I7" s="468"/>
      <c r="J7" s="468"/>
      <c r="K7" s="468"/>
      <c r="L7" s="468"/>
      <c r="M7" s="468"/>
      <c r="N7" s="468"/>
      <c r="O7" s="468"/>
      <c r="P7" s="468"/>
      <c r="Q7" s="468"/>
      <c r="R7" s="468"/>
      <c r="S7" s="468"/>
      <c r="T7" s="469"/>
    </row>
    <row r="8" spans="1:23" s="209" customFormat="1" ht="24" customHeight="1" x14ac:dyDescent="0.2">
      <c r="A8" s="464" t="s">
        <v>60</v>
      </c>
      <c r="B8" s="465"/>
      <c r="C8" s="465"/>
      <c r="D8" s="465"/>
      <c r="E8" s="465"/>
      <c r="F8" s="465"/>
      <c r="G8" s="465"/>
      <c r="H8" s="465"/>
      <c r="I8" s="465"/>
      <c r="J8" s="465"/>
      <c r="K8" s="465"/>
      <c r="L8" s="465"/>
      <c r="M8" s="465"/>
      <c r="N8" s="465"/>
      <c r="O8" s="465"/>
      <c r="P8" s="465"/>
      <c r="Q8" s="465"/>
      <c r="R8" s="465"/>
      <c r="S8" s="465"/>
      <c r="T8" s="466"/>
    </row>
    <row r="9" spans="1:23" s="209" customFormat="1" ht="63" customHeight="1" x14ac:dyDescent="0.2">
      <c r="A9" s="479" t="s">
        <v>43</v>
      </c>
      <c r="B9" s="480"/>
      <c r="C9" s="480"/>
      <c r="D9" s="480"/>
      <c r="E9" s="481"/>
      <c r="F9" s="479" t="s">
        <v>108</v>
      </c>
      <c r="G9" s="481"/>
      <c r="H9" s="193" t="s">
        <v>59</v>
      </c>
      <c r="I9" s="479" t="s">
        <v>1358</v>
      </c>
      <c r="J9" s="482"/>
      <c r="K9" s="482"/>
      <c r="L9" s="482"/>
      <c r="M9" s="482"/>
      <c r="N9" s="482"/>
      <c r="O9" s="482"/>
      <c r="P9" s="483"/>
      <c r="Q9" s="193" t="s">
        <v>1359</v>
      </c>
      <c r="R9" s="193" t="s">
        <v>1360</v>
      </c>
      <c r="S9" s="193" t="s">
        <v>109</v>
      </c>
      <c r="T9" s="193" t="s">
        <v>54</v>
      </c>
    </row>
    <row r="10" spans="1:23" s="77" customFormat="1" x14ac:dyDescent="0.2">
      <c r="A10" s="475">
        <v>1</v>
      </c>
      <c r="B10" s="476"/>
      <c r="C10" s="476"/>
      <c r="D10" s="477"/>
      <c r="E10" s="478"/>
      <c r="F10" s="190">
        <v>2</v>
      </c>
      <c r="G10" s="187">
        <v>3</v>
      </c>
      <c r="H10" s="192">
        <v>4</v>
      </c>
      <c r="I10" s="474">
        <v>5</v>
      </c>
      <c r="J10" s="474"/>
      <c r="K10" s="474"/>
      <c r="L10" s="474"/>
      <c r="M10" s="474"/>
      <c r="N10" s="474"/>
      <c r="O10" s="474"/>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22</v>
      </c>
      <c r="L12" s="158">
        <f>SUMPRODUCT((YEAR($H13:$H1001)='Start Here'!$B$5)*L13:L1001)</f>
        <v>0</v>
      </c>
      <c r="M12" s="158">
        <f>SUMPRODUCT((YEAR($H13:$H1001)='Start Here'!$B$5)*M13:M1001)</f>
        <v>0</v>
      </c>
      <c r="N12" s="158">
        <f>SUMPRODUCT((YEAR($H13:$H1001)='Start Here'!$B$5)*N13:N1001)</f>
        <v>5</v>
      </c>
      <c r="O12" s="158">
        <f>SUMPRODUCT((YEAR($H13:$H1001)='Start Here'!$B$5)*O13:O1001)</f>
        <v>17</v>
      </c>
      <c r="P12" s="158">
        <f>SUMPRODUCT((YEAR($H13:$H1001)='Start Here'!$B$5)*P13:P1001)</f>
        <v>44</v>
      </c>
      <c r="Q12" s="158">
        <f>SUMPRODUCT((YEAR($H13:$H1001)='Start Here'!$B$5)*Q13:Q1001)</f>
        <v>44</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439" t="s">
        <v>1888</v>
      </c>
      <c r="C13" s="386" t="s">
        <v>2014</v>
      </c>
      <c r="D13" s="386"/>
      <c r="E13" s="386" t="s">
        <v>2013</v>
      </c>
      <c r="F13" s="439" t="s">
        <v>1924</v>
      </c>
      <c r="G13" s="439" t="s">
        <v>1883</v>
      </c>
      <c r="H13" s="434">
        <v>43480</v>
      </c>
      <c r="I13" s="387"/>
      <c r="J13" s="387"/>
      <c r="K13" s="387"/>
      <c r="L13" s="387"/>
      <c r="M13" s="134"/>
      <c r="N13" s="134"/>
      <c r="O13" s="134">
        <v>1</v>
      </c>
      <c r="P13" s="225">
        <f>SUM($I13:$O13)</f>
        <v>1</v>
      </c>
      <c r="Q13" s="224">
        <v>1</v>
      </c>
      <c r="R13" s="224">
        <f>P13-Q13</f>
        <v>0</v>
      </c>
      <c r="S13" s="224" t="s">
        <v>2015</v>
      </c>
      <c r="T13" s="226"/>
    </row>
    <row r="14" spans="1:23" x14ac:dyDescent="0.2">
      <c r="A14" s="131"/>
      <c r="B14" s="439" t="s">
        <v>1888</v>
      </c>
      <c r="C14" s="386" t="s">
        <v>2014</v>
      </c>
      <c r="D14" s="386"/>
      <c r="E14" s="386" t="s">
        <v>2046</v>
      </c>
      <c r="F14" s="439" t="s">
        <v>1882</v>
      </c>
      <c r="G14" s="439" t="s">
        <v>1883</v>
      </c>
      <c r="H14" s="440">
        <v>43480</v>
      </c>
      <c r="I14" s="387"/>
      <c r="J14" s="387"/>
      <c r="K14" s="387">
        <v>1</v>
      </c>
      <c r="L14" s="387"/>
      <c r="M14" s="134"/>
      <c r="N14" s="134"/>
      <c r="O14" s="134"/>
      <c r="P14" s="225">
        <f t="shared" ref="P14:P77" si="0">SUM($I14:$O14)</f>
        <v>1</v>
      </c>
      <c r="Q14" s="224">
        <v>1</v>
      </c>
      <c r="R14" s="224">
        <f t="shared" ref="R14:R77" si="1">P14-Q14</f>
        <v>0</v>
      </c>
      <c r="S14" s="224" t="s">
        <v>2015</v>
      </c>
      <c r="T14" s="226"/>
    </row>
    <row r="15" spans="1:23" x14ac:dyDescent="0.2">
      <c r="A15" s="131"/>
      <c r="B15" s="439" t="s">
        <v>1894</v>
      </c>
      <c r="C15" s="386" t="s">
        <v>1895</v>
      </c>
      <c r="D15" s="386"/>
      <c r="E15" s="386" t="s">
        <v>2016</v>
      </c>
      <c r="F15" s="439" t="s">
        <v>1924</v>
      </c>
      <c r="G15" s="439" t="s">
        <v>1883</v>
      </c>
      <c r="H15" s="440">
        <v>43483</v>
      </c>
      <c r="I15" s="387"/>
      <c r="J15" s="387"/>
      <c r="K15" s="387"/>
      <c r="L15" s="387"/>
      <c r="M15" s="134"/>
      <c r="N15" s="134"/>
      <c r="O15" s="134">
        <v>1</v>
      </c>
      <c r="P15" s="225">
        <f t="shared" si="0"/>
        <v>1</v>
      </c>
      <c r="Q15" s="224">
        <v>1</v>
      </c>
      <c r="R15" s="224">
        <f t="shared" si="1"/>
        <v>0</v>
      </c>
      <c r="S15" s="224" t="s">
        <v>2015</v>
      </c>
      <c r="T15" s="226"/>
    </row>
    <row r="16" spans="1:23" x14ac:dyDescent="0.2">
      <c r="A16" s="131"/>
      <c r="B16" s="439" t="s">
        <v>1894</v>
      </c>
      <c r="C16" s="439" t="s">
        <v>1895</v>
      </c>
      <c r="D16" s="439"/>
      <c r="E16" s="439" t="s">
        <v>2047</v>
      </c>
      <c r="F16" s="439" t="s">
        <v>1882</v>
      </c>
      <c r="G16" s="439" t="s">
        <v>1883</v>
      </c>
      <c r="H16" s="440">
        <v>43483</v>
      </c>
      <c r="I16" s="387"/>
      <c r="J16" s="387"/>
      <c r="K16" s="387">
        <v>1</v>
      </c>
      <c r="L16" s="387"/>
      <c r="M16" s="134"/>
      <c r="N16" s="134"/>
      <c r="O16" s="134"/>
      <c r="P16" s="225">
        <f t="shared" si="0"/>
        <v>1</v>
      </c>
      <c r="Q16" s="224">
        <v>1</v>
      </c>
      <c r="R16" s="224">
        <f t="shared" si="1"/>
        <v>0</v>
      </c>
      <c r="S16" s="224" t="s">
        <v>2015</v>
      </c>
      <c r="T16" s="226"/>
    </row>
    <row r="17" spans="1:20" x14ac:dyDescent="0.2">
      <c r="A17" s="131"/>
      <c r="B17" s="439" t="s">
        <v>2018</v>
      </c>
      <c r="C17" s="439" t="s">
        <v>2019</v>
      </c>
      <c r="D17" s="439"/>
      <c r="E17" s="439" t="s">
        <v>2017</v>
      </c>
      <c r="F17" s="439" t="s">
        <v>1924</v>
      </c>
      <c r="G17" s="439" t="s">
        <v>1883</v>
      </c>
      <c r="H17" s="434">
        <v>43516</v>
      </c>
      <c r="I17" s="387"/>
      <c r="J17" s="387"/>
      <c r="K17" s="387"/>
      <c r="L17" s="387"/>
      <c r="M17" s="134"/>
      <c r="N17" s="134"/>
      <c r="O17" s="134">
        <v>1</v>
      </c>
      <c r="P17" s="225">
        <f t="shared" si="0"/>
        <v>1</v>
      </c>
      <c r="Q17" s="224">
        <v>1</v>
      </c>
      <c r="R17" s="224">
        <f t="shared" si="1"/>
        <v>0</v>
      </c>
      <c r="S17" s="224" t="s">
        <v>2015</v>
      </c>
      <c r="T17" s="226"/>
    </row>
    <row r="18" spans="1:20" x14ac:dyDescent="0.2">
      <c r="A18" s="131"/>
      <c r="B18" s="439" t="s">
        <v>2021</v>
      </c>
      <c r="C18" s="439" t="s">
        <v>2022</v>
      </c>
      <c r="D18" s="439"/>
      <c r="E18" s="439" t="s">
        <v>2020</v>
      </c>
      <c r="F18" s="439" t="s">
        <v>1924</v>
      </c>
      <c r="G18" s="439" t="s">
        <v>1883</v>
      </c>
      <c r="H18" s="440">
        <v>43529</v>
      </c>
      <c r="I18" s="387"/>
      <c r="J18" s="387"/>
      <c r="K18" s="387"/>
      <c r="L18" s="387"/>
      <c r="M18" s="134"/>
      <c r="N18" s="134"/>
      <c r="O18" s="134">
        <v>1</v>
      </c>
      <c r="P18" s="225">
        <f t="shared" si="0"/>
        <v>1</v>
      </c>
      <c r="Q18" s="224">
        <v>1</v>
      </c>
      <c r="R18" s="224">
        <f t="shared" si="1"/>
        <v>0</v>
      </c>
      <c r="S18" s="224" t="s">
        <v>2015</v>
      </c>
      <c r="T18" s="226"/>
    </row>
    <row r="19" spans="1:20" x14ac:dyDescent="0.2">
      <c r="A19" s="131"/>
      <c r="B19" s="439" t="s">
        <v>1891</v>
      </c>
      <c r="C19" s="439" t="s">
        <v>1892</v>
      </c>
      <c r="D19" s="439"/>
      <c r="E19" s="439" t="s">
        <v>2023</v>
      </c>
      <c r="F19" s="439" t="s">
        <v>1924</v>
      </c>
      <c r="G19" s="439" t="s">
        <v>1883</v>
      </c>
      <c r="H19" s="434">
        <v>43543</v>
      </c>
      <c r="I19" s="387"/>
      <c r="J19" s="387"/>
      <c r="K19" s="387"/>
      <c r="L19" s="387"/>
      <c r="M19" s="134"/>
      <c r="N19" s="134"/>
      <c r="O19" s="134">
        <v>1</v>
      </c>
      <c r="P19" s="225">
        <f t="shared" si="0"/>
        <v>1</v>
      </c>
      <c r="Q19" s="224">
        <v>1</v>
      </c>
      <c r="R19" s="224">
        <f t="shared" si="1"/>
        <v>0</v>
      </c>
      <c r="S19" s="224" t="s">
        <v>2015</v>
      </c>
      <c r="T19" s="226"/>
    </row>
    <row r="20" spans="1:20" x14ac:dyDescent="0.2">
      <c r="A20" s="131"/>
      <c r="B20" s="439" t="s">
        <v>1891</v>
      </c>
      <c r="C20" s="439" t="s">
        <v>1892</v>
      </c>
      <c r="D20" s="439"/>
      <c r="E20" s="439" t="s">
        <v>2076</v>
      </c>
      <c r="F20" s="439" t="s">
        <v>1882</v>
      </c>
      <c r="G20" s="439" t="s">
        <v>1883</v>
      </c>
      <c r="H20" s="440">
        <v>43543</v>
      </c>
      <c r="I20" s="387"/>
      <c r="J20" s="387"/>
      <c r="K20" s="387">
        <v>1</v>
      </c>
      <c r="L20" s="387"/>
      <c r="M20" s="134"/>
      <c r="N20" s="134"/>
      <c r="O20" s="134"/>
      <c r="P20" s="225">
        <f t="shared" si="0"/>
        <v>1</v>
      </c>
      <c r="Q20" s="224">
        <v>1</v>
      </c>
      <c r="R20" s="224">
        <f t="shared" si="1"/>
        <v>0</v>
      </c>
      <c r="S20" s="224" t="s">
        <v>2015</v>
      </c>
      <c r="T20" s="226"/>
    </row>
    <row r="21" spans="1:20" s="228" customFormat="1" x14ac:dyDescent="0.2">
      <c r="A21" s="131"/>
      <c r="B21" s="439" t="s">
        <v>2025</v>
      </c>
      <c r="C21" s="439" t="s">
        <v>2026</v>
      </c>
      <c r="D21" s="439"/>
      <c r="E21" s="439" t="s">
        <v>2024</v>
      </c>
      <c r="F21" s="439" t="s">
        <v>1924</v>
      </c>
      <c r="G21" s="439" t="s">
        <v>1883</v>
      </c>
      <c r="H21" s="440">
        <v>43563</v>
      </c>
      <c r="I21" s="387"/>
      <c r="J21" s="387"/>
      <c r="K21" s="387"/>
      <c r="L21" s="387"/>
      <c r="M21" s="134"/>
      <c r="N21" s="134"/>
      <c r="O21" s="134">
        <v>1</v>
      </c>
      <c r="P21" s="225">
        <f t="shared" si="0"/>
        <v>1</v>
      </c>
      <c r="Q21" s="224">
        <v>1</v>
      </c>
      <c r="R21" s="224">
        <f t="shared" si="1"/>
        <v>0</v>
      </c>
      <c r="S21" s="224" t="s">
        <v>2015</v>
      </c>
      <c r="T21" s="226"/>
    </row>
    <row r="22" spans="1:20" s="228" customFormat="1" x14ac:dyDescent="0.2">
      <c r="A22" s="131"/>
      <c r="B22" s="439" t="s">
        <v>2028</v>
      </c>
      <c r="C22" s="439" t="s">
        <v>2029</v>
      </c>
      <c r="D22" s="439"/>
      <c r="E22" s="439" t="s">
        <v>2027</v>
      </c>
      <c r="F22" s="439" t="s">
        <v>1924</v>
      </c>
      <c r="G22" s="439" t="s">
        <v>1883</v>
      </c>
      <c r="H22" s="440">
        <v>43601</v>
      </c>
      <c r="I22" s="387"/>
      <c r="J22" s="387"/>
      <c r="K22" s="387"/>
      <c r="L22" s="387"/>
      <c r="M22" s="134"/>
      <c r="N22" s="134"/>
      <c r="O22" s="134">
        <v>1</v>
      </c>
      <c r="P22" s="225">
        <f t="shared" si="0"/>
        <v>1</v>
      </c>
      <c r="Q22" s="224">
        <v>1</v>
      </c>
      <c r="R22" s="224">
        <f t="shared" si="1"/>
        <v>0</v>
      </c>
      <c r="S22" s="224" t="s">
        <v>2015</v>
      </c>
      <c r="T22" s="226"/>
    </row>
    <row r="23" spans="1:20" s="228" customFormat="1" x14ac:dyDescent="0.2">
      <c r="A23" s="131"/>
      <c r="B23" s="439" t="s">
        <v>2031</v>
      </c>
      <c r="C23" s="439" t="s">
        <v>2032</v>
      </c>
      <c r="D23" s="439"/>
      <c r="E23" s="439" t="s">
        <v>2030</v>
      </c>
      <c r="F23" s="439" t="s">
        <v>1924</v>
      </c>
      <c r="G23" s="439" t="s">
        <v>1883</v>
      </c>
      <c r="H23" s="440">
        <v>43607</v>
      </c>
      <c r="I23" s="387"/>
      <c r="J23" s="387"/>
      <c r="K23" s="387"/>
      <c r="L23" s="387"/>
      <c r="M23" s="134"/>
      <c r="N23" s="134"/>
      <c r="O23" s="134">
        <v>1</v>
      </c>
      <c r="P23" s="225">
        <f t="shared" si="0"/>
        <v>1</v>
      </c>
      <c r="Q23" s="224">
        <v>1</v>
      </c>
      <c r="R23" s="224">
        <f t="shared" si="1"/>
        <v>0</v>
      </c>
      <c r="S23" s="224" t="s">
        <v>2015</v>
      </c>
      <c r="T23" s="226"/>
    </row>
    <row r="24" spans="1:20" s="228" customFormat="1" x14ac:dyDescent="0.2">
      <c r="A24" s="131"/>
      <c r="B24" s="439" t="s">
        <v>2033</v>
      </c>
      <c r="C24" s="439" t="s">
        <v>2034</v>
      </c>
      <c r="D24" s="439"/>
      <c r="E24" s="439" t="s">
        <v>2035</v>
      </c>
      <c r="F24" s="439" t="s">
        <v>1924</v>
      </c>
      <c r="G24" s="439" t="s">
        <v>1883</v>
      </c>
      <c r="H24" s="440">
        <v>43609</v>
      </c>
      <c r="I24" s="387"/>
      <c r="J24" s="387"/>
      <c r="K24" s="387"/>
      <c r="L24" s="387"/>
      <c r="M24" s="134"/>
      <c r="N24" s="134"/>
      <c r="O24" s="134">
        <v>1</v>
      </c>
      <c r="P24" s="225">
        <f t="shared" si="0"/>
        <v>1</v>
      </c>
      <c r="Q24" s="224">
        <v>1</v>
      </c>
      <c r="R24" s="224">
        <f t="shared" si="1"/>
        <v>0</v>
      </c>
      <c r="S24" s="224" t="s">
        <v>2015</v>
      </c>
      <c r="T24" s="226"/>
    </row>
    <row r="25" spans="1:20" s="228" customFormat="1" x14ac:dyDescent="0.2">
      <c r="A25" s="131"/>
      <c r="B25" s="439" t="s">
        <v>2037</v>
      </c>
      <c r="C25" s="439" t="s">
        <v>2038</v>
      </c>
      <c r="D25" s="439"/>
      <c r="E25" s="439" t="s">
        <v>2036</v>
      </c>
      <c r="F25" s="439" t="s">
        <v>1924</v>
      </c>
      <c r="G25" s="439" t="s">
        <v>1883</v>
      </c>
      <c r="H25" s="440">
        <v>43655</v>
      </c>
      <c r="I25" s="387"/>
      <c r="J25" s="387"/>
      <c r="K25" s="387"/>
      <c r="L25" s="387"/>
      <c r="M25" s="134"/>
      <c r="N25" s="134"/>
      <c r="O25" s="134">
        <v>1</v>
      </c>
      <c r="P25" s="225">
        <f t="shared" si="0"/>
        <v>1</v>
      </c>
      <c r="Q25" s="224">
        <v>1</v>
      </c>
      <c r="R25" s="224">
        <f t="shared" si="1"/>
        <v>0</v>
      </c>
      <c r="S25" s="224" t="s">
        <v>2015</v>
      </c>
      <c r="T25" s="226"/>
    </row>
    <row r="26" spans="1:20" s="228" customFormat="1" x14ac:dyDescent="0.2">
      <c r="A26" s="131"/>
      <c r="B26" s="439" t="s">
        <v>2041</v>
      </c>
      <c r="C26" s="439" t="s">
        <v>2040</v>
      </c>
      <c r="D26" s="439"/>
      <c r="E26" s="439" t="s">
        <v>2039</v>
      </c>
      <c r="F26" s="439" t="s">
        <v>1924</v>
      </c>
      <c r="G26" s="439" t="s">
        <v>1883</v>
      </c>
      <c r="H26" s="440">
        <v>43670</v>
      </c>
      <c r="I26" s="387"/>
      <c r="J26" s="387"/>
      <c r="K26" s="387"/>
      <c r="L26" s="387"/>
      <c r="M26" s="134"/>
      <c r="N26" s="134"/>
      <c r="O26" s="134">
        <v>1</v>
      </c>
      <c r="P26" s="225">
        <f t="shared" si="0"/>
        <v>1</v>
      </c>
      <c r="Q26" s="224">
        <v>1</v>
      </c>
      <c r="R26" s="224">
        <f t="shared" si="1"/>
        <v>0</v>
      </c>
      <c r="S26" s="224" t="s">
        <v>2015</v>
      </c>
      <c r="T26" s="226"/>
    </row>
    <row r="27" spans="1:20" s="228" customFormat="1" x14ac:dyDescent="0.2">
      <c r="A27" s="131"/>
      <c r="B27" s="439" t="s">
        <v>2041</v>
      </c>
      <c r="C27" s="439" t="s">
        <v>2040</v>
      </c>
      <c r="D27" s="439"/>
      <c r="E27" s="439" t="s">
        <v>2082</v>
      </c>
      <c r="F27" s="439" t="s">
        <v>1882</v>
      </c>
      <c r="G27" s="439" t="s">
        <v>1883</v>
      </c>
      <c r="H27" s="440">
        <v>43670</v>
      </c>
      <c r="I27" s="387"/>
      <c r="J27" s="387"/>
      <c r="K27" s="387">
        <v>1</v>
      </c>
      <c r="L27" s="387"/>
      <c r="M27" s="134"/>
      <c r="N27" s="134"/>
      <c r="O27" s="134"/>
      <c r="P27" s="225">
        <f t="shared" si="0"/>
        <v>1</v>
      </c>
      <c r="Q27" s="224">
        <v>1</v>
      </c>
      <c r="R27" s="224">
        <f t="shared" si="1"/>
        <v>0</v>
      </c>
      <c r="S27" s="224" t="s">
        <v>2015</v>
      </c>
      <c r="T27" s="226"/>
    </row>
    <row r="28" spans="1:20" s="228" customFormat="1" x14ac:dyDescent="0.2">
      <c r="A28" s="131"/>
      <c r="B28" s="439" t="s">
        <v>2044</v>
      </c>
      <c r="C28" s="439" t="s">
        <v>2042</v>
      </c>
      <c r="D28" s="439"/>
      <c r="E28" s="439" t="s">
        <v>2043</v>
      </c>
      <c r="F28" s="439" t="s">
        <v>1924</v>
      </c>
      <c r="G28" s="439" t="s">
        <v>1883</v>
      </c>
      <c r="H28" s="440">
        <v>43720</v>
      </c>
      <c r="I28" s="387"/>
      <c r="J28" s="387"/>
      <c r="K28" s="387"/>
      <c r="L28" s="387"/>
      <c r="M28" s="134"/>
      <c r="N28" s="134"/>
      <c r="O28" s="134">
        <v>1</v>
      </c>
      <c r="P28" s="225">
        <f t="shared" si="0"/>
        <v>1</v>
      </c>
      <c r="Q28" s="224">
        <v>1</v>
      </c>
      <c r="R28" s="224">
        <f t="shared" si="1"/>
        <v>0</v>
      </c>
      <c r="S28" s="224" t="s">
        <v>2015</v>
      </c>
      <c r="T28" s="226"/>
    </row>
    <row r="29" spans="1:20" s="228" customFormat="1" x14ac:dyDescent="0.2">
      <c r="A29" s="131"/>
      <c r="B29" s="439" t="s">
        <v>1956</v>
      </c>
      <c r="C29" s="439" t="s">
        <v>1955</v>
      </c>
      <c r="D29" s="439"/>
      <c r="E29" s="439" t="s">
        <v>2045</v>
      </c>
      <c r="F29" s="439" t="s">
        <v>1924</v>
      </c>
      <c r="G29" s="439" t="s">
        <v>1883</v>
      </c>
      <c r="H29" s="440">
        <v>43489</v>
      </c>
      <c r="I29" s="387"/>
      <c r="J29" s="387"/>
      <c r="K29" s="387"/>
      <c r="L29" s="134"/>
      <c r="M29" s="134"/>
      <c r="N29" s="134">
        <v>1</v>
      </c>
      <c r="O29" s="134"/>
      <c r="P29" s="225">
        <f t="shared" si="0"/>
        <v>1</v>
      </c>
      <c r="Q29" s="224">
        <v>1</v>
      </c>
      <c r="R29" s="224">
        <f t="shared" si="1"/>
        <v>0</v>
      </c>
      <c r="S29" s="224" t="s">
        <v>2015</v>
      </c>
      <c r="T29" s="226"/>
    </row>
    <row r="30" spans="1:20" s="228" customFormat="1" x14ac:dyDescent="0.2">
      <c r="A30" s="131"/>
      <c r="B30" s="439" t="s">
        <v>2049</v>
      </c>
      <c r="C30" s="439" t="s">
        <v>2050</v>
      </c>
      <c r="D30" s="439"/>
      <c r="E30" s="439" t="s">
        <v>2048</v>
      </c>
      <c r="F30" s="439" t="s">
        <v>1882</v>
      </c>
      <c r="G30" s="439" t="s">
        <v>1883</v>
      </c>
      <c r="H30" s="440">
        <v>43496</v>
      </c>
      <c r="I30" s="387"/>
      <c r="J30" s="387"/>
      <c r="K30" s="387">
        <v>1</v>
      </c>
      <c r="L30" s="134"/>
      <c r="M30" s="134"/>
      <c r="N30" s="134"/>
      <c r="O30" s="134"/>
      <c r="P30" s="225">
        <f t="shared" si="0"/>
        <v>1</v>
      </c>
      <c r="Q30" s="224">
        <v>1</v>
      </c>
      <c r="R30" s="224">
        <f t="shared" si="1"/>
        <v>0</v>
      </c>
      <c r="S30" s="224" t="s">
        <v>2015</v>
      </c>
      <c r="T30" s="226"/>
    </row>
    <row r="31" spans="1:20" s="228" customFormat="1" x14ac:dyDescent="0.2">
      <c r="A31" s="131"/>
      <c r="B31" s="439" t="s">
        <v>2051</v>
      </c>
      <c r="C31" s="439" t="s">
        <v>2052</v>
      </c>
      <c r="D31" s="439"/>
      <c r="E31" s="439" t="s">
        <v>2053</v>
      </c>
      <c r="F31" s="439" t="s">
        <v>1882</v>
      </c>
      <c r="G31" s="439" t="s">
        <v>1883</v>
      </c>
      <c r="H31" s="440">
        <v>43511</v>
      </c>
      <c r="I31" s="387"/>
      <c r="J31" s="387"/>
      <c r="K31" s="387">
        <v>1</v>
      </c>
      <c r="L31" s="134"/>
      <c r="M31" s="134"/>
      <c r="N31" s="134"/>
      <c r="O31" s="134"/>
      <c r="P31" s="225">
        <f t="shared" si="0"/>
        <v>1</v>
      </c>
      <c r="Q31" s="224">
        <v>1</v>
      </c>
      <c r="R31" s="224">
        <f t="shared" si="1"/>
        <v>0</v>
      </c>
      <c r="S31" s="224" t="s">
        <v>2015</v>
      </c>
      <c r="T31" s="226"/>
    </row>
    <row r="32" spans="1:20" s="228" customFormat="1" x14ac:dyDescent="0.2">
      <c r="A32" s="131"/>
      <c r="B32" s="439" t="s">
        <v>1937</v>
      </c>
      <c r="C32" s="439" t="s">
        <v>1949</v>
      </c>
      <c r="D32" s="439"/>
      <c r="E32" s="439" t="s">
        <v>2054</v>
      </c>
      <c r="F32" s="439" t="s">
        <v>1882</v>
      </c>
      <c r="G32" s="439" t="s">
        <v>1883</v>
      </c>
      <c r="H32" s="440">
        <v>43522</v>
      </c>
      <c r="I32" s="387"/>
      <c r="J32" s="387"/>
      <c r="K32" s="387">
        <v>1</v>
      </c>
      <c r="L32" s="134"/>
      <c r="M32" s="134"/>
      <c r="N32" s="134"/>
      <c r="O32" s="134"/>
      <c r="P32" s="225">
        <f t="shared" si="0"/>
        <v>1</v>
      </c>
      <c r="Q32" s="224">
        <v>1</v>
      </c>
      <c r="R32" s="224">
        <f t="shared" si="1"/>
        <v>0</v>
      </c>
      <c r="S32" s="224" t="s">
        <v>2015</v>
      </c>
      <c r="T32" s="226"/>
    </row>
    <row r="33" spans="1:20" s="228" customFormat="1" x14ac:dyDescent="0.2">
      <c r="A33" s="131"/>
      <c r="B33" s="439" t="s">
        <v>1939</v>
      </c>
      <c r="C33" s="439" t="s">
        <v>1940</v>
      </c>
      <c r="D33" s="439"/>
      <c r="E33" s="439" t="s">
        <v>2055</v>
      </c>
      <c r="F33" s="439" t="s">
        <v>1882</v>
      </c>
      <c r="G33" s="439" t="s">
        <v>1883</v>
      </c>
      <c r="H33" s="440">
        <v>43529</v>
      </c>
      <c r="I33" s="387"/>
      <c r="J33" s="387"/>
      <c r="K33" s="387">
        <v>1</v>
      </c>
      <c r="L33" s="134"/>
      <c r="M33" s="134"/>
      <c r="N33" s="134"/>
      <c r="O33" s="134"/>
      <c r="P33" s="225">
        <f t="shared" si="0"/>
        <v>1</v>
      </c>
      <c r="Q33" s="224">
        <v>1</v>
      </c>
      <c r="R33" s="224">
        <f t="shared" si="1"/>
        <v>0</v>
      </c>
      <c r="S33" s="224" t="s">
        <v>2015</v>
      </c>
      <c r="T33" s="226"/>
    </row>
    <row r="34" spans="1:20" s="228" customFormat="1" x14ac:dyDescent="0.2">
      <c r="A34" s="131"/>
      <c r="B34" s="439" t="s">
        <v>1903</v>
      </c>
      <c r="C34" s="439" t="s">
        <v>1904</v>
      </c>
      <c r="D34" s="438"/>
      <c r="E34" s="439" t="s">
        <v>2056</v>
      </c>
      <c r="F34" s="439" t="s">
        <v>1882</v>
      </c>
      <c r="G34" s="439" t="s">
        <v>1883</v>
      </c>
      <c r="H34" s="440">
        <v>43573</v>
      </c>
      <c r="I34" s="134"/>
      <c r="J34" s="134"/>
      <c r="K34" s="134">
        <v>1</v>
      </c>
      <c r="L34" s="134"/>
      <c r="M34" s="134"/>
      <c r="N34" s="134"/>
      <c r="O34" s="134"/>
      <c r="P34" s="225">
        <f t="shared" si="0"/>
        <v>1</v>
      </c>
      <c r="Q34" s="224">
        <v>1</v>
      </c>
      <c r="R34" s="224">
        <f t="shared" si="1"/>
        <v>0</v>
      </c>
      <c r="S34" s="224" t="s">
        <v>2015</v>
      </c>
      <c r="T34" s="226"/>
    </row>
    <row r="35" spans="1:20" s="228" customFormat="1" x14ac:dyDescent="0.2">
      <c r="A35" s="131"/>
      <c r="B35" s="439" t="s">
        <v>2057</v>
      </c>
      <c r="C35" s="439" t="s">
        <v>2058</v>
      </c>
      <c r="D35" s="438"/>
      <c r="E35" s="439" t="s">
        <v>2059</v>
      </c>
      <c r="F35" s="439" t="s">
        <v>1882</v>
      </c>
      <c r="G35" s="439" t="s">
        <v>1883</v>
      </c>
      <c r="H35" s="440">
        <v>43584</v>
      </c>
      <c r="I35" s="134"/>
      <c r="J35" s="134"/>
      <c r="K35" s="134">
        <v>1</v>
      </c>
      <c r="L35" s="134"/>
      <c r="M35" s="134"/>
      <c r="N35" s="134"/>
      <c r="O35" s="134"/>
      <c r="P35" s="225">
        <f t="shared" si="0"/>
        <v>1</v>
      </c>
      <c r="Q35" s="224">
        <v>1</v>
      </c>
      <c r="R35" s="224">
        <f t="shared" si="1"/>
        <v>0</v>
      </c>
      <c r="S35" s="224" t="s">
        <v>2015</v>
      </c>
      <c r="T35" s="226"/>
    </row>
    <row r="36" spans="1:20" s="228" customFormat="1" x14ac:dyDescent="0.2">
      <c r="A36" s="131"/>
      <c r="B36" s="439" t="s">
        <v>2031</v>
      </c>
      <c r="C36" s="439" t="s">
        <v>2032</v>
      </c>
      <c r="D36" s="438"/>
      <c r="E36" s="439" t="s">
        <v>2060</v>
      </c>
      <c r="F36" s="439" t="s">
        <v>1882</v>
      </c>
      <c r="G36" s="439" t="s">
        <v>1883</v>
      </c>
      <c r="H36" s="440">
        <v>43607</v>
      </c>
      <c r="I36" s="134"/>
      <c r="J36" s="134"/>
      <c r="K36" s="134">
        <v>1</v>
      </c>
      <c r="L36" s="134"/>
      <c r="M36" s="134"/>
      <c r="N36" s="134"/>
      <c r="O36" s="134"/>
      <c r="P36" s="225">
        <f t="shared" si="0"/>
        <v>1</v>
      </c>
      <c r="Q36" s="224">
        <v>1</v>
      </c>
      <c r="R36" s="224">
        <f t="shared" si="1"/>
        <v>0</v>
      </c>
      <c r="S36" s="224" t="s">
        <v>2015</v>
      </c>
      <c r="T36" s="226"/>
    </row>
    <row r="37" spans="1:20" s="228" customFormat="1" x14ac:dyDescent="0.2">
      <c r="A37" s="131"/>
      <c r="B37" s="439" t="s">
        <v>1884</v>
      </c>
      <c r="C37" s="439" t="s">
        <v>1886</v>
      </c>
      <c r="D37" s="438"/>
      <c r="E37" s="439" t="s">
        <v>2061</v>
      </c>
      <c r="F37" s="439" t="s">
        <v>1882</v>
      </c>
      <c r="G37" s="439" t="s">
        <v>1883</v>
      </c>
      <c r="H37" s="440">
        <v>43607</v>
      </c>
      <c r="I37" s="134"/>
      <c r="J37" s="134"/>
      <c r="K37" s="134">
        <v>1</v>
      </c>
      <c r="L37" s="134"/>
      <c r="M37" s="134"/>
      <c r="N37" s="134"/>
      <c r="O37" s="134"/>
      <c r="P37" s="225">
        <f t="shared" si="0"/>
        <v>1</v>
      </c>
      <c r="Q37" s="224">
        <v>1</v>
      </c>
      <c r="R37" s="224">
        <f t="shared" si="1"/>
        <v>0</v>
      </c>
      <c r="S37" s="224" t="s">
        <v>2015</v>
      </c>
      <c r="T37" s="226"/>
    </row>
    <row r="38" spans="1:20" s="229" customFormat="1" x14ac:dyDescent="0.2">
      <c r="A38" s="131"/>
      <c r="B38" s="439" t="s">
        <v>2033</v>
      </c>
      <c r="C38" s="439" t="s">
        <v>2034</v>
      </c>
      <c r="D38" s="438"/>
      <c r="E38" s="439" t="s">
        <v>2062</v>
      </c>
      <c r="F38" s="439" t="s">
        <v>1882</v>
      </c>
      <c r="G38" s="441" t="s">
        <v>1883</v>
      </c>
      <c r="H38" s="440">
        <v>43609</v>
      </c>
      <c r="I38" s="134"/>
      <c r="J38" s="134"/>
      <c r="K38" s="134">
        <v>1</v>
      </c>
      <c r="L38" s="134"/>
      <c r="M38" s="134"/>
      <c r="N38" s="134"/>
      <c r="O38" s="134"/>
      <c r="P38" s="225">
        <f t="shared" si="0"/>
        <v>1</v>
      </c>
      <c r="Q38" s="224">
        <v>1</v>
      </c>
      <c r="R38" s="224">
        <f t="shared" si="1"/>
        <v>0</v>
      </c>
      <c r="S38" s="224" t="s">
        <v>2015</v>
      </c>
      <c r="T38" s="226"/>
    </row>
    <row r="39" spans="1:20" s="229" customFormat="1" x14ac:dyDescent="0.2">
      <c r="A39" s="131"/>
      <c r="B39" s="439" t="s">
        <v>2063</v>
      </c>
      <c r="C39" s="439" t="s">
        <v>2064</v>
      </c>
      <c r="D39" s="438"/>
      <c r="E39" s="439" t="s">
        <v>2065</v>
      </c>
      <c r="F39" s="439" t="s">
        <v>1882</v>
      </c>
      <c r="G39" s="441" t="s">
        <v>1883</v>
      </c>
      <c r="H39" s="440">
        <v>43629</v>
      </c>
      <c r="I39" s="134"/>
      <c r="J39" s="134"/>
      <c r="K39" s="134">
        <v>1</v>
      </c>
      <c r="L39" s="134"/>
      <c r="M39" s="134"/>
      <c r="N39" s="134"/>
      <c r="O39" s="134"/>
      <c r="P39" s="225">
        <f t="shared" si="0"/>
        <v>1</v>
      </c>
      <c r="Q39" s="224">
        <v>1</v>
      </c>
      <c r="R39" s="224">
        <f t="shared" si="1"/>
        <v>0</v>
      </c>
      <c r="S39" s="224" t="s">
        <v>2015</v>
      </c>
      <c r="T39" s="226"/>
    </row>
    <row r="40" spans="1:20" s="229" customFormat="1" ht="25.5" x14ac:dyDescent="0.2">
      <c r="A40" s="131"/>
      <c r="B40" s="439" t="s">
        <v>2066</v>
      </c>
      <c r="C40" s="439" t="s">
        <v>2067</v>
      </c>
      <c r="D40" s="439"/>
      <c r="E40" s="439" t="s">
        <v>2068</v>
      </c>
      <c r="F40" s="439" t="s">
        <v>1882</v>
      </c>
      <c r="G40" s="439" t="s">
        <v>1883</v>
      </c>
      <c r="H40" s="440">
        <v>43634</v>
      </c>
      <c r="I40" s="387"/>
      <c r="J40" s="387"/>
      <c r="K40" s="134">
        <v>1</v>
      </c>
      <c r="L40" s="134"/>
      <c r="M40" s="134"/>
      <c r="N40" s="134"/>
      <c r="O40" s="134"/>
      <c r="P40" s="225">
        <f t="shared" si="0"/>
        <v>1</v>
      </c>
      <c r="Q40" s="224">
        <v>1</v>
      </c>
      <c r="R40" s="224">
        <f t="shared" si="1"/>
        <v>0</v>
      </c>
      <c r="S40" s="224" t="s">
        <v>2015</v>
      </c>
      <c r="T40" s="226"/>
    </row>
    <row r="41" spans="1:20" s="229" customFormat="1" x14ac:dyDescent="0.2">
      <c r="A41" s="131"/>
      <c r="B41" s="439" t="s">
        <v>1897</v>
      </c>
      <c r="C41" s="439" t="s">
        <v>1898</v>
      </c>
      <c r="D41" s="439"/>
      <c r="E41" s="439" t="s">
        <v>2069</v>
      </c>
      <c r="F41" s="439" t="s">
        <v>1882</v>
      </c>
      <c r="G41" s="439" t="s">
        <v>1883</v>
      </c>
      <c r="H41" s="440">
        <v>43679</v>
      </c>
      <c r="I41" s="387"/>
      <c r="J41" s="387"/>
      <c r="K41" s="134"/>
      <c r="L41" s="134"/>
      <c r="M41" s="134"/>
      <c r="N41" s="134">
        <v>1</v>
      </c>
      <c r="O41" s="134"/>
      <c r="P41" s="225">
        <f t="shared" si="0"/>
        <v>1</v>
      </c>
      <c r="Q41" s="224">
        <v>1</v>
      </c>
      <c r="R41" s="224">
        <f t="shared" si="1"/>
        <v>0</v>
      </c>
      <c r="S41" s="224" t="s">
        <v>2015</v>
      </c>
      <c r="T41" s="226"/>
    </row>
    <row r="42" spans="1:20" s="229" customFormat="1" x14ac:dyDescent="0.2">
      <c r="A42" s="131"/>
      <c r="B42" s="439" t="s">
        <v>2072</v>
      </c>
      <c r="C42" s="439" t="s">
        <v>2071</v>
      </c>
      <c r="D42" s="439"/>
      <c r="E42" s="439" t="s">
        <v>2070</v>
      </c>
      <c r="F42" s="439" t="s">
        <v>1882</v>
      </c>
      <c r="G42" s="439" t="s">
        <v>1883</v>
      </c>
      <c r="H42" s="440">
        <v>43683</v>
      </c>
      <c r="I42" s="387"/>
      <c r="J42" s="387"/>
      <c r="K42" s="134">
        <v>1</v>
      </c>
      <c r="L42" s="134"/>
      <c r="M42" s="134"/>
      <c r="N42" s="134"/>
      <c r="O42" s="134"/>
      <c r="P42" s="225">
        <f t="shared" si="0"/>
        <v>1</v>
      </c>
      <c r="Q42" s="224">
        <v>1</v>
      </c>
      <c r="R42" s="224">
        <f t="shared" si="1"/>
        <v>0</v>
      </c>
      <c r="S42" s="224" t="s">
        <v>2015</v>
      </c>
      <c r="T42" s="226"/>
    </row>
    <row r="43" spans="1:20" s="229" customFormat="1" x14ac:dyDescent="0.2">
      <c r="A43" s="131"/>
      <c r="B43" s="439" t="s">
        <v>2073</v>
      </c>
      <c r="C43" s="439" t="s">
        <v>2074</v>
      </c>
      <c r="D43" s="439"/>
      <c r="E43" s="439" t="s">
        <v>2075</v>
      </c>
      <c r="F43" s="439" t="s">
        <v>1882</v>
      </c>
      <c r="G43" s="439" t="s">
        <v>1883</v>
      </c>
      <c r="H43" s="440">
        <v>43697</v>
      </c>
      <c r="I43" s="387"/>
      <c r="J43" s="387"/>
      <c r="K43" s="134">
        <v>1</v>
      </c>
      <c r="L43" s="134"/>
      <c r="M43" s="134"/>
      <c r="N43" s="134"/>
      <c r="O43" s="134"/>
      <c r="P43" s="225">
        <f t="shared" si="0"/>
        <v>1</v>
      </c>
      <c r="Q43" s="224">
        <v>1</v>
      </c>
      <c r="R43" s="224">
        <f t="shared" si="1"/>
        <v>0</v>
      </c>
      <c r="S43" s="224" t="s">
        <v>2015</v>
      </c>
      <c r="T43" s="226"/>
    </row>
    <row r="44" spans="1:20" s="229" customFormat="1" x14ac:dyDescent="0.2">
      <c r="A44" s="131"/>
      <c r="B44" s="439" t="s">
        <v>1915</v>
      </c>
      <c r="C44" s="439" t="s">
        <v>1916</v>
      </c>
      <c r="D44" s="439"/>
      <c r="E44" s="439" t="s">
        <v>2077</v>
      </c>
      <c r="F44" s="439" t="s">
        <v>1882</v>
      </c>
      <c r="G44" s="439" t="s">
        <v>1883</v>
      </c>
      <c r="H44" s="440">
        <v>43731</v>
      </c>
      <c r="I44" s="387"/>
      <c r="J44" s="387"/>
      <c r="K44" s="134">
        <v>1</v>
      </c>
      <c r="L44" s="134"/>
      <c r="M44" s="134"/>
      <c r="N44" s="134"/>
      <c r="O44" s="134"/>
      <c r="P44" s="225">
        <f t="shared" si="0"/>
        <v>1</v>
      </c>
      <c r="Q44" s="224">
        <v>1</v>
      </c>
      <c r="R44" s="224">
        <f t="shared" si="1"/>
        <v>0</v>
      </c>
      <c r="S44" s="224" t="s">
        <v>2015</v>
      </c>
      <c r="T44" s="226"/>
    </row>
    <row r="45" spans="1:20" s="229" customFormat="1" x14ac:dyDescent="0.2">
      <c r="A45" s="131"/>
      <c r="B45" s="439" t="s">
        <v>1918</v>
      </c>
      <c r="C45" s="439" t="s">
        <v>1919</v>
      </c>
      <c r="D45" s="439"/>
      <c r="E45" s="439" t="s">
        <v>2078</v>
      </c>
      <c r="F45" s="439" t="s">
        <v>1882</v>
      </c>
      <c r="G45" s="439" t="s">
        <v>1883</v>
      </c>
      <c r="H45" s="440">
        <v>43735</v>
      </c>
      <c r="I45" s="387"/>
      <c r="J45" s="387"/>
      <c r="K45" s="134">
        <v>1</v>
      </c>
      <c r="L45" s="134"/>
      <c r="M45" s="134"/>
      <c r="N45" s="134"/>
      <c r="O45" s="134"/>
      <c r="P45" s="225">
        <f t="shared" si="0"/>
        <v>1</v>
      </c>
      <c r="Q45" s="224">
        <v>1</v>
      </c>
      <c r="R45" s="224">
        <f t="shared" si="1"/>
        <v>0</v>
      </c>
      <c r="S45" s="224" t="s">
        <v>2015</v>
      </c>
      <c r="T45" s="226"/>
    </row>
    <row r="46" spans="1:20" s="229" customFormat="1" x14ac:dyDescent="0.2">
      <c r="A46" s="131"/>
      <c r="B46" s="439" t="s">
        <v>2080</v>
      </c>
      <c r="C46" s="439" t="s">
        <v>2081</v>
      </c>
      <c r="D46" s="439"/>
      <c r="E46" s="439" t="s">
        <v>2079</v>
      </c>
      <c r="F46" s="439" t="s">
        <v>1882</v>
      </c>
      <c r="G46" s="439" t="s">
        <v>1883</v>
      </c>
      <c r="H46" s="440">
        <v>43738</v>
      </c>
      <c r="I46" s="387"/>
      <c r="J46" s="387"/>
      <c r="K46" s="134"/>
      <c r="L46" s="134"/>
      <c r="M46" s="134"/>
      <c r="N46" s="134">
        <v>1</v>
      </c>
      <c r="O46" s="134"/>
      <c r="P46" s="225">
        <f t="shared" si="0"/>
        <v>1</v>
      </c>
      <c r="Q46" s="224">
        <v>1</v>
      </c>
      <c r="R46" s="224">
        <f t="shared" si="1"/>
        <v>0</v>
      </c>
      <c r="S46" s="224" t="s">
        <v>2015</v>
      </c>
      <c r="T46" s="226"/>
    </row>
    <row r="47" spans="1:20" s="229" customFormat="1" x14ac:dyDescent="0.2">
      <c r="A47" s="131"/>
      <c r="B47" s="439" t="s">
        <v>2083</v>
      </c>
      <c r="C47" s="439" t="s">
        <v>2084</v>
      </c>
      <c r="D47" s="439"/>
      <c r="E47" s="439" t="s">
        <v>2085</v>
      </c>
      <c r="F47" s="439" t="s">
        <v>1882</v>
      </c>
      <c r="G47" s="439" t="s">
        <v>1883</v>
      </c>
      <c r="H47" s="440">
        <v>43762</v>
      </c>
      <c r="I47" s="387"/>
      <c r="J47" s="387"/>
      <c r="K47" s="134">
        <v>1</v>
      </c>
      <c r="L47" s="134"/>
      <c r="M47" s="134"/>
      <c r="N47" s="134"/>
      <c r="O47" s="134"/>
      <c r="P47" s="225">
        <f t="shared" si="0"/>
        <v>1</v>
      </c>
      <c r="Q47" s="224">
        <v>1</v>
      </c>
      <c r="R47" s="224">
        <f t="shared" si="1"/>
        <v>0</v>
      </c>
      <c r="S47" s="224" t="s">
        <v>2015</v>
      </c>
      <c r="T47" s="226"/>
    </row>
    <row r="48" spans="1:20" s="229" customFormat="1" x14ac:dyDescent="0.2">
      <c r="A48" s="131"/>
      <c r="B48" s="439" t="s">
        <v>2086</v>
      </c>
      <c r="C48" s="439" t="s">
        <v>2087</v>
      </c>
      <c r="D48" s="439"/>
      <c r="E48" s="439" t="s">
        <v>2088</v>
      </c>
      <c r="F48" s="439" t="s">
        <v>1882</v>
      </c>
      <c r="G48" s="439" t="s">
        <v>1883</v>
      </c>
      <c r="H48" s="440">
        <v>43781</v>
      </c>
      <c r="I48" s="387"/>
      <c r="J48" s="387"/>
      <c r="K48" s="134">
        <v>1</v>
      </c>
      <c r="L48" s="134"/>
      <c r="M48" s="134"/>
      <c r="N48" s="134"/>
      <c r="O48" s="134"/>
      <c r="P48" s="225">
        <f t="shared" si="0"/>
        <v>1</v>
      </c>
      <c r="Q48" s="224">
        <v>1</v>
      </c>
      <c r="R48" s="224">
        <f t="shared" si="1"/>
        <v>0</v>
      </c>
      <c r="S48" s="224" t="s">
        <v>2015</v>
      </c>
      <c r="T48" s="226"/>
    </row>
    <row r="49" spans="1:20" s="229" customFormat="1" x14ac:dyDescent="0.2">
      <c r="A49" s="131"/>
      <c r="B49" s="439" t="s">
        <v>2089</v>
      </c>
      <c r="C49" s="439" t="s">
        <v>2099</v>
      </c>
      <c r="D49" s="439"/>
      <c r="E49" s="439" t="s">
        <v>2090</v>
      </c>
      <c r="F49" s="439" t="s">
        <v>1882</v>
      </c>
      <c r="G49" s="439" t="s">
        <v>1883</v>
      </c>
      <c r="H49" s="440">
        <v>43795</v>
      </c>
      <c r="I49" s="387"/>
      <c r="J49" s="387"/>
      <c r="K49" s="134"/>
      <c r="L49" s="134"/>
      <c r="M49" s="134"/>
      <c r="N49" s="134">
        <v>1</v>
      </c>
      <c r="O49" s="134"/>
      <c r="P49" s="225">
        <f t="shared" si="0"/>
        <v>1</v>
      </c>
      <c r="Q49" s="224">
        <v>1</v>
      </c>
      <c r="R49" s="224">
        <f t="shared" si="1"/>
        <v>0</v>
      </c>
      <c r="S49" s="224" t="s">
        <v>2015</v>
      </c>
      <c r="T49" s="226"/>
    </row>
    <row r="50" spans="1:20" s="229" customFormat="1" ht="25.5" x14ac:dyDescent="0.2">
      <c r="A50" s="131"/>
      <c r="B50" s="439" t="s">
        <v>2091</v>
      </c>
      <c r="C50" s="439" t="s">
        <v>2092</v>
      </c>
      <c r="D50" s="439"/>
      <c r="E50" s="439" t="s">
        <v>2093</v>
      </c>
      <c r="F50" s="439" t="s">
        <v>1882</v>
      </c>
      <c r="G50" s="439" t="s">
        <v>1883</v>
      </c>
      <c r="H50" s="440">
        <v>43817</v>
      </c>
      <c r="I50" s="387"/>
      <c r="J50" s="387"/>
      <c r="K50" s="134"/>
      <c r="L50" s="134"/>
      <c r="M50" s="134"/>
      <c r="N50" s="134">
        <v>1</v>
      </c>
      <c r="O50" s="134"/>
      <c r="P50" s="225">
        <f t="shared" si="0"/>
        <v>1</v>
      </c>
      <c r="Q50" s="224">
        <v>1</v>
      </c>
      <c r="R50" s="224">
        <f t="shared" si="1"/>
        <v>0</v>
      </c>
      <c r="S50" s="224" t="s">
        <v>2015</v>
      </c>
      <c r="T50" s="226"/>
    </row>
    <row r="51" spans="1:20" s="229" customFormat="1" x14ac:dyDescent="0.2">
      <c r="A51" s="131"/>
      <c r="B51" s="439" t="s">
        <v>2094</v>
      </c>
      <c r="C51" s="439" t="s">
        <v>2095</v>
      </c>
      <c r="D51" s="439"/>
      <c r="E51" s="439" t="s">
        <v>2096</v>
      </c>
      <c r="F51" s="439" t="s">
        <v>1882</v>
      </c>
      <c r="G51" s="439" t="s">
        <v>1883</v>
      </c>
      <c r="H51" s="440">
        <v>43818</v>
      </c>
      <c r="I51" s="387"/>
      <c r="J51" s="387"/>
      <c r="K51" s="134">
        <v>1</v>
      </c>
      <c r="L51" s="134"/>
      <c r="M51" s="134"/>
      <c r="N51" s="134"/>
      <c r="O51" s="134"/>
      <c r="P51" s="225">
        <f t="shared" si="0"/>
        <v>1</v>
      </c>
      <c r="Q51" s="224">
        <v>1</v>
      </c>
      <c r="R51" s="224">
        <f t="shared" si="1"/>
        <v>0</v>
      </c>
      <c r="S51" s="224" t="s">
        <v>2015</v>
      </c>
      <c r="T51" s="226"/>
    </row>
    <row r="52" spans="1:20" s="229" customFormat="1" x14ac:dyDescent="0.2">
      <c r="A52" s="131"/>
      <c r="B52" s="439" t="s">
        <v>2097</v>
      </c>
      <c r="C52" s="439" t="s">
        <v>2098</v>
      </c>
      <c r="D52" s="439"/>
      <c r="E52" s="439" t="s">
        <v>2100</v>
      </c>
      <c r="F52" s="439" t="s">
        <v>1924</v>
      </c>
      <c r="G52" s="439" t="s">
        <v>1883</v>
      </c>
      <c r="H52" s="440">
        <v>43495</v>
      </c>
      <c r="I52" s="387"/>
      <c r="J52" s="387"/>
      <c r="K52" s="134"/>
      <c r="L52" s="134"/>
      <c r="M52" s="134"/>
      <c r="N52" s="134"/>
      <c r="O52" s="134">
        <v>1</v>
      </c>
      <c r="P52" s="225">
        <f t="shared" si="0"/>
        <v>1</v>
      </c>
      <c r="Q52" s="224">
        <v>1</v>
      </c>
      <c r="R52" s="224">
        <f t="shared" si="1"/>
        <v>0</v>
      </c>
      <c r="S52" s="224" t="s">
        <v>2015</v>
      </c>
      <c r="T52" s="226"/>
    </row>
    <row r="53" spans="1:20" s="229" customFormat="1" x14ac:dyDescent="0.2">
      <c r="A53" s="131"/>
      <c r="B53" s="440" t="s">
        <v>2051</v>
      </c>
      <c r="C53" s="439" t="s">
        <v>2052</v>
      </c>
      <c r="D53" s="439"/>
      <c r="E53" s="439" t="s">
        <v>2101</v>
      </c>
      <c r="F53" s="439" t="s">
        <v>1924</v>
      </c>
      <c r="G53" s="439" t="s">
        <v>1883</v>
      </c>
      <c r="H53" s="440">
        <v>43511</v>
      </c>
      <c r="I53" s="387"/>
      <c r="J53" s="387"/>
      <c r="K53" s="134"/>
      <c r="L53" s="134"/>
      <c r="M53" s="134"/>
      <c r="N53" s="134"/>
      <c r="O53" s="134">
        <v>1</v>
      </c>
      <c r="P53" s="225">
        <f t="shared" si="0"/>
        <v>1</v>
      </c>
      <c r="Q53" s="224">
        <v>1</v>
      </c>
      <c r="R53" s="224">
        <f t="shared" si="1"/>
        <v>0</v>
      </c>
      <c r="S53" s="224" t="s">
        <v>2015</v>
      </c>
      <c r="T53" s="226"/>
    </row>
    <row r="54" spans="1:20" s="229" customFormat="1" x14ac:dyDescent="0.2">
      <c r="A54" s="131"/>
      <c r="B54" s="439" t="s">
        <v>1884</v>
      </c>
      <c r="C54" s="439" t="s">
        <v>1886</v>
      </c>
      <c r="D54" s="439"/>
      <c r="E54" s="439" t="s">
        <v>2102</v>
      </c>
      <c r="F54" s="439" t="s">
        <v>1924</v>
      </c>
      <c r="G54" s="439" t="s">
        <v>1883</v>
      </c>
      <c r="H54" s="440">
        <v>43577</v>
      </c>
      <c r="I54" s="134"/>
      <c r="J54" s="134"/>
      <c r="K54" s="134"/>
      <c r="L54" s="134"/>
      <c r="M54" s="134"/>
      <c r="N54" s="134"/>
      <c r="O54" s="134">
        <v>1</v>
      </c>
      <c r="P54" s="225">
        <f t="shared" si="0"/>
        <v>1</v>
      </c>
      <c r="Q54" s="224">
        <v>1</v>
      </c>
      <c r="R54" s="224">
        <f t="shared" si="1"/>
        <v>0</v>
      </c>
      <c r="S54" s="224" t="s">
        <v>2015</v>
      </c>
      <c r="T54" s="226"/>
    </row>
    <row r="55" spans="1:20" s="229" customFormat="1" x14ac:dyDescent="0.2">
      <c r="A55" s="131"/>
      <c r="B55" s="439" t="s">
        <v>2057</v>
      </c>
      <c r="C55" s="439" t="s">
        <v>2058</v>
      </c>
      <c r="D55" s="439"/>
      <c r="E55" s="439" t="s">
        <v>2103</v>
      </c>
      <c r="F55" s="439" t="s">
        <v>1924</v>
      </c>
      <c r="G55" s="439" t="s">
        <v>1883</v>
      </c>
      <c r="H55" s="440">
        <v>43584</v>
      </c>
      <c r="I55" s="134"/>
      <c r="J55" s="134"/>
      <c r="K55" s="134"/>
      <c r="L55" s="134"/>
      <c r="M55" s="134"/>
      <c r="N55" s="134"/>
      <c r="O55" s="134">
        <v>1</v>
      </c>
      <c r="P55" s="225">
        <f t="shared" si="0"/>
        <v>1</v>
      </c>
      <c r="Q55" s="224">
        <v>1</v>
      </c>
      <c r="R55" s="224">
        <f t="shared" si="1"/>
        <v>0</v>
      </c>
      <c r="S55" s="224" t="s">
        <v>2015</v>
      </c>
      <c r="T55" s="226"/>
    </row>
    <row r="56" spans="1:20" s="229" customFormat="1" x14ac:dyDescent="0.2">
      <c r="A56" s="131"/>
      <c r="B56" s="439" t="s">
        <v>2104</v>
      </c>
      <c r="C56" s="439" t="s">
        <v>2105</v>
      </c>
      <c r="D56" s="439"/>
      <c r="E56" s="439" t="s">
        <v>2106</v>
      </c>
      <c r="F56" s="439" t="s">
        <v>1924</v>
      </c>
      <c r="G56" s="439" t="s">
        <v>1883</v>
      </c>
      <c r="H56" s="440">
        <v>43670</v>
      </c>
      <c r="I56" s="134"/>
      <c r="J56" s="134"/>
      <c r="K56" s="134"/>
      <c r="L56" s="134"/>
      <c r="M56" s="134"/>
      <c r="N56" s="134"/>
      <c r="O56" s="134">
        <v>1</v>
      </c>
      <c r="P56" s="225">
        <f t="shared" si="0"/>
        <v>1</v>
      </c>
      <c r="Q56" s="224">
        <v>1</v>
      </c>
      <c r="R56" s="224">
        <f t="shared" si="1"/>
        <v>0</v>
      </c>
      <c r="S56" s="224" t="s">
        <v>2015</v>
      </c>
      <c r="T56" s="226"/>
    </row>
    <row r="57" spans="1:20" s="229" customFormat="1" x14ac:dyDescent="0.2">
      <c r="A57" s="131"/>
      <c r="B57" s="439"/>
      <c r="C57" s="439"/>
      <c r="D57" s="439"/>
      <c r="E57" s="439"/>
      <c r="F57" s="439"/>
      <c r="G57" s="439"/>
      <c r="H57" s="440"/>
      <c r="I57" s="134"/>
      <c r="J57" s="134"/>
      <c r="K57" s="134"/>
      <c r="L57" s="134"/>
      <c r="M57" s="134"/>
      <c r="N57" s="134"/>
      <c r="O57" s="134"/>
      <c r="P57" s="225">
        <f t="shared" si="0"/>
        <v>0</v>
      </c>
      <c r="Q57" s="224"/>
      <c r="R57" s="224">
        <f t="shared" si="1"/>
        <v>0</v>
      </c>
      <c r="S57" s="224"/>
      <c r="T57" s="226"/>
    </row>
    <row r="58" spans="1:20" s="229" customFormat="1" x14ac:dyDescent="0.2">
      <c r="A58" s="131"/>
      <c r="B58" s="439"/>
      <c r="C58" s="439"/>
      <c r="D58" s="439"/>
      <c r="E58" s="439"/>
      <c r="F58" s="439"/>
      <c r="G58" s="439"/>
      <c r="H58" s="440"/>
      <c r="I58" s="134"/>
      <c r="J58" s="134"/>
      <c r="K58" s="134"/>
      <c r="L58" s="134"/>
      <c r="M58" s="134"/>
      <c r="N58" s="134"/>
      <c r="O58" s="134"/>
      <c r="P58" s="225">
        <f t="shared" si="0"/>
        <v>0</v>
      </c>
      <c r="Q58" s="224"/>
      <c r="R58" s="224">
        <f t="shared" si="1"/>
        <v>0</v>
      </c>
      <c r="S58" s="224"/>
      <c r="T58" s="226"/>
    </row>
    <row r="59" spans="1:20" s="229" customFormat="1" x14ac:dyDescent="0.2">
      <c r="A59" s="131"/>
      <c r="B59" s="439"/>
      <c r="C59" s="439"/>
      <c r="D59" s="439"/>
      <c r="E59" s="439"/>
      <c r="F59" s="439"/>
      <c r="G59" s="439"/>
      <c r="H59" s="440"/>
      <c r="I59" s="134"/>
      <c r="J59" s="134"/>
      <c r="K59" s="134"/>
      <c r="L59" s="134"/>
      <c r="M59" s="134"/>
      <c r="N59" s="134"/>
      <c r="O59" s="134"/>
      <c r="P59" s="225">
        <f t="shared" si="0"/>
        <v>0</v>
      </c>
      <c r="Q59" s="224"/>
      <c r="R59" s="224">
        <f t="shared" si="1"/>
        <v>0</v>
      </c>
      <c r="S59" s="224"/>
      <c r="T59" s="226"/>
    </row>
    <row r="60" spans="1:20" s="229" customFormat="1" x14ac:dyDescent="0.2">
      <c r="A60" s="131"/>
      <c r="B60" s="439"/>
      <c r="C60" s="439"/>
      <c r="D60" s="439"/>
      <c r="E60" s="439"/>
      <c r="F60" s="439"/>
      <c r="G60" s="439"/>
      <c r="H60" s="440"/>
      <c r="I60" s="134"/>
      <c r="J60" s="134"/>
      <c r="K60" s="134"/>
      <c r="L60" s="134"/>
      <c r="M60" s="134"/>
      <c r="N60" s="134"/>
      <c r="O60" s="134"/>
      <c r="P60" s="225">
        <f t="shared" si="0"/>
        <v>0</v>
      </c>
      <c r="Q60" s="224"/>
      <c r="R60" s="224">
        <f t="shared" si="1"/>
        <v>0</v>
      </c>
      <c r="S60" s="224"/>
      <c r="T60" s="226"/>
    </row>
    <row r="61" spans="1:20" s="229" customFormat="1" x14ac:dyDescent="0.2">
      <c r="A61" s="131"/>
      <c r="B61" s="439"/>
      <c r="C61" s="439"/>
      <c r="D61" s="439"/>
      <c r="E61" s="439"/>
      <c r="F61" s="439"/>
      <c r="G61" s="439"/>
      <c r="H61" s="440"/>
      <c r="I61" s="134"/>
      <c r="J61" s="134"/>
      <c r="K61" s="134"/>
      <c r="L61" s="134"/>
      <c r="M61" s="134"/>
      <c r="N61" s="134"/>
      <c r="O61" s="134"/>
      <c r="P61" s="225">
        <f t="shared" si="0"/>
        <v>0</v>
      </c>
      <c r="Q61" s="224"/>
      <c r="R61" s="224">
        <f t="shared" si="1"/>
        <v>0</v>
      </c>
      <c r="S61" s="224"/>
      <c r="T61" s="226"/>
    </row>
    <row r="62" spans="1:20" s="229" customFormat="1" x14ac:dyDescent="0.2">
      <c r="A62" s="131"/>
      <c r="B62" s="439"/>
      <c r="C62" s="439"/>
      <c r="D62" s="439"/>
      <c r="E62" s="439"/>
      <c r="F62" s="439"/>
      <c r="G62" s="439"/>
      <c r="H62" s="440"/>
      <c r="I62" s="134"/>
      <c r="J62" s="134"/>
      <c r="K62" s="134"/>
      <c r="L62" s="134"/>
      <c r="M62" s="134"/>
      <c r="N62" s="134"/>
      <c r="O62" s="134"/>
      <c r="P62" s="225">
        <f t="shared" si="0"/>
        <v>0</v>
      </c>
      <c r="Q62" s="224"/>
      <c r="R62" s="224">
        <f t="shared" si="1"/>
        <v>0</v>
      </c>
      <c r="S62" s="224"/>
      <c r="T62" s="226"/>
    </row>
    <row r="63" spans="1:20" s="229" customFormat="1" x14ac:dyDescent="0.2">
      <c r="A63" s="131"/>
      <c r="B63" s="439"/>
      <c r="C63" s="439"/>
      <c r="D63" s="439"/>
      <c r="E63" s="439"/>
      <c r="F63" s="439"/>
      <c r="G63" s="439"/>
      <c r="H63" s="440"/>
      <c r="I63" s="134"/>
      <c r="J63" s="134"/>
      <c r="K63" s="134"/>
      <c r="L63" s="134"/>
      <c r="M63" s="134"/>
      <c r="N63" s="134"/>
      <c r="O63" s="134"/>
      <c r="P63" s="225">
        <f t="shared" si="0"/>
        <v>0</v>
      </c>
      <c r="Q63" s="224"/>
      <c r="R63" s="224">
        <f t="shared" si="1"/>
        <v>0</v>
      </c>
      <c r="S63" s="224"/>
      <c r="T63" s="226"/>
    </row>
    <row r="64" spans="1:20" s="229" customFormat="1" x14ac:dyDescent="0.2">
      <c r="A64" s="131"/>
      <c r="B64" s="387"/>
      <c r="C64" s="387"/>
      <c r="D64" s="387"/>
      <c r="E64" s="387"/>
      <c r="F64" s="387"/>
      <c r="G64" s="387"/>
      <c r="H64" s="442"/>
      <c r="I64" s="134"/>
      <c r="J64" s="134"/>
      <c r="K64" s="134"/>
      <c r="L64" s="134"/>
      <c r="M64" s="134"/>
      <c r="N64" s="134"/>
      <c r="O64" s="134"/>
      <c r="P64" s="225">
        <f t="shared" si="0"/>
        <v>0</v>
      </c>
      <c r="Q64" s="224"/>
      <c r="R64" s="224">
        <f t="shared" si="1"/>
        <v>0</v>
      </c>
      <c r="S64" s="224"/>
      <c r="T64" s="226"/>
    </row>
    <row r="65" spans="1:20" s="229" customFormat="1" x14ac:dyDescent="0.2">
      <c r="A65" s="131"/>
      <c r="B65" s="387"/>
      <c r="C65" s="387"/>
      <c r="D65" s="387"/>
      <c r="E65" s="387"/>
      <c r="F65" s="387"/>
      <c r="G65" s="387"/>
      <c r="H65" s="442"/>
      <c r="I65" s="134"/>
      <c r="J65" s="134"/>
      <c r="K65" s="134"/>
      <c r="L65" s="134"/>
      <c r="M65" s="134"/>
      <c r="N65" s="134"/>
      <c r="O65" s="134"/>
      <c r="P65" s="225">
        <f t="shared" si="0"/>
        <v>0</v>
      </c>
      <c r="Q65" s="224"/>
      <c r="R65" s="224">
        <f t="shared" si="1"/>
        <v>0</v>
      </c>
      <c r="S65" s="224"/>
      <c r="T65" s="226"/>
    </row>
    <row r="66" spans="1:20" s="229" customFormat="1" x14ac:dyDescent="0.2">
      <c r="A66" s="131"/>
      <c r="B66" s="387"/>
      <c r="C66" s="387"/>
      <c r="D66" s="387"/>
      <c r="E66" s="387"/>
      <c r="F66" s="387"/>
      <c r="G66" s="387"/>
      <c r="H66" s="442"/>
      <c r="I66" s="134"/>
      <c r="J66" s="134"/>
      <c r="K66" s="134"/>
      <c r="L66" s="134"/>
      <c r="M66" s="134"/>
      <c r="N66" s="134"/>
      <c r="O66" s="134"/>
      <c r="P66" s="225">
        <f t="shared" si="0"/>
        <v>0</v>
      </c>
      <c r="Q66" s="224"/>
      <c r="R66" s="224">
        <f t="shared" si="1"/>
        <v>0</v>
      </c>
      <c r="S66" s="224"/>
      <c r="T66" s="226"/>
    </row>
    <row r="67" spans="1:20" s="229" customFormat="1" x14ac:dyDescent="0.2">
      <c r="A67" s="131"/>
      <c r="B67" s="387"/>
      <c r="C67" s="387"/>
      <c r="D67" s="387"/>
      <c r="E67" s="387"/>
      <c r="F67" s="387"/>
      <c r="G67" s="387"/>
      <c r="H67" s="442"/>
      <c r="I67" s="134"/>
      <c r="J67" s="134"/>
      <c r="K67" s="134"/>
      <c r="L67" s="134"/>
      <c r="M67" s="134"/>
      <c r="N67" s="134"/>
      <c r="O67" s="134"/>
      <c r="P67" s="225">
        <f t="shared" si="0"/>
        <v>0</v>
      </c>
      <c r="Q67" s="224"/>
      <c r="R67" s="224">
        <f t="shared" si="1"/>
        <v>0</v>
      </c>
      <c r="S67" s="224"/>
      <c r="T67" s="226"/>
    </row>
    <row r="68" spans="1:20" s="229" customFormat="1" x14ac:dyDescent="0.2">
      <c r="A68" s="131"/>
      <c r="B68" s="387"/>
      <c r="C68" s="387"/>
      <c r="D68" s="387"/>
      <c r="E68" s="387"/>
      <c r="F68" s="387"/>
      <c r="G68" s="387"/>
      <c r="H68" s="44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438"/>
      <c r="C722" s="438"/>
      <c r="D722" s="438"/>
      <c r="E722" s="438"/>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438"/>
      <c r="C723" s="438"/>
      <c r="D723" s="438"/>
      <c r="E723" s="438"/>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438"/>
      <c r="C724" s="438"/>
      <c r="D724" s="438"/>
      <c r="E724" s="438"/>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438"/>
      <c r="C725" s="438"/>
      <c r="D725" s="438"/>
      <c r="E725" s="438"/>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438"/>
      <c r="C726" s="438"/>
      <c r="D726" s="438"/>
      <c r="E726" s="438"/>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438"/>
      <c r="C727" s="438"/>
      <c r="D727" s="438"/>
      <c r="E727" s="438"/>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438"/>
      <c r="C728" s="438"/>
      <c r="D728" s="438"/>
      <c r="E728" s="438"/>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438"/>
      <c r="C729" s="438"/>
      <c r="D729" s="438"/>
      <c r="E729" s="438"/>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438"/>
      <c r="C730" s="438"/>
      <c r="D730" s="438"/>
      <c r="E730" s="438"/>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438"/>
      <c r="C731" s="438"/>
      <c r="D731" s="438"/>
      <c r="E731" s="438"/>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438"/>
      <c r="C732" s="438"/>
      <c r="D732" s="438"/>
      <c r="E732" s="438"/>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438"/>
      <c r="C733" s="438"/>
      <c r="D733" s="438"/>
      <c r="E733" s="438"/>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438"/>
      <c r="C734" s="438"/>
      <c r="D734" s="438"/>
      <c r="E734" s="438"/>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438"/>
      <c r="C735" s="438"/>
      <c r="D735" s="438"/>
      <c r="E735" s="438"/>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438"/>
      <c r="C736" s="438"/>
      <c r="D736" s="438"/>
      <c r="E736" s="438"/>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438"/>
      <c r="C737" s="438"/>
      <c r="D737" s="438"/>
      <c r="E737" s="438"/>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438"/>
      <c r="C738" s="438"/>
      <c r="D738" s="438"/>
      <c r="E738" s="438"/>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438"/>
      <c r="C739" s="438"/>
      <c r="D739" s="438"/>
      <c r="E739" s="438"/>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438"/>
      <c r="C740" s="438"/>
      <c r="D740" s="438"/>
      <c r="E740" s="438"/>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438"/>
      <c r="C741" s="438"/>
      <c r="D741" s="438"/>
      <c r="E741" s="438"/>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438"/>
      <c r="C742" s="438"/>
      <c r="D742" s="438"/>
      <c r="E742" s="438"/>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438"/>
      <c r="C743" s="438"/>
      <c r="D743" s="438"/>
      <c r="E743" s="438"/>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438"/>
      <c r="C744" s="438"/>
      <c r="D744" s="438"/>
      <c r="E744" s="438"/>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438"/>
      <c r="C745" s="438"/>
      <c r="D745" s="438"/>
      <c r="E745" s="438"/>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438"/>
      <c r="C746" s="438"/>
      <c r="D746" s="438"/>
      <c r="E746" s="438"/>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438"/>
      <c r="C747" s="438"/>
      <c r="D747" s="438"/>
      <c r="E747" s="438"/>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438"/>
      <c r="C748" s="438"/>
      <c r="D748" s="438"/>
      <c r="E748" s="438"/>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438"/>
      <c r="C749" s="438"/>
      <c r="D749" s="438"/>
      <c r="E749" s="438"/>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438"/>
      <c r="C750" s="438"/>
      <c r="D750" s="438"/>
      <c r="E750" s="438"/>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26 C28:C1001">
    <cfRule type="expression" dxfId="60" priority="13">
      <formula>AND(ISBLANK(C13),SUM(COUNTIF(A13:O13,"&lt;&gt;"&amp;""),COUNTIF(Q13,"&lt;&gt;"&amp;""),COUNTIF(S13:T13,"&lt;&gt;"&amp;"")&gt;0))</formula>
    </cfRule>
  </conditionalFormatting>
  <conditionalFormatting sqref="F13:F26 F28:F1001">
    <cfRule type="expression" dxfId="59" priority="35">
      <formula>AND(ISBLANK(F13),SUM(COUNTIF(A13:O13,"&lt;&gt;"&amp;""),COUNTIF(Q13,"&lt;&gt;"&amp;""),COUNTIF(S13:T13,"&lt;&gt;"&amp;"")&gt;0))</formula>
    </cfRule>
  </conditionalFormatting>
  <conditionalFormatting sqref="G13:G26 G28:G1001">
    <cfRule type="expression" dxfId="58" priority="34">
      <formula>AND(ISBLANK(G13),SUM(COUNTIF(A13:O13,"&lt;&gt;"&amp;""),COUNTIF(Q13,"&lt;&gt;"&amp;""),COUNTIF(S13:T13,"&lt;&gt;"&amp;"")&gt;0))</formula>
    </cfRule>
  </conditionalFormatting>
  <conditionalFormatting sqref="H13:H26 H28:H1001">
    <cfRule type="expression" dxfId="57" priority="15">
      <formula>AND(ISBLANK(H13),SUM(COUNTIF(A13:O13,"&lt;&gt;"&amp;""),COUNTIF(Q13,"&lt;&gt;"&amp;""),COUNTIF(S13:T13,"&lt;&gt;"&amp;"")&gt;0))</formula>
    </cfRule>
    <cfRule type="expression" dxfId="56" priority="33">
      <formula>ISTEXT(H13)</formula>
    </cfRule>
  </conditionalFormatting>
  <conditionalFormatting sqref="S13:S1001">
    <cfRule type="expression" dxfId="55" priority="32">
      <formula>AND(ISBLANK(S13),SUM(COUNTIF(A13:O13,"&lt;&gt;"&amp;""),COUNTIF(Q13,"&lt;&gt;"&amp;""),COUNTIF(S13:T13,"&lt;&gt;"&amp;"")&gt;0))</formula>
    </cfRule>
  </conditionalFormatting>
  <conditionalFormatting sqref="I13:O1001">
    <cfRule type="expression" dxfId="54" priority="30">
      <formula>AND(ISBLANK(I13),SUM(COUNTIF($A13:$O13,"&lt;&gt;"&amp;""),COUNTIF($Q13,"&lt;&gt;"&amp;""),COUNTIF($S13:$T13,"&lt;&gt;"&amp;"")&gt;0))</formula>
    </cfRule>
  </conditionalFormatting>
  <conditionalFormatting sqref="I13:O1001">
    <cfRule type="expression" priority="16" stopIfTrue="1">
      <formula>COUNTIF($I13:$O13,"&lt;&gt;"&amp;"")&gt;0</formula>
    </cfRule>
  </conditionalFormatting>
  <conditionalFormatting sqref="A13:B26 A28:B1001 A27">
    <cfRule type="expression" dxfId="53" priority="14">
      <formula>LEN(A13)&gt;256</formula>
    </cfRule>
  </conditionalFormatting>
  <conditionalFormatting sqref="C13:C26 C28:C1001">
    <cfRule type="expression" dxfId="52" priority="36">
      <formula>LEN(C13)&gt;256</formula>
    </cfRule>
  </conditionalFormatting>
  <conditionalFormatting sqref="E13:E26 E28:E1001">
    <cfRule type="expression" dxfId="51" priority="12">
      <formula>LEN(E13)&gt;256</formula>
    </cfRule>
  </conditionalFormatting>
  <conditionalFormatting sqref="T13:T1001">
    <cfRule type="expression" dxfId="50" priority="11">
      <formula>LEN(T13)&gt;4000</formula>
    </cfRule>
  </conditionalFormatting>
  <conditionalFormatting sqref="B13:B26 B28:B1000">
    <cfRule type="expression" dxfId="49" priority="10">
      <formula>AND(ISBLANK(B13),SUM(COUNTIF(A13:O13,"&lt;&gt;"&amp;""),COUNTIF(Q13,"&lt;&gt;"&amp;""),COUNTIF(S13:T13,"&lt;&gt;"&amp;"")&gt;0))</formula>
    </cfRule>
  </conditionalFormatting>
  <conditionalFormatting sqref="C27">
    <cfRule type="expression" dxfId="48" priority="3">
      <formula>AND(ISBLANK(C27),SUM(COUNTIF(A27:O27,"&lt;&gt;"&amp;""),COUNTIF(Q27,"&lt;&gt;"&amp;""),COUNTIF(S27:T27,"&lt;&gt;"&amp;"")&gt;0))</formula>
    </cfRule>
  </conditionalFormatting>
  <conditionalFormatting sqref="F27">
    <cfRule type="expression" dxfId="47" priority="8">
      <formula>AND(ISBLANK(F27),SUM(COUNTIF(A27:O27,"&lt;&gt;"&amp;""),COUNTIF(Q27,"&lt;&gt;"&amp;""),COUNTIF(S27:T27,"&lt;&gt;"&amp;"")&gt;0))</formula>
    </cfRule>
  </conditionalFormatting>
  <conditionalFormatting sqref="G27">
    <cfRule type="expression" dxfId="46" priority="7">
      <formula>AND(ISBLANK(G27),SUM(COUNTIF(A27:O27,"&lt;&gt;"&amp;""),COUNTIF(Q27,"&lt;&gt;"&amp;""),COUNTIF(S27:T27,"&lt;&gt;"&amp;"")&gt;0))</formula>
    </cfRule>
  </conditionalFormatting>
  <conditionalFormatting sqref="H27">
    <cfRule type="expression" dxfId="45" priority="5">
      <formula>AND(ISBLANK(H27),SUM(COUNTIF(A27:O27,"&lt;&gt;"&amp;""),COUNTIF(Q27,"&lt;&gt;"&amp;""),COUNTIF(S27:T27,"&lt;&gt;"&amp;"")&gt;0))</formula>
    </cfRule>
    <cfRule type="expression" dxfId="44" priority="6">
      <formula>ISTEXT(H27)</formula>
    </cfRule>
  </conditionalFormatting>
  <conditionalFormatting sqref="B27">
    <cfRule type="expression" dxfId="43" priority="4">
      <formula>LEN(B27)&gt;256</formula>
    </cfRule>
  </conditionalFormatting>
  <conditionalFormatting sqref="C27">
    <cfRule type="expression" dxfId="42" priority="9">
      <formula>LEN(C27)&gt;256</formula>
    </cfRule>
  </conditionalFormatting>
  <conditionalFormatting sqref="E27">
    <cfRule type="expression" dxfId="41" priority="2">
      <formula>LEN(E27)&gt;256</formula>
    </cfRule>
  </conditionalFormatting>
  <conditionalFormatting sqref="B27">
    <cfRule type="expression" dxfId="40" priority="1">
      <formula>AND(ISBLANK(B27),SUM(COUNTIF(A27:O27,"&lt;&gt;"&amp;""),COUNTIF(Q27,"&lt;&gt;"&amp;""),COUNTIF(S27:T27,"&lt;&gt;"&amp;"")&gt;0))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topLeftCell="H1" zoomScale="70" zoomScaleNormal="70" zoomScaleSheetLayoutView="50" zoomScalePageLayoutView="70" workbookViewId="0">
      <selection activeCell="A25" sqref="A25"/>
    </sheetView>
  </sheetViews>
  <sheetFormatPr defaultColWidth="0" defaultRowHeight="14.25" x14ac:dyDescent="0.2"/>
  <cols>
    <col min="1" max="2" width="16.7109375" style="248" customWidth="1"/>
    <col min="3" max="3" width="22"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9"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Saratoga</v>
      </c>
      <c r="C1" s="278"/>
      <c r="D1" s="358"/>
      <c r="E1" s="358"/>
      <c r="F1" s="358"/>
      <c r="G1" s="358"/>
      <c r="H1" s="358"/>
      <c r="I1" s="358" t="s">
        <v>8</v>
      </c>
      <c r="J1" s="358"/>
      <c r="K1" s="358"/>
      <c r="L1" s="358"/>
      <c r="M1" s="358"/>
      <c r="N1" s="358"/>
      <c r="O1" s="358"/>
      <c r="P1" s="358"/>
      <c r="Q1" s="358"/>
      <c r="R1" s="488" t="s">
        <v>1766</v>
      </c>
      <c r="S1" s="489"/>
      <c r="T1" s="489"/>
      <c r="U1" s="490"/>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3" t="s">
        <v>1369</v>
      </c>
      <c r="B3" s="473"/>
      <c r="C3" s="473"/>
      <c r="D3" s="473"/>
      <c r="E3" s="473"/>
      <c r="F3" s="473"/>
      <c r="G3" s="473"/>
      <c r="H3" s="473"/>
      <c r="I3" s="473"/>
      <c r="J3" s="473"/>
      <c r="K3" s="473"/>
      <c r="L3" s="473"/>
      <c r="M3" s="473"/>
      <c r="N3" s="473"/>
      <c r="O3" s="473"/>
      <c r="P3" s="473"/>
      <c r="Q3" s="473"/>
      <c r="R3" s="473"/>
      <c r="S3" s="473"/>
      <c r="T3" s="473"/>
      <c r="U3" s="172"/>
      <c r="V3" s="172"/>
      <c r="W3" s="172"/>
      <c r="X3" s="43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X4" s="86"/>
      <c r="Z4" s="60"/>
      <c r="AA4" s="60"/>
      <c r="AB4" s="60"/>
      <c r="AI4" s="63"/>
      <c r="AR4" s="86"/>
      <c r="AS4" s="63"/>
      <c r="AT4" s="60"/>
    </row>
    <row r="5" spans="1:46" s="61" customFormat="1" ht="2.4500000000000002" customHeight="1" x14ac:dyDescent="0.2">
      <c r="D5" s="60"/>
      <c r="E5" s="60"/>
      <c r="F5" s="60"/>
      <c r="G5" s="60"/>
      <c r="X5" s="86"/>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431"/>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9" t="s">
        <v>43</v>
      </c>
      <c r="B9" s="482"/>
      <c r="C9" s="482"/>
      <c r="D9" s="482"/>
      <c r="E9" s="483"/>
      <c r="F9" s="479" t="s">
        <v>108</v>
      </c>
      <c r="G9" s="483"/>
      <c r="H9" s="479" t="s">
        <v>1291</v>
      </c>
      <c r="I9" s="482"/>
      <c r="J9" s="482"/>
      <c r="K9" s="482"/>
      <c r="L9" s="482"/>
      <c r="M9" s="482"/>
      <c r="N9" s="482"/>
      <c r="O9" s="483"/>
      <c r="P9" s="235"/>
      <c r="Q9" s="479" t="s">
        <v>64</v>
      </c>
      <c r="R9" s="482"/>
      <c r="S9" s="482"/>
      <c r="T9" s="482"/>
      <c r="U9" s="482"/>
      <c r="V9" s="482"/>
      <c r="W9" s="483"/>
      <c r="X9" s="235"/>
      <c r="Y9" s="235"/>
      <c r="Z9" s="479" t="s">
        <v>65</v>
      </c>
      <c r="AA9" s="482"/>
      <c r="AB9" s="482"/>
      <c r="AC9" s="482"/>
      <c r="AD9" s="482"/>
      <c r="AE9" s="482"/>
      <c r="AF9" s="482"/>
      <c r="AG9" s="482"/>
      <c r="AH9" s="483"/>
      <c r="AI9" s="236"/>
      <c r="AJ9" s="193" t="s">
        <v>109</v>
      </c>
      <c r="AK9" s="193" t="s">
        <v>110</v>
      </c>
      <c r="AL9" s="479" t="s">
        <v>6</v>
      </c>
      <c r="AM9" s="483"/>
      <c r="AN9" s="193" t="s">
        <v>7</v>
      </c>
      <c r="AO9" s="193" t="s">
        <v>111</v>
      </c>
      <c r="AP9" s="479" t="s">
        <v>114</v>
      </c>
      <c r="AQ9" s="482"/>
      <c r="AR9" s="483"/>
      <c r="AS9" s="67" t="s">
        <v>54</v>
      </c>
      <c r="AT9" s="64"/>
    </row>
    <row r="10" spans="1:46" s="8" customFormat="1" ht="23.25" customHeight="1" x14ac:dyDescent="0.25">
      <c r="A10" s="484">
        <v>1</v>
      </c>
      <c r="B10" s="485"/>
      <c r="C10" s="485"/>
      <c r="D10" s="485"/>
      <c r="E10" s="486"/>
      <c r="F10" s="187">
        <v>2</v>
      </c>
      <c r="G10" s="187">
        <v>3</v>
      </c>
      <c r="H10" s="475">
        <v>4</v>
      </c>
      <c r="I10" s="476"/>
      <c r="J10" s="476"/>
      <c r="K10" s="476"/>
      <c r="L10" s="476"/>
      <c r="M10" s="476"/>
      <c r="N10" s="487"/>
      <c r="O10" s="187">
        <v>5</v>
      </c>
      <c r="P10" s="187">
        <v>6</v>
      </c>
      <c r="Q10" s="475">
        <v>7</v>
      </c>
      <c r="R10" s="476"/>
      <c r="S10" s="476"/>
      <c r="T10" s="476"/>
      <c r="U10" s="476"/>
      <c r="V10" s="476"/>
      <c r="W10" s="487"/>
      <c r="X10" s="433">
        <v>8</v>
      </c>
      <c r="Y10" s="187">
        <v>9</v>
      </c>
      <c r="Z10" s="475">
        <v>10</v>
      </c>
      <c r="AA10" s="476"/>
      <c r="AB10" s="476"/>
      <c r="AC10" s="476"/>
      <c r="AD10" s="476"/>
      <c r="AE10" s="476"/>
      <c r="AF10" s="487"/>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10</v>
      </c>
      <c r="K12" s="240">
        <f>SUMPRODUCT((YEAR($O13:$O1000)='Start Here'!$B$5)*K13:K1000)</f>
        <v>0</v>
      </c>
      <c r="L12" s="240">
        <f>SUMPRODUCT((YEAR($O13:$O1000)='Start Here'!$B$5)*L13:L1000)</f>
        <v>0</v>
      </c>
      <c r="M12" s="240">
        <f>SUMPRODUCT((YEAR($O13:$O1000)='Start Here'!$B$5)*M13:M1000)</f>
        <v>6</v>
      </c>
      <c r="N12" s="240">
        <f>SUMPRODUCT((YEAR($O13:$O1000)='Start Here'!$B$5)*N13:N1000)</f>
        <v>0</v>
      </c>
      <c r="O12" s="240"/>
      <c r="P12" s="240">
        <f>SUMPRODUCT((YEAR($O13:$O1000)='Start Here'!$B$5)*P13:P1000)</f>
        <v>16</v>
      </c>
      <c r="Q12" s="240">
        <f>SUMPRODUCT((YEAR($X13:$X1000)='Start Here'!$B$5)*Q13:Q1000)</f>
        <v>0</v>
      </c>
      <c r="R12" s="240">
        <f>SUMPRODUCT((YEAR($X13:$X1000)='Start Here'!$B$5)*R13:R1000)</f>
        <v>0</v>
      </c>
      <c r="S12" s="240">
        <f>SUMPRODUCT((YEAR($X13:$X1000)='Start Here'!$B$5)*S13:S1000)</f>
        <v>17</v>
      </c>
      <c r="T12" s="240">
        <f>SUMPRODUCT((YEAR($X13:$X1000)='Start Here'!$B$5)*T13:T1000)</f>
        <v>0</v>
      </c>
      <c r="U12" s="240">
        <f>SUMPRODUCT((YEAR($X13:$X1000)='Start Here'!$B$5)*U13:U1000)</f>
        <v>0</v>
      </c>
      <c r="V12" s="240">
        <f>SUMPRODUCT((YEAR($X13:$X1000)='Start Here'!$B$5)*V13:V1000)</f>
        <v>8</v>
      </c>
      <c r="W12" s="240">
        <f>SUMPRODUCT((YEAR($X13:$X1000)='Start Here'!$B$5)*W13:W1000)</f>
        <v>3</v>
      </c>
      <c r="X12" s="435"/>
      <c r="Y12" s="240">
        <f>SUMPRODUCT((YEAR($X13:$X1000)='Start Here'!$B$5)*Y13:Y1000)</f>
        <v>28</v>
      </c>
      <c r="Z12" s="240">
        <f>SUMPRODUCT((YEAR($AG13:$AG1000)='Start Here'!$B$5)*Z13:Z1000)</f>
        <v>0</v>
      </c>
      <c r="AA12" s="240">
        <f>SUMPRODUCT((YEAR($AG13:$AG1000)='Start Here'!$B$5)*AA13:AA1000)</f>
        <v>0</v>
      </c>
      <c r="AB12" s="240">
        <f>SUMPRODUCT((YEAR($AG13:$AG1000)='Start Here'!$B$5)*AB13:AB1000)</f>
        <v>2</v>
      </c>
      <c r="AC12" s="240">
        <f>SUMPRODUCT((YEAR($AG13:$AG1000)='Start Here'!$B$5)*AC13:AC1000)</f>
        <v>0</v>
      </c>
      <c r="AD12" s="240">
        <f>SUMPRODUCT((YEAR($AG13:$AG1000)='Start Here'!$B$5)*AD13:AD1000)</f>
        <v>0</v>
      </c>
      <c r="AE12" s="240">
        <f>SUMPRODUCT((YEAR($AG13:$AG1000)='Start Here'!$B$5)*AE13:AE1000)</f>
        <v>3</v>
      </c>
      <c r="AF12" s="240">
        <f>SUMPRODUCT((YEAR($AG13:$AG1000)='Start Here'!$B$5)*AF13:AF1000)</f>
        <v>0</v>
      </c>
      <c r="AG12" s="240"/>
      <c r="AH12" s="240">
        <f>SUMPRODUCT((YEAR($AG13:$AG1000)='Start Here'!$B$5)*AH13:AH1000)</f>
        <v>5</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5" customHeight="1" x14ac:dyDescent="0.2">
      <c r="A13" s="9"/>
      <c r="B13" s="9" t="s">
        <v>1874</v>
      </c>
      <c r="C13" s="9" t="s">
        <v>1875</v>
      </c>
      <c r="D13" s="9"/>
      <c r="E13" s="9" t="s">
        <v>1876</v>
      </c>
      <c r="F13" s="9" t="s">
        <v>1877</v>
      </c>
      <c r="G13" s="9" t="s">
        <v>1878</v>
      </c>
      <c r="H13" s="9"/>
      <c r="I13" s="9"/>
      <c r="J13" s="9"/>
      <c r="K13" s="9"/>
      <c r="L13" s="9"/>
      <c r="M13" s="9">
        <v>1</v>
      </c>
      <c r="N13" s="9"/>
      <c r="O13" s="243">
        <v>43578</v>
      </c>
      <c r="P13" s="242">
        <f>SUM($H13:$N13)</f>
        <v>1</v>
      </c>
      <c r="Q13" s="9"/>
      <c r="R13" s="9"/>
      <c r="S13" s="9"/>
      <c r="T13" s="9"/>
      <c r="U13" s="9"/>
      <c r="V13" s="9">
        <v>1</v>
      </c>
      <c r="W13" s="9"/>
      <c r="X13" s="434">
        <v>43578</v>
      </c>
      <c r="Y13" s="244">
        <f>SUM($Q13:$W13)</f>
        <v>1</v>
      </c>
      <c r="Z13" s="9"/>
      <c r="AA13" s="9"/>
      <c r="AB13" s="9"/>
      <c r="AC13" s="9"/>
      <c r="AD13" s="9"/>
      <c r="AE13" s="9">
        <v>1</v>
      </c>
      <c r="AF13" s="9"/>
      <c r="AG13" s="243">
        <v>43661</v>
      </c>
      <c r="AH13" s="244">
        <f>SUM($Z13:$AF13)</f>
        <v>1</v>
      </c>
      <c r="AI13" s="245"/>
      <c r="AJ13" s="9" t="s">
        <v>2107</v>
      </c>
      <c r="AK13" s="9" t="s">
        <v>1879</v>
      </c>
      <c r="AL13" s="9"/>
      <c r="AM13" s="9"/>
      <c r="AN13" s="9" t="s">
        <v>2108</v>
      </c>
      <c r="AO13" s="9"/>
      <c r="AP13" s="9">
        <v>0</v>
      </c>
      <c r="AQ13" s="9"/>
      <c r="AR13" s="9"/>
      <c r="AS13" s="246"/>
      <c r="AT13" s="195"/>
    </row>
    <row r="14" spans="1:46" s="1" customFormat="1" ht="12.95" customHeight="1" x14ac:dyDescent="0.2">
      <c r="A14" s="9"/>
      <c r="B14" s="9" t="s">
        <v>1880</v>
      </c>
      <c r="C14" s="9" t="s">
        <v>1885</v>
      </c>
      <c r="D14" s="9"/>
      <c r="E14" s="9" t="s">
        <v>1881</v>
      </c>
      <c r="F14" s="9" t="s">
        <v>1882</v>
      </c>
      <c r="G14" s="9" t="s">
        <v>1883</v>
      </c>
      <c r="H14" s="9"/>
      <c r="I14" s="9"/>
      <c r="J14" s="9"/>
      <c r="K14" s="9"/>
      <c r="L14" s="9"/>
      <c r="M14" s="9">
        <v>1</v>
      </c>
      <c r="N14" s="9"/>
      <c r="O14" s="243">
        <v>43626</v>
      </c>
      <c r="P14" s="242">
        <f t="shared" ref="P14:P18" si="0">SUM($H14:$N14)</f>
        <v>1</v>
      </c>
      <c r="Q14" s="9"/>
      <c r="R14" s="9"/>
      <c r="S14" s="9"/>
      <c r="T14" s="9"/>
      <c r="U14" s="9"/>
      <c r="V14" s="9">
        <v>1</v>
      </c>
      <c r="W14" s="9"/>
      <c r="X14" s="243">
        <v>43489</v>
      </c>
      <c r="Y14" s="244">
        <f t="shared" ref="Y14:Y18" si="1">SUM($Q14:$W14)</f>
        <v>1</v>
      </c>
      <c r="Z14" s="9"/>
      <c r="AA14" s="9"/>
      <c r="AB14" s="9"/>
      <c r="AC14" s="9"/>
      <c r="AD14" s="9"/>
      <c r="AE14" s="9">
        <v>1</v>
      </c>
      <c r="AF14" s="9"/>
      <c r="AG14" s="243">
        <v>43626</v>
      </c>
      <c r="AH14" s="244">
        <f t="shared" ref="AH14:AH77" si="2">SUM($Z14:$AF14)</f>
        <v>1</v>
      </c>
      <c r="AI14" s="245"/>
      <c r="AJ14" s="9" t="s">
        <v>2107</v>
      </c>
      <c r="AK14" s="9" t="s">
        <v>1879</v>
      </c>
      <c r="AL14" s="9"/>
      <c r="AM14" s="9"/>
      <c r="AN14" s="9" t="s">
        <v>2108</v>
      </c>
      <c r="AO14" s="9"/>
      <c r="AP14" s="9">
        <v>0</v>
      </c>
      <c r="AQ14" s="9"/>
      <c r="AR14" s="9"/>
      <c r="AS14" s="246"/>
      <c r="AT14" s="195"/>
    </row>
    <row r="15" spans="1:46" s="1" customFormat="1" ht="12.95" customHeight="1" x14ac:dyDescent="0.2">
      <c r="A15" s="9"/>
      <c r="B15" s="9" t="s">
        <v>1884</v>
      </c>
      <c r="C15" s="9" t="s">
        <v>1886</v>
      </c>
      <c r="D15" s="9"/>
      <c r="E15" s="9" t="s">
        <v>1887</v>
      </c>
      <c r="F15" s="9" t="s">
        <v>1882</v>
      </c>
      <c r="G15" s="9" t="s">
        <v>1883</v>
      </c>
      <c r="H15" s="9"/>
      <c r="I15" s="9"/>
      <c r="J15" s="9">
        <v>1</v>
      </c>
      <c r="K15" s="9"/>
      <c r="L15" s="9"/>
      <c r="M15" s="9"/>
      <c r="N15" s="9"/>
      <c r="O15" s="243">
        <v>43732</v>
      </c>
      <c r="P15" s="242">
        <f t="shared" si="0"/>
        <v>1</v>
      </c>
      <c r="Q15" s="9"/>
      <c r="R15" s="9"/>
      <c r="S15" s="9">
        <v>1</v>
      </c>
      <c r="T15" s="9"/>
      <c r="U15" s="9"/>
      <c r="V15" s="9"/>
      <c r="W15" s="9"/>
      <c r="X15" s="434">
        <v>43815</v>
      </c>
      <c r="Y15" s="244">
        <f t="shared" si="1"/>
        <v>1</v>
      </c>
      <c r="Z15" s="9"/>
      <c r="AA15" s="9"/>
      <c r="AB15" s="9"/>
      <c r="AC15" s="9"/>
      <c r="AD15" s="9"/>
      <c r="AE15" s="9"/>
      <c r="AF15" s="9"/>
      <c r="AG15" s="9"/>
      <c r="AH15" s="244">
        <f t="shared" si="2"/>
        <v>0</v>
      </c>
      <c r="AI15" s="245"/>
      <c r="AJ15" s="9" t="s">
        <v>2107</v>
      </c>
      <c r="AK15" s="9" t="s">
        <v>1879</v>
      </c>
      <c r="AL15" s="9"/>
      <c r="AM15" s="9" t="s">
        <v>1259</v>
      </c>
      <c r="AN15" s="9"/>
      <c r="AO15" s="9">
        <v>1000</v>
      </c>
      <c r="AP15" s="9">
        <v>0</v>
      </c>
      <c r="AQ15" s="9"/>
      <c r="AR15" s="9"/>
      <c r="AS15" s="246" t="s">
        <v>2109</v>
      </c>
      <c r="AT15" s="195"/>
    </row>
    <row r="16" spans="1:46" s="1" customFormat="1" x14ac:dyDescent="0.2">
      <c r="A16" s="9"/>
      <c r="B16" s="9" t="s">
        <v>1888</v>
      </c>
      <c r="C16" s="9" t="s">
        <v>1889</v>
      </c>
      <c r="D16" s="9"/>
      <c r="E16" s="9" t="s">
        <v>1890</v>
      </c>
      <c r="F16" s="9" t="s">
        <v>1882</v>
      </c>
      <c r="G16" s="9" t="s">
        <v>1883</v>
      </c>
      <c r="H16" s="9"/>
      <c r="I16" s="9"/>
      <c r="J16" s="9"/>
      <c r="K16" s="9"/>
      <c r="L16" s="9"/>
      <c r="M16" s="9">
        <v>1</v>
      </c>
      <c r="N16" s="9"/>
      <c r="O16" s="243">
        <v>43669</v>
      </c>
      <c r="P16" s="242">
        <f t="shared" si="0"/>
        <v>1</v>
      </c>
      <c r="Q16" s="9"/>
      <c r="R16" s="9"/>
      <c r="S16" s="9"/>
      <c r="T16" s="9"/>
      <c r="U16" s="9"/>
      <c r="V16" s="9">
        <v>1</v>
      </c>
      <c r="W16" s="9"/>
      <c r="X16" s="243">
        <v>43803</v>
      </c>
      <c r="Y16" s="244">
        <f t="shared" si="1"/>
        <v>1</v>
      </c>
      <c r="Z16" s="9"/>
      <c r="AA16" s="9"/>
      <c r="AB16" s="9"/>
      <c r="AC16" s="9"/>
      <c r="AD16" s="9"/>
      <c r="AE16" s="9"/>
      <c r="AF16" s="9"/>
      <c r="AG16" s="9"/>
      <c r="AH16" s="244">
        <f t="shared" si="2"/>
        <v>0</v>
      </c>
      <c r="AI16" s="245"/>
      <c r="AJ16" s="9" t="s">
        <v>2107</v>
      </c>
      <c r="AK16" s="9" t="s">
        <v>1879</v>
      </c>
      <c r="AL16" s="9"/>
      <c r="AM16" s="9"/>
      <c r="AN16" s="9" t="s">
        <v>2108</v>
      </c>
      <c r="AO16" s="9"/>
      <c r="AP16" s="9">
        <v>0</v>
      </c>
      <c r="AQ16" s="9"/>
      <c r="AR16" s="9"/>
      <c r="AS16" s="246"/>
      <c r="AT16" s="195"/>
    </row>
    <row r="17" spans="1:46" s="1" customFormat="1" x14ac:dyDescent="0.2">
      <c r="A17" s="9"/>
      <c r="B17" s="9" t="s">
        <v>1891</v>
      </c>
      <c r="C17" s="9" t="s">
        <v>1892</v>
      </c>
      <c r="D17" s="9"/>
      <c r="E17" s="9" t="s">
        <v>1893</v>
      </c>
      <c r="F17" s="9" t="s">
        <v>1882</v>
      </c>
      <c r="G17" s="9" t="s">
        <v>1883</v>
      </c>
      <c r="H17" s="9"/>
      <c r="I17" s="9"/>
      <c r="J17" s="9">
        <v>1</v>
      </c>
      <c r="K17" s="9"/>
      <c r="L17" s="9"/>
      <c r="M17" s="9"/>
      <c r="N17" s="9"/>
      <c r="O17" s="243">
        <v>43703</v>
      </c>
      <c r="P17" s="242">
        <f t="shared" si="0"/>
        <v>1</v>
      </c>
      <c r="Q17" s="9"/>
      <c r="R17" s="9"/>
      <c r="S17" s="9">
        <v>1</v>
      </c>
      <c r="T17" s="9"/>
      <c r="U17" s="9"/>
      <c r="V17" s="9"/>
      <c r="W17" s="9"/>
      <c r="X17" s="434">
        <v>43783</v>
      </c>
      <c r="Y17" s="244">
        <f t="shared" si="1"/>
        <v>1</v>
      </c>
      <c r="Z17" s="9"/>
      <c r="AA17" s="9"/>
      <c r="AB17" s="9"/>
      <c r="AC17" s="9"/>
      <c r="AD17" s="9"/>
      <c r="AE17" s="9"/>
      <c r="AF17" s="9"/>
      <c r="AG17" s="9"/>
      <c r="AH17" s="244">
        <f t="shared" si="2"/>
        <v>0</v>
      </c>
      <c r="AI17" s="245"/>
      <c r="AJ17" s="9" t="s">
        <v>2107</v>
      </c>
      <c r="AK17" s="9" t="s">
        <v>1879</v>
      </c>
      <c r="AL17" s="9"/>
      <c r="AM17" s="9" t="s">
        <v>1259</v>
      </c>
      <c r="AN17" s="9"/>
      <c r="AO17" s="9">
        <v>1000</v>
      </c>
      <c r="AP17" s="9">
        <v>0</v>
      </c>
      <c r="AQ17" s="9"/>
      <c r="AR17" s="9"/>
      <c r="AS17" s="246" t="s">
        <v>2109</v>
      </c>
      <c r="AT17" s="195"/>
    </row>
    <row r="18" spans="1:46" s="1" customFormat="1" x14ac:dyDescent="0.2">
      <c r="A18" s="9"/>
      <c r="B18" s="9" t="s">
        <v>1894</v>
      </c>
      <c r="C18" s="9" t="s">
        <v>1895</v>
      </c>
      <c r="D18" s="9"/>
      <c r="E18" s="9" t="s">
        <v>1896</v>
      </c>
      <c r="F18" s="9" t="s">
        <v>1882</v>
      </c>
      <c r="G18" s="9" t="s">
        <v>1883</v>
      </c>
      <c r="H18" s="9"/>
      <c r="I18" s="9"/>
      <c r="J18" s="9">
        <v>1</v>
      </c>
      <c r="K18" s="9"/>
      <c r="L18" s="9"/>
      <c r="M18" s="9"/>
      <c r="N18" s="9"/>
      <c r="O18" s="243">
        <v>43591</v>
      </c>
      <c r="P18" s="242">
        <f t="shared" si="0"/>
        <v>1</v>
      </c>
      <c r="Q18" s="9"/>
      <c r="R18" s="9"/>
      <c r="S18" s="9">
        <v>1</v>
      </c>
      <c r="T18" s="9"/>
      <c r="U18" s="9"/>
      <c r="V18" s="9"/>
      <c r="W18" s="9"/>
      <c r="X18" s="243">
        <v>43733</v>
      </c>
      <c r="Y18" s="244">
        <f t="shared" si="1"/>
        <v>1</v>
      </c>
      <c r="Z18" s="9"/>
      <c r="AA18" s="9"/>
      <c r="AB18" s="9"/>
      <c r="AC18" s="9"/>
      <c r="AD18" s="9"/>
      <c r="AE18" s="9"/>
      <c r="AF18" s="9"/>
      <c r="AG18" s="9"/>
      <c r="AH18" s="244">
        <f t="shared" si="2"/>
        <v>0</v>
      </c>
      <c r="AI18" s="245"/>
      <c r="AJ18" s="9" t="s">
        <v>2107</v>
      </c>
      <c r="AK18" s="9" t="s">
        <v>1879</v>
      </c>
      <c r="AL18" s="9"/>
      <c r="AM18" s="9" t="s">
        <v>1259</v>
      </c>
      <c r="AN18" s="9"/>
      <c r="AO18" s="9">
        <v>1000</v>
      </c>
      <c r="AP18" s="9">
        <v>0</v>
      </c>
      <c r="AQ18" s="9"/>
      <c r="AR18" s="9"/>
      <c r="AS18" s="246" t="s">
        <v>2109</v>
      </c>
      <c r="AT18" s="195"/>
    </row>
    <row r="19" spans="1:46" s="1" customFormat="1" x14ac:dyDescent="0.2">
      <c r="A19" s="9"/>
      <c r="B19" s="9" t="s">
        <v>1897</v>
      </c>
      <c r="C19" s="9" t="s">
        <v>1898</v>
      </c>
      <c r="D19" s="9"/>
      <c r="E19" s="9" t="s">
        <v>1899</v>
      </c>
      <c r="F19" s="9" t="s">
        <v>1882</v>
      </c>
      <c r="G19" s="9" t="s">
        <v>1883</v>
      </c>
      <c r="H19" s="9"/>
      <c r="I19" s="9"/>
      <c r="J19" s="9"/>
      <c r="K19" s="9"/>
      <c r="L19" s="9"/>
      <c r="M19" s="9">
        <v>1</v>
      </c>
      <c r="N19" s="9"/>
      <c r="O19" s="243">
        <v>43619</v>
      </c>
      <c r="P19" s="242">
        <f>SUM($H19:$N19)</f>
        <v>1</v>
      </c>
      <c r="Q19" s="9"/>
      <c r="R19" s="9"/>
      <c r="S19" s="9"/>
      <c r="T19" s="9"/>
      <c r="U19" s="9"/>
      <c r="V19" s="9">
        <v>1</v>
      </c>
      <c r="W19" s="9"/>
      <c r="X19" s="434">
        <v>43754</v>
      </c>
      <c r="Y19" s="244">
        <f>SUM($Q19:$W19)</f>
        <v>1</v>
      </c>
      <c r="Z19" s="9"/>
      <c r="AA19" s="9"/>
      <c r="AB19" s="9"/>
      <c r="AC19" s="9"/>
      <c r="AD19" s="9"/>
      <c r="AE19" s="9"/>
      <c r="AF19" s="9"/>
      <c r="AG19" s="9"/>
      <c r="AH19" s="244">
        <f>SUM($Z19:$AF19)</f>
        <v>0</v>
      </c>
      <c r="AI19" s="245"/>
      <c r="AJ19" s="9" t="s">
        <v>2107</v>
      </c>
      <c r="AK19" s="9" t="s">
        <v>1879</v>
      </c>
      <c r="AL19" s="9"/>
      <c r="AM19" s="9"/>
      <c r="AN19" s="9" t="s">
        <v>2108</v>
      </c>
      <c r="AO19" s="9"/>
      <c r="AP19" s="9">
        <v>0</v>
      </c>
      <c r="AQ19" s="9"/>
      <c r="AR19" s="9"/>
      <c r="AS19" s="246"/>
      <c r="AT19" s="195"/>
    </row>
    <row r="20" spans="1:46" s="1" customFormat="1" x14ac:dyDescent="0.2">
      <c r="A20" s="9"/>
      <c r="B20" s="9" t="s">
        <v>1900</v>
      </c>
      <c r="C20" s="9" t="s">
        <v>1901</v>
      </c>
      <c r="D20" s="9"/>
      <c r="E20" s="9" t="s">
        <v>1902</v>
      </c>
      <c r="F20" s="9" t="s">
        <v>1882</v>
      </c>
      <c r="G20" s="9" t="s">
        <v>1883</v>
      </c>
      <c r="H20" s="9"/>
      <c r="I20" s="9"/>
      <c r="J20" s="9">
        <v>1</v>
      </c>
      <c r="K20" s="9"/>
      <c r="L20" s="9"/>
      <c r="M20" s="9"/>
      <c r="N20" s="9"/>
      <c r="O20" s="243">
        <v>43619</v>
      </c>
      <c r="P20" s="242">
        <f t="shared" ref="P20:P83" si="3">SUM($H20:$N20)</f>
        <v>1</v>
      </c>
      <c r="Q20" s="9"/>
      <c r="R20" s="9"/>
      <c r="S20" s="9">
        <v>1</v>
      </c>
      <c r="T20" s="9"/>
      <c r="U20" s="9"/>
      <c r="V20" s="9"/>
      <c r="W20" s="9"/>
      <c r="X20" s="243">
        <v>43619</v>
      </c>
      <c r="Y20" s="244">
        <f t="shared" ref="Y20:Y83" si="4">SUM($Q20:$W20)</f>
        <v>1</v>
      </c>
      <c r="Z20" s="9"/>
      <c r="AA20" s="9"/>
      <c r="AB20" s="9"/>
      <c r="AC20" s="9"/>
      <c r="AD20" s="9"/>
      <c r="AE20" s="9"/>
      <c r="AF20" s="9"/>
      <c r="AG20" s="9"/>
      <c r="AH20" s="244">
        <f t="shared" si="2"/>
        <v>0</v>
      </c>
      <c r="AI20" s="245"/>
      <c r="AJ20" s="9" t="s">
        <v>2107</v>
      </c>
      <c r="AK20" s="9" t="s">
        <v>1879</v>
      </c>
      <c r="AL20" s="9"/>
      <c r="AM20" s="9" t="s">
        <v>1259</v>
      </c>
      <c r="AN20" s="9"/>
      <c r="AO20" s="9">
        <v>1000</v>
      </c>
      <c r="AP20" s="9">
        <v>0</v>
      </c>
      <c r="AQ20" s="9"/>
      <c r="AR20" s="9"/>
      <c r="AS20" s="246" t="s">
        <v>2109</v>
      </c>
      <c r="AT20" s="195"/>
    </row>
    <row r="21" spans="1:46" s="1" customFormat="1" x14ac:dyDescent="0.2">
      <c r="A21" s="9"/>
      <c r="B21" s="9" t="s">
        <v>1903</v>
      </c>
      <c r="C21" s="9" t="s">
        <v>1904</v>
      </c>
      <c r="D21" s="9"/>
      <c r="E21" s="9" t="s">
        <v>1905</v>
      </c>
      <c r="F21" s="9" t="s">
        <v>1882</v>
      </c>
      <c r="G21" s="9" t="s">
        <v>1883</v>
      </c>
      <c r="H21" s="9"/>
      <c r="I21" s="9"/>
      <c r="J21" s="9">
        <v>1</v>
      </c>
      <c r="K21" s="9"/>
      <c r="L21" s="9"/>
      <c r="M21" s="9"/>
      <c r="N21" s="9"/>
      <c r="O21" s="243">
        <v>43495</v>
      </c>
      <c r="P21" s="242">
        <f t="shared" si="3"/>
        <v>1</v>
      </c>
      <c r="Q21" s="9"/>
      <c r="R21" s="9"/>
      <c r="S21" s="9">
        <v>1</v>
      </c>
      <c r="T21" s="9"/>
      <c r="U21" s="9"/>
      <c r="V21" s="9"/>
      <c r="W21" s="9"/>
      <c r="X21" s="243">
        <v>43495</v>
      </c>
      <c r="Y21" s="244">
        <f t="shared" si="4"/>
        <v>1</v>
      </c>
      <c r="Z21" s="9"/>
      <c r="AA21" s="9"/>
      <c r="AB21" s="9"/>
      <c r="AC21" s="9"/>
      <c r="AD21" s="9"/>
      <c r="AE21" s="9"/>
      <c r="AF21" s="9"/>
      <c r="AG21" s="9"/>
      <c r="AH21" s="244">
        <f t="shared" si="2"/>
        <v>0</v>
      </c>
      <c r="AI21" s="245"/>
      <c r="AJ21" s="9" t="s">
        <v>2107</v>
      </c>
      <c r="AK21" s="9" t="s">
        <v>1879</v>
      </c>
      <c r="AL21" s="9"/>
      <c r="AM21" s="9" t="s">
        <v>1259</v>
      </c>
      <c r="AN21" s="9"/>
      <c r="AO21" s="9">
        <v>1000</v>
      </c>
      <c r="AP21" s="9">
        <v>0</v>
      </c>
      <c r="AQ21" s="9"/>
      <c r="AR21" s="9"/>
      <c r="AS21" s="246" t="s">
        <v>2109</v>
      </c>
      <c r="AT21" s="195"/>
    </row>
    <row r="22" spans="1:46" s="1" customFormat="1" x14ac:dyDescent="0.2">
      <c r="A22" s="9"/>
      <c r="B22" s="9" t="s">
        <v>1906</v>
      </c>
      <c r="C22" s="9" t="s">
        <v>1907</v>
      </c>
      <c r="D22" s="9"/>
      <c r="E22" s="9" t="s">
        <v>1908</v>
      </c>
      <c r="F22" s="9" t="s">
        <v>1882</v>
      </c>
      <c r="G22" s="9" t="s">
        <v>1883</v>
      </c>
      <c r="H22" s="9"/>
      <c r="I22" s="9"/>
      <c r="J22" s="9">
        <v>1</v>
      </c>
      <c r="K22" s="9"/>
      <c r="L22" s="9"/>
      <c r="M22" s="9"/>
      <c r="N22" s="9"/>
      <c r="O22" s="243">
        <v>43437</v>
      </c>
      <c r="P22" s="242">
        <f t="shared" si="3"/>
        <v>1</v>
      </c>
      <c r="Q22" s="9"/>
      <c r="R22" s="9"/>
      <c r="S22" s="9">
        <v>1</v>
      </c>
      <c r="T22" s="9"/>
      <c r="U22" s="9"/>
      <c r="V22" s="9"/>
      <c r="W22" s="9"/>
      <c r="X22" s="243">
        <v>43525</v>
      </c>
      <c r="Y22" s="244">
        <f t="shared" si="4"/>
        <v>1</v>
      </c>
      <c r="Z22" s="9"/>
      <c r="AA22" s="9"/>
      <c r="AB22" s="9"/>
      <c r="AC22" s="9"/>
      <c r="AD22" s="9"/>
      <c r="AE22" s="9"/>
      <c r="AF22" s="9"/>
      <c r="AG22" s="9"/>
      <c r="AH22" s="244">
        <f t="shared" si="2"/>
        <v>0</v>
      </c>
      <c r="AI22" s="245"/>
      <c r="AJ22" s="9" t="s">
        <v>2107</v>
      </c>
      <c r="AK22" s="9" t="s">
        <v>1879</v>
      </c>
      <c r="AL22" s="9"/>
      <c r="AM22" s="9" t="s">
        <v>1259</v>
      </c>
      <c r="AN22" s="9"/>
      <c r="AO22" s="9">
        <v>1000</v>
      </c>
      <c r="AP22" s="9">
        <v>0</v>
      </c>
      <c r="AQ22" s="9"/>
      <c r="AR22" s="9"/>
      <c r="AS22" s="246" t="s">
        <v>2109</v>
      </c>
      <c r="AT22" s="195"/>
    </row>
    <row r="23" spans="1:46" s="1" customFormat="1" x14ac:dyDescent="0.2">
      <c r="A23" s="9"/>
      <c r="B23" s="9" t="s">
        <v>1909</v>
      </c>
      <c r="C23" s="9" t="s">
        <v>1910</v>
      </c>
      <c r="D23" s="9"/>
      <c r="E23" s="9" t="s">
        <v>1911</v>
      </c>
      <c r="F23" s="9" t="s">
        <v>1882</v>
      </c>
      <c r="G23" s="9" t="s">
        <v>1883</v>
      </c>
      <c r="H23" s="9"/>
      <c r="I23" s="9"/>
      <c r="J23" s="9">
        <v>1</v>
      </c>
      <c r="K23" s="9"/>
      <c r="L23" s="9"/>
      <c r="M23" s="9"/>
      <c r="N23" s="9"/>
      <c r="O23" s="243">
        <v>43437</v>
      </c>
      <c r="P23" s="242">
        <f t="shared" si="3"/>
        <v>1</v>
      </c>
      <c r="Q23" s="9"/>
      <c r="R23" s="9"/>
      <c r="S23" s="9">
        <v>1</v>
      </c>
      <c r="T23" s="9"/>
      <c r="U23" s="9"/>
      <c r="V23" s="9"/>
      <c r="W23" s="9"/>
      <c r="X23" s="243">
        <v>43580</v>
      </c>
      <c r="Y23" s="244">
        <f t="shared" si="4"/>
        <v>1</v>
      </c>
      <c r="Z23" s="9"/>
      <c r="AA23" s="9"/>
      <c r="AB23" s="9"/>
      <c r="AC23" s="9"/>
      <c r="AD23" s="9"/>
      <c r="AE23" s="9"/>
      <c r="AF23" s="9"/>
      <c r="AG23" s="9"/>
      <c r="AH23" s="244">
        <f t="shared" si="2"/>
        <v>0</v>
      </c>
      <c r="AI23" s="245"/>
      <c r="AJ23" s="9" t="s">
        <v>2107</v>
      </c>
      <c r="AK23" s="9" t="s">
        <v>1879</v>
      </c>
      <c r="AL23" s="9"/>
      <c r="AM23" s="9" t="s">
        <v>1259</v>
      </c>
      <c r="AN23" s="9"/>
      <c r="AO23" s="9">
        <v>1000</v>
      </c>
      <c r="AP23" s="9">
        <v>0</v>
      </c>
      <c r="AQ23" s="9"/>
      <c r="AR23" s="9"/>
      <c r="AS23" s="246" t="s">
        <v>2109</v>
      </c>
      <c r="AT23" s="195"/>
    </row>
    <row r="24" spans="1:46" s="1" customFormat="1" x14ac:dyDescent="0.2">
      <c r="A24" s="9"/>
      <c r="B24" s="9" t="s">
        <v>1912</v>
      </c>
      <c r="C24" s="9" t="s">
        <v>1913</v>
      </c>
      <c r="D24" s="9"/>
      <c r="E24" s="9" t="s">
        <v>1914</v>
      </c>
      <c r="F24" s="9" t="s">
        <v>1882</v>
      </c>
      <c r="G24" s="9" t="s">
        <v>1883</v>
      </c>
      <c r="H24" s="9"/>
      <c r="I24" s="9"/>
      <c r="J24" s="9">
        <v>1</v>
      </c>
      <c r="K24" s="9"/>
      <c r="L24" s="9"/>
      <c r="M24" s="9"/>
      <c r="N24" s="9"/>
      <c r="O24" s="243">
        <v>43444</v>
      </c>
      <c r="P24" s="242">
        <f t="shared" si="3"/>
        <v>1</v>
      </c>
      <c r="Q24" s="9"/>
      <c r="R24" s="9"/>
      <c r="S24" s="9">
        <v>1</v>
      </c>
      <c r="T24" s="9"/>
      <c r="U24" s="9"/>
      <c r="V24" s="9"/>
      <c r="W24" s="9"/>
      <c r="X24" s="243">
        <v>43580</v>
      </c>
      <c r="Y24" s="244">
        <f t="shared" si="4"/>
        <v>1</v>
      </c>
      <c r="Z24" s="9"/>
      <c r="AA24" s="9"/>
      <c r="AB24" s="9"/>
      <c r="AC24" s="9"/>
      <c r="AD24" s="9"/>
      <c r="AE24" s="9"/>
      <c r="AF24" s="9"/>
      <c r="AG24" s="9"/>
      <c r="AH24" s="244">
        <f t="shared" si="2"/>
        <v>0</v>
      </c>
      <c r="AI24" s="245"/>
      <c r="AJ24" s="9" t="s">
        <v>2107</v>
      </c>
      <c r="AK24" s="9" t="s">
        <v>1879</v>
      </c>
      <c r="AL24" s="9"/>
      <c r="AM24" s="9" t="s">
        <v>1259</v>
      </c>
      <c r="AN24" s="9"/>
      <c r="AO24" s="9">
        <v>1000</v>
      </c>
      <c r="AP24" s="9">
        <v>0</v>
      </c>
      <c r="AQ24" s="9"/>
      <c r="AR24" s="9"/>
      <c r="AS24" s="246" t="s">
        <v>2109</v>
      </c>
      <c r="AT24" s="195"/>
    </row>
    <row r="25" spans="1:46" s="1" customFormat="1" x14ac:dyDescent="0.2">
      <c r="A25" s="9"/>
      <c r="B25" s="9" t="s">
        <v>1915</v>
      </c>
      <c r="C25" s="9" t="s">
        <v>1916</v>
      </c>
      <c r="D25" s="9"/>
      <c r="E25" s="9" t="s">
        <v>1917</v>
      </c>
      <c r="F25" s="9" t="s">
        <v>1882</v>
      </c>
      <c r="G25" s="9" t="s">
        <v>1883</v>
      </c>
      <c r="H25" s="9"/>
      <c r="I25" s="9"/>
      <c r="J25" s="9">
        <v>1</v>
      </c>
      <c r="K25" s="9"/>
      <c r="L25" s="9"/>
      <c r="M25" s="9"/>
      <c r="N25" s="9"/>
      <c r="O25" s="243">
        <v>43731</v>
      </c>
      <c r="P25" s="242">
        <f t="shared" si="3"/>
        <v>1</v>
      </c>
      <c r="Q25" s="9"/>
      <c r="R25" s="9"/>
      <c r="S25" s="9">
        <v>1</v>
      </c>
      <c r="T25" s="9"/>
      <c r="U25" s="9"/>
      <c r="V25" s="9"/>
      <c r="W25" s="9"/>
      <c r="X25" s="243">
        <v>43815</v>
      </c>
      <c r="Y25" s="244">
        <f t="shared" si="4"/>
        <v>1</v>
      </c>
      <c r="Z25" s="9"/>
      <c r="AA25" s="9"/>
      <c r="AB25" s="9"/>
      <c r="AC25" s="9"/>
      <c r="AD25" s="9"/>
      <c r="AE25" s="9"/>
      <c r="AF25" s="9"/>
      <c r="AG25" s="9"/>
      <c r="AH25" s="244">
        <f t="shared" si="2"/>
        <v>0</v>
      </c>
      <c r="AI25" s="245"/>
      <c r="AJ25" s="9" t="s">
        <v>2107</v>
      </c>
      <c r="AK25" s="9" t="s">
        <v>1879</v>
      </c>
      <c r="AL25" s="9"/>
      <c r="AM25" s="9" t="s">
        <v>1259</v>
      </c>
      <c r="AN25" s="9"/>
      <c r="AO25" s="9">
        <v>1000</v>
      </c>
      <c r="AP25" s="9">
        <v>0</v>
      </c>
      <c r="AQ25" s="9"/>
      <c r="AR25" s="9"/>
      <c r="AS25" s="246" t="s">
        <v>2109</v>
      </c>
      <c r="AT25" s="195"/>
    </row>
    <row r="26" spans="1:46" s="1" customFormat="1" x14ac:dyDescent="0.2">
      <c r="A26" s="9"/>
      <c r="B26" s="9" t="s">
        <v>1918</v>
      </c>
      <c r="C26" s="9" t="s">
        <v>1919</v>
      </c>
      <c r="D26" s="9"/>
      <c r="E26" s="9" t="s">
        <v>1920</v>
      </c>
      <c r="F26" s="9" t="s">
        <v>1882</v>
      </c>
      <c r="G26" s="9" t="s">
        <v>1883</v>
      </c>
      <c r="H26" s="9"/>
      <c r="I26" s="9"/>
      <c r="J26" s="9">
        <v>1</v>
      </c>
      <c r="K26" s="9"/>
      <c r="L26" s="9"/>
      <c r="M26" s="9"/>
      <c r="N26" s="9"/>
      <c r="O26" s="243">
        <v>43735</v>
      </c>
      <c r="P26" s="242">
        <f t="shared" si="3"/>
        <v>1</v>
      </c>
      <c r="Q26" s="9"/>
      <c r="R26" s="9"/>
      <c r="S26" s="9">
        <v>1</v>
      </c>
      <c r="T26" s="9"/>
      <c r="U26" s="9"/>
      <c r="V26" s="9"/>
      <c r="W26" s="9"/>
      <c r="X26" s="243">
        <v>43791</v>
      </c>
      <c r="Y26" s="244">
        <f t="shared" si="4"/>
        <v>1</v>
      </c>
      <c r="Z26" s="9"/>
      <c r="AA26" s="9"/>
      <c r="AB26" s="9"/>
      <c r="AC26" s="9"/>
      <c r="AD26" s="9"/>
      <c r="AE26" s="9"/>
      <c r="AF26" s="9"/>
      <c r="AG26" s="9"/>
      <c r="AH26" s="244">
        <f t="shared" si="2"/>
        <v>0</v>
      </c>
      <c r="AI26" s="245"/>
      <c r="AJ26" s="9" t="s">
        <v>2107</v>
      </c>
      <c r="AK26" s="9" t="s">
        <v>1879</v>
      </c>
      <c r="AL26" s="9"/>
      <c r="AM26" s="9" t="s">
        <v>1259</v>
      </c>
      <c r="AN26" s="9"/>
      <c r="AO26" s="9">
        <v>1000</v>
      </c>
      <c r="AP26" s="9">
        <v>0</v>
      </c>
      <c r="AQ26" s="9"/>
      <c r="AR26" s="9"/>
      <c r="AS26" s="246" t="s">
        <v>2109</v>
      </c>
      <c r="AT26" s="195"/>
    </row>
    <row r="27" spans="1:46" s="1" customFormat="1" x14ac:dyDescent="0.2">
      <c r="A27" s="9"/>
      <c r="B27" s="9" t="s">
        <v>1921</v>
      </c>
      <c r="C27" s="9" t="s">
        <v>1922</v>
      </c>
      <c r="D27" s="9"/>
      <c r="E27" s="9" t="s">
        <v>1923</v>
      </c>
      <c r="F27" s="9" t="s">
        <v>1924</v>
      </c>
      <c r="G27" s="9" t="s">
        <v>1883</v>
      </c>
      <c r="H27" s="9"/>
      <c r="I27" s="9"/>
      <c r="J27" s="9"/>
      <c r="K27" s="9"/>
      <c r="L27" s="9"/>
      <c r="M27" s="9"/>
      <c r="N27" s="9">
        <v>1</v>
      </c>
      <c r="O27" s="243">
        <v>43838</v>
      </c>
      <c r="P27" s="242">
        <f t="shared" si="3"/>
        <v>1</v>
      </c>
      <c r="Q27" s="9"/>
      <c r="R27" s="9"/>
      <c r="S27" s="9"/>
      <c r="T27" s="9"/>
      <c r="U27" s="9"/>
      <c r="V27" s="9"/>
      <c r="W27" s="9">
        <v>1</v>
      </c>
      <c r="X27" s="243">
        <v>43656</v>
      </c>
      <c r="Y27" s="244">
        <f t="shared" si="4"/>
        <v>1</v>
      </c>
      <c r="Z27" s="9"/>
      <c r="AA27" s="9"/>
      <c r="AB27" s="9"/>
      <c r="AC27" s="9"/>
      <c r="AD27" s="9"/>
      <c r="AE27" s="9"/>
      <c r="AF27" s="9"/>
      <c r="AG27" s="9"/>
      <c r="AH27" s="244">
        <f t="shared" si="2"/>
        <v>0</v>
      </c>
      <c r="AI27" s="245"/>
      <c r="AJ27" s="9" t="s">
        <v>2107</v>
      </c>
      <c r="AK27" s="9" t="s">
        <v>1879</v>
      </c>
      <c r="AL27" s="9"/>
      <c r="AM27" s="9"/>
      <c r="AN27" s="9" t="s">
        <v>2108</v>
      </c>
      <c r="AO27" s="9"/>
      <c r="AP27" s="9">
        <v>0</v>
      </c>
      <c r="AQ27" s="9"/>
      <c r="AR27" s="9"/>
      <c r="AS27" s="246"/>
      <c r="AT27" s="195"/>
    </row>
    <row r="28" spans="1:46" s="1" customFormat="1" x14ac:dyDescent="0.2">
      <c r="A28" s="9"/>
      <c r="B28" s="9" t="s">
        <v>1925</v>
      </c>
      <c r="C28" s="9" t="s">
        <v>1926</v>
      </c>
      <c r="D28" s="9"/>
      <c r="E28" s="9" t="s">
        <v>1927</v>
      </c>
      <c r="F28" s="9" t="s">
        <v>1924</v>
      </c>
      <c r="G28" s="9" t="s">
        <v>1883</v>
      </c>
      <c r="H28" s="9"/>
      <c r="I28" s="9"/>
      <c r="J28" s="9"/>
      <c r="K28" s="9"/>
      <c r="L28" s="9"/>
      <c r="M28" s="9"/>
      <c r="N28" s="9">
        <v>1</v>
      </c>
      <c r="O28" s="243">
        <v>43424</v>
      </c>
      <c r="P28" s="242">
        <f t="shared" si="3"/>
        <v>1</v>
      </c>
      <c r="Q28" s="9"/>
      <c r="R28" s="9"/>
      <c r="S28" s="9"/>
      <c r="T28" s="9"/>
      <c r="U28" s="9"/>
      <c r="V28" s="9"/>
      <c r="W28" s="9">
        <v>1</v>
      </c>
      <c r="X28" s="243">
        <v>43623</v>
      </c>
      <c r="Y28" s="244">
        <f t="shared" si="4"/>
        <v>1</v>
      </c>
      <c r="Z28" s="9"/>
      <c r="AA28" s="9"/>
      <c r="AB28" s="9"/>
      <c r="AC28" s="9"/>
      <c r="AD28" s="9"/>
      <c r="AE28" s="9"/>
      <c r="AF28" s="9"/>
      <c r="AG28" s="9"/>
      <c r="AH28" s="244">
        <f t="shared" si="2"/>
        <v>0</v>
      </c>
      <c r="AI28" s="245"/>
      <c r="AJ28" s="9" t="s">
        <v>2107</v>
      </c>
      <c r="AK28" s="9" t="s">
        <v>1879</v>
      </c>
      <c r="AL28" s="9"/>
      <c r="AM28" s="9"/>
      <c r="AN28" s="9"/>
      <c r="AO28" s="9"/>
      <c r="AP28" s="9">
        <v>0</v>
      </c>
      <c r="AQ28" s="9"/>
      <c r="AR28" s="9"/>
      <c r="AS28" s="246"/>
      <c r="AT28" s="195"/>
    </row>
    <row r="29" spans="1:46" s="1" customFormat="1" x14ac:dyDescent="0.2">
      <c r="A29" s="9"/>
      <c r="B29" s="9" t="s">
        <v>1928</v>
      </c>
      <c r="C29" s="9" t="s">
        <v>1929</v>
      </c>
      <c r="D29" s="9"/>
      <c r="E29" s="9" t="s">
        <v>1932</v>
      </c>
      <c r="F29" s="9" t="s">
        <v>1924</v>
      </c>
      <c r="G29" s="9" t="s">
        <v>1883</v>
      </c>
      <c r="H29" s="9"/>
      <c r="I29" s="9"/>
      <c r="J29" s="9"/>
      <c r="K29" s="9"/>
      <c r="L29" s="9"/>
      <c r="M29" s="9"/>
      <c r="N29" s="9">
        <v>1</v>
      </c>
      <c r="O29" s="243">
        <v>43432</v>
      </c>
      <c r="P29" s="242">
        <f t="shared" si="3"/>
        <v>1</v>
      </c>
      <c r="Q29" s="9"/>
      <c r="R29" s="9"/>
      <c r="S29" s="9"/>
      <c r="T29" s="9"/>
      <c r="U29" s="9"/>
      <c r="V29" s="9"/>
      <c r="W29" s="9">
        <v>1</v>
      </c>
      <c r="X29" s="243">
        <v>43623</v>
      </c>
      <c r="Y29" s="244">
        <f t="shared" si="4"/>
        <v>1</v>
      </c>
      <c r="Z29" s="9"/>
      <c r="AA29" s="9"/>
      <c r="AB29" s="9"/>
      <c r="AC29" s="9"/>
      <c r="AD29" s="9"/>
      <c r="AE29" s="9"/>
      <c r="AF29" s="9"/>
      <c r="AG29" s="9"/>
      <c r="AH29" s="244">
        <f t="shared" si="2"/>
        <v>0</v>
      </c>
      <c r="AI29" s="245"/>
      <c r="AJ29" s="9" t="s">
        <v>2107</v>
      </c>
      <c r="AK29" s="9" t="s">
        <v>1879</v>
      </c>
      <c r="AL29" s="9"/>
      <c r="AM29" s="9"/>
      <c r="AN29" s="9"/>
      <c r="AO29" s="9"/>
      <c r="AP29" s="9">
        <v>0</v>
      </c>
      <c r="AQ29" s="9"/>
      <c r="AR29" s="9"/>
      <c r="AS29" s="246"/>
      <c r="AT29" s="195"/>
    </row>
    <row r="30" spans="1:46" s="1" customFormat="1" x14ac:dyDescent="0.2">
      <c r="A30" s="9"/>
      <c r="B30" s="9" t="s">
        <v>1930</v>
      </c>
      <c r="C30" s="9" t="s">
        <v>1931</v>
      </c>
      <c r="D30" s="9"/>
      <c r="E30" s="9" t="s">
        <v>1933</v>
      </c>
      <c r="F30" s="9" t="s">
        <v>1882</v>
      </c>
      <c r="G30" s="9" t="s">
        <v>1883</v>
      </c>
      <c r="H30" s="9"/>
      <c r="I30" s="9"/>
      <c r="J30" s="9">
        <v>1</v>
      </c>
      <c r="K30" s="9"/>
      <c r="L30" s="9"/>
      <c r="M30" s="9"/>
      <c r="N30" s="9"/>
      <c r="O30" s="243">
        <v>43454</v>
      </c>
      <c r="P30" s="242">
        <f t="shared" si="3"/>
        <v>1</v>
      </c>
      <c r="Q30" s="9"/>
      <c r="R30" s="9"/>
      <c r="S30" s="9">
        <v>1</v>
      </c>
      <c r="T30" s="9"/>
      <c r="U30" s="9"/>
      <c r="V30" s="9"/>
      <c r="W30" s="9"/>
      <c r="X30" s="243">
        <v>43525</v>
      </c>
      <c r="Y30" s="244">
        <f t="shared" si="4"/>
        <v>1</v>
      </c>
      <c r="Z30" s="9"/>
      <c r="AA30" s="9"/>
      <c r="AB30" s="9">
        <v>1</v>
      </c>
      <c r="AC30" s="9"/>
      <c r="AD30" s="9"/>
      <c r="AE30" s="9"/>
      <c r="AF30" s="9"/>
      <c r="AG30" s="243">
        <v>43697</v>
      </c>
      <c r="AH30" s="244">
        <f t="shared" si="2"/>
        <v>1</v>
      </c>
      <c r="AI30" s="245"/>
      <c r="AJ30" s="9" t="s">
        <v>2107</v>
      </c>
      <c r="AK30" s="9" t="s">
        <v>1879</v>
      </c>
      <c r="AL30" s="9"/>
      <c r="AM30" s="9" t="s">
        <v>1259</v>
      </c>
      <c r="AN30" s="9"/>
      <c r="AO30" s="9">
        <v>1000</v>
      </c>
      <c r="AP30" s="9">
        <v>0</v>
      </c>
      <c r="AQ30" s="9"/>
      <c r="AR30" s="9"/>
      <c r="AS30" s="246" t="s">
        <v>2109</v>
      </c>
      <c r="AT30" s="195"/>
    </row>
    <row r="31" spans="1:46" s="1" customFormat="1" ht="15.75" customHeight="1" x14ac:dyDescent="0.2">
      <c r="A31" s="9"/>
      <c r="B31" s="9" t="s">
        <v>1934</v>
      </c>
      <c r="C31" s="9" t="s">
        <v>1935</v>
      </c>
      <c r="D31" s="9"/>
      <c r="E31" s="9" t="s">
        <v>1936</v>
      </c>
      <c r="F31" s="9" t="s">
        <v>1882</v>
      </c>
      <c r="G31" s="9" t="s">
        <v>1883</v>
      </c>
      <c r="H31" s="9"/>
      <c r="I31" s="9"/>
      <c r="J31" s="9">
        <v>1</v>
      </c>
      <c r="K31" s="9"/>
      <c r="L31" s="9"/>
      <c r="M31" s="9"/>
      <c r="N31" s="9"/>
      <c r="O31" s="243">
        <v>43553</v>
      </c>
      <c r="P31" s="242">
        <f t="shared" si="3"/>
        <v>1</v>
      </c>
      <c r="Q31" s="9"/>
      <c r="R31" s="9"/>
      <c r="S31" s="9">
        <v>1</v>
      </c>
      <c r="T31" s="9"/>
      <c r="U31" s="9"/>
      <c r="V31" s="9"/>
      <c r="W31" s="9"/>
      <c r="X31" s="243">
        <v>43553</v>
      </c>
      <c r="Y31" s="244">
        <f t="shared" si="4"/>
        <v>1</v>
      </c>
      <c r="Z31" s="9"/>
      <c r="AA31" s="9"/>
      <c r="AB31" s="9"/>
      <c r="AC31" s="9"/>
      <c r="AD31" s="9"/>
      <c r="AE31" s="9"/>
      <c r="AF31" s="9"/>
      <c r="AG31" s="9"/>
      <c r="AH31" s="244">
        <f t="shared" si="2"/>
        <v>0</v>
      </c>
      <c r="AI31" s="245"/>
      <c r="AJ31" s="9" t="s">
        <v>2107</v>
      </c>
      <c r="AK31" s="9" t="s">
        <v>1879</v>
      </c>
      <c r="AL31" s="9"/>
      <c r="AM31" s="9" t="s">
        <v>1259</v>
      </c>
      <c r="AN31" s="9"/>
      <c r="AO31" s="9">
        <v>1000</v>
      </c>
      <c r="AP31" s="9">
        <v>0</v>
      </c>
      <c r="AQ31" s="9"/>
      <c r="AR31" s="9"/>
      <c r="AS31" s="246" t="s">
        <v>2109</v>
      </c>
      <c r="AT31" s="195"/>
    </row>
    <row r="32" spans="1:46" s="1" customFormat="1" x14ac:dyDescent="0.2">
      <c r="A32" s="9"/>
      <c r="B32" s="9" t="s">
        <v>1937</v>
      </c>
      <c r="C32" s="9" t="s">
        <v>1949</v>
      </c>
      <c r="D32" s="9"/>
      <c r="E32" s="9" t="s">
        <v>1938</v>
      </c>
      <c r="F32" s="9" t="s">
        <v>1882</v>
      </c>
      <c r="G32" s="9" t="s">
        <v>1883</v>
      </c>
      <c r="H32" s="9"/>
      <c r="I32" s="9"/>
      <c r="J32" s="9">
        <v>1</v>
      </c>
      <c r="K32" s="9"/>
      <c r="L32" s="9"/>
      <c r="M32" s="9"/>
      <c r="N32" s="9"/>
      <c r="O32" s="243">
        <v>43517</v>
      </c>
      <c r="P32" s="242">
        <f t="shared" si="3"/>
        <v>1</v>
      </c>
      <c r="Q32" s="9"/>
      <c r="R32" s="9"/>
      <c r="S32" s="9">
        <v>1</v>
      </c>
      <c r="T32" s="9"/>
      <c r="U32" s="9"/>
      <c r="V32" s="9"/>
      <c r="W32" s="9"/>
      <c r="X32" s="243">
        <v>43613</v>
      </c>
      <c r="Y32" s="244">
        <f t="shared" si="4"/>
        <v>1</v>
      </c>
      <c r="Z32" s="9"/>
      <c r="AA32" s="9"/>
      <c r="AB32" s="9"/>
      <c r="AC32" s="9"/>
      <c r="AD32" s="9"/>
      <c r="AE32" s="9"/>
      <c r="AF32" s="9"/>
      <c r="AG32" s="9"/>
      <c r="AH32" s="244">
        <f t="shared" si="2"/>
        <v>0</v>
      </c>
      <c r="AI32" s="245"/>
      <c r="AJ32" s="9" t="s">
        <v>2107</v>
      </c>
      <c r="AK32" s="9" t="s">
        <v>1879</v>
      </c>
      <c r="AL32" s="9"/>
      <c r="AM32" s="9" t="s">
        <v>1259</v>
      </c>
      <c r="AN32" s="9"/>
      <c r="AO32" s="9">
        <v>1000</v>
      </c>
      <c r="AP32" s="9">
        <v>0</v>
      </c>
      <c r="AQ32" s="9"/>
      <c r="AR32" s="9"/>
      <c r="AS32" s="246" t="s">
        <v>2109</v>
      </c>
      <c r="AT32" s="195"/>
    </row>
    <row r="33" spans="1:132" s="247" customFormat="1" x14ac:dyDescent="0.2">
      <c r="A33" s="9"/>
      <c r="B33" s="9" t="s">
        <v>1939</v>
      </c>
      <c r="C33" s="9" t="s">
        <v>1940</v>
      </c>
      <c r="D33" s="9"/>
      <c r="E33" s="9" t="s">
        <v>1941</v>
      </c>
      <c r="F33" s="9" t="s">
        <v>1882</v>
      </c>
      <c r="G33" s="9" t="s">
        <v>1883</v>
      </c>
      <c r="H33" s="9"/>
      <c r="I33" s="9"/>
      <c r="J33" s="9">
        <v>1</v>
      </c>
      <c r="K33" s="9"/>
      <c r="L33" s="9"/>
      <c r="M33" s="9"/>
      <c r="N33" s="9"/>
      <c r="O33" s="243">
        <v>42503</v>
      </c>
      <c r="P33" s="242">
        <f t="shared" si="3"/>
        <v>1</v>
      </c>
      <c r="Q33" s="9"/>
      <c r="R33" s="9"/>
      <c r="S33" s="9">
        <v>1</v>
      </c>
      <c r="T33" s="9"/>
      <c r="U33" s="9"/>
      <c r="V33" s="9"/>
      <c r="W33" s="9"/>
      <c r="X33" s="243">
        <v>43733</v>
      </c>
      <c r="Y33" s="244">
        <f t="shared" si="4"/>
        <v>1</v>
      </c>
      <c r="Z33" s="9"/>
      <c r="AA33" s="9"/>
      <c r="AB33" s="9"/>
      <c r="AC33" s="9"/>
      <c r="AD33" s="9"/>
      <c r="AE33" s="9"/>
      <c r="AF33" s="9"/>
      <c r="AG33" s="9"/>
      <c r="AH33" s="244">
        <f t="shared" si="2"/>
        <v>0</v>
      </c>
      <c r="AI33" s="245"/>
      <c r="AJ33" s="9" t="s">
        <v>2107</v>
      </c>
      <c r="AK33" s="9" t="s">
        <v>1879</v>
      </c>
      <c r="AL33" s="9"/>
      <c r="AM33" s="9" t="s">
        <v>1259</v>
      </c>
      <c r="AN33" s="9"/>
      <c r="AO33" s="9">
        <v>1000</v>
      </c>
      <c r="AP33" s="9">
        <v>0</v>
      </c>
      <c r="AQ33" s="9"/>
      <c r="AR33" s="9"/>
      <c r="AS33" s="246" t="s">
        <v>2109</v>
      </c>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9" t="s">
        <v>1942</v>
      </c>
      <c r="C34" s="9" t="s">
        <v>1943</v>
      </c>
      <c r="D34" s="9"/>
      <c r="E34" s="9" t="s">
        <v>1944</v>
      </c>
      <c r="F34" s="9" t="s">
        <v>1882</v>
      </c>
      <c r="G34" s="9" t="s">
        <v>1883</v>
      </c>
      <c r="H34" s="9"/>
      <c r="I34" s="9"/>
      <c r="J34" s="9">
        <v>1</v>
      </c>
      <c r="K34" s="9"/>
      <c r="L34" s="9"/>
      <c r="M34" s="9"/>
      <c r="N34" s="9"/>
      <c r="O34" s="243">
        <v>43671</v>
      </c>
      <c r="P34" s="242">
        <f t="shared" si="3"/>
        <v>1</v>
      </c>
      <c r="Q34" s="9"/>
      <c r="R34" s="9"/>
      <c r="S34" s="9">
        <v>1</v>
      </c>
      <c r="T34" s="9"/>
      <c r="U34" s="9"/>
      <c r="V34" s="9"/>
      <c r="W34" s="9"/>
      <c r="X34" s="243">
        <v>43698</v>
      </c>
      <c r="Y34" s="244">
        <f t="shared" si="4"/>
        <v>1</v>
      </c>
      <c r="Z34" s="9"/>
      <c r="AA34" s="9"/>
      <c r="AB34" s="9"/>
      <c r="AC34" s="9"/>
      <c r="AD34" s="9"/>
      <c r="AE34" s="9"/>
      <c r="AF34" s="9"/>
      <c r="AG34" s="9"/>
      <c r="AH34" s="244">
        <f t="shared" si="2"/>
        <v>0</v>
      </c>
      <c r="AI34" s="245"/>
      <c r="AJ34" s="9" t="s">
        <v>2107</v>
      </c>
      <c r="AK34" s="9" t="s">
        <v>1879</v>
      </c>
      <c r="AL34" s="9"/>
      <c r="AM34" s="9" t="s">
        <v>1259</v>
      </c>
      <c r="AN34" s="9"/>
      <c r="AO34" s="9">
        <v>1000</v>
      </c>
      <c r="AP34" s="9">
        <v>0</v>
      </c>
      <c r="AQ34" s="9"/>
      <c r="AR34" s="9"/>
      <c r="AS34" s="246" t="s">
        <v>2109</v>
      </c>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t="s">
        <v>1945</v>
      </c>
      <c r="C35" s="9" t="s">
        <v>1948</v>
      </c>
      <c r="D35" s="9"/>
      <c r="E35" s="9" t="s">
        <v>1946</v>
      </c>
      <c r="F35" s="9" t="s">
        <v>1882</v>
      </c>
      <c r="G35" s="9" t="s">
        <v>1883</v>
      </c>
      <c r="H35" s="9"/>
      <c r="I35" s="9"/>
      <c r="J35" s="9"/>
      <c r="K35" s="9"/>
      <c r="L35" s="9"/>
      <c r="M35" s="9">
        <v>1</v>
      </c>
      <c r="N35" s="9"/>
      <c r="O35" s="243">
        <v>43671</v>
      </c>
      <c r="P35" s="242">
        <f t="shared" si="3"/>
        <v>1</v>
      </c>
      <c r="Q35" s="9"/>
      <c r="R35" s="9"/>
      <c r="S35" s="9"/>
      <c r="T35" s="9"/>
      <c r="U35" s="9"/>
      <c r="V35" s="9">
        <v>1</v>
      </c>
      <c r="W35" s="9"/>
      <c r="X35" s="243">
        <v>43753</v>
      </c>
      <c r="Y35" s="244">
        <f t="shared" si="4"/>
        <v>1</v>
      </c>
      <c r="Z35" s="9"/>
      <c r="AA35" s="9"/>
      <c r="AB35" s="9"/>
      <c r="AC35" s="9"/>
      <c r="AD35" s="9"/>
      <c r="AE35" s="9"/>
      <c r="AF35" s="9"/>
      <c r="AG35" s="9"/>
      <c r="AH35" s="244">
        <f t="shared" si="2"/>
        <v>0</v>
      </c>
      <c r="AI35" s="245"/>
      <c r="AJ35" s="9" t="s">
        <v>2107</v>
      </c>
      <c r="AK35" s="9" t="s">
        <v>1879</v>
      </c>
      <c r="AL35" s="9"/>
      <c r="AM35" s="9"/>
      <c r="AN35" s="9" t="s">
        <v>2108</v>
      </c>
      <c r="AO35" s="9"/>
      <c r="AP35" s="9">
        <v>0</v>
      </c>
      <c r="AQ35" s="9"/>
      <c r="AR35" s="9"/>
      <c r="AS35" s="246"/>
      <c r="AT35" s="268"/>
    </row>
    <row r="36" spans="1:132" s="70" customFormat="1" ht="16.899999999999999" customHeight="1" x14ac:dyDescent="0.2">
      <c r="A36" s="9"/>
      <c r="B36" s="9" t="s">
        <v>1947</v>
      </c>
      <c r="C36" s="9" t="s">
        <v>1950</v>
      </c>
      <c r="D36" s="9"/>
      <c r="E36" s="9" t="s">
        <v>1951</v>
      </c>
      <c r="F36" s="9" t="s">
        <v>1882</v>
      </c>
      <c r="G36" s="9" t="s">
        <v>1883</v>
      </c>
      <c r="H36" s="9"/>
      <c r="I36" s="9"/>
      <c r="J36" s="9"/>
      <c r="K36" s="9"/>
      <c r="L36" s="9"/>
      <c r="M36" s="9">
        <v>1</v>
      </c>
      <c r="N36" s="9"/>
      <c r="O36" s="243">
        <v>43439</v>
      </c>
      <c r="P36" s="242">
        <f t="shared" si="3"/>
        <v>1</v>
      </c>
      <c r="Q36" s="9"/>
      <c r="R36" s="9"/>
      <c r="S36" s="9"/>
      <c r="T36" s="9"/>
      <c r="U36" s="9"/>
      <c r="V36" s="9">
        <v>1</v>
      </c>
      <c r="W36" s="9"/>
      <c r="X36" s="243">
        <v>43481</v>
      </c>
      <c r="Y36" s="244">
        <f t="shared" si="4"/>
        <v>1</v>
      </c>
      <c r="Z36" s="9"/>
      <c r="AA36" s="9"/>
      <c r="AB36" s="9"/>
      <c r="AC36" s="9"/>
      <c r="AD36" s="9"/>
      <c r="AE36" s="9"/>
      <c r="AF36" s="9"/>
      <c r="AG36" s="9"/>
      <c r="AH36" s="244">
        <f t="shared" si="2"/>
        <v>0</v>
      </c>
      <c r="AI36" s="245"/>
      <c r="AJ36" s="9" t="s">
        <v>2107</v>
      </c>
      <c r="AK36" s="9" t="s">
        <v>1879</v>
      </c>
      <c r="AL36" s="9"/>
      <c r="AM36" s="9"/>
      <c r="AN36" s="9" t="s">
        <v>2108</v>
      </c>
      <c r="AO36" s="9"/>
      <c r="AP36" s="9">
        <v>0</v>
      </c>
      <c r="AQ36" s="9"/>
      <c r="AR36" s="9"/>
      <c r="AS36" s="246"/>
      <c r="AT36" s="268"/>
    </row>
    <row r="37" spans="1:132" s="70" customFormat="1" x14ac:dyDescent="0.2">
      <c r="A37" s="9"/>
      <c r="B37" s="9" t="s">
        <v>1953</v>
      </c>
      <c r="C37" s="9" t="s">
        <v>1952</v>
      </c>
      <c r="D37" s="9"/>
      <c r="E37" s="9" t="s">
        <v>1954</v>
      </c>
      <c r="F37" s="9" t="s">
        <v>1882</v>
      </c>
      <c r="G37" s="9" t="s">
        <v>1883</v>
      </c>
      <c r="H37" s="9"/>
      <c r="I37" s="9"/>
      <c r="J37" s="9">
        <v>1</v>
      </c>
      <c r="K37" s="9"/>
      <c r="L37" s="9"/>
      <c r="M37" s="9"/>
      <c r="N37" s="9"/>
      <c r="O37" s="243">
        <v>43453</v>
      </c>
      <c r="P37" s="242">
        <f t="shared" si="3"/>
        <v>1</v>
      </c>
      <c r="Q37" s="9"/>
      <c r="R37" s="9"/>
      <c r="S37" s="9">
        <v>1</v>
      </c>
      <c r="T37" s="9"/>
      <c r="U37" s="9"/>
      <c r="V37" s="9"/>
      <c r="W37" s="9"/>
      <c r="X37" s="243">
        <v>43683</v>
      </c>
      <c r="Y37" s="244">
        <f t="shared" si="4"/>
        <v>1</v>
      </c>
      <c r="Z37" s="9"/>
      <c r="AA37" s="9"/>
      <c r="AB37" s="9">
        <v>1</v>
      </c>
      <c r="AC37" s="9"/>
      <c r="AD37" s="9"/>
      <c r="AE37" s="9"/>
      <c r="AF37" s="9"/>
      <c r="AG37" s="243">
        <v>43697</v>
      </c>
      <c r="AH37" s="244">
        <f t="shared" si="2"/>
        <v>1</v>
      </c>
      <c r="AI37" s="245"/>
      <c r="AJ37" s="9" t="s">
        <v>2107</v>
      </c>
      <c r="AK37" s="9" t="s">
        <v>1879</v>
      </c>
      <c r="AL37" s="9"/>
      <c r="AM37" s="9" t="s">
        <v>1259</v>
      </c>
      <c r="AN37" s="9"/>
      <c r="AO37" s="9">
        <v>1000</v>
      </c>
      <c r="AP37" s="9">
        <v>0</v>
      </c>
      <c r="AQ37" s="9"/>
      <c r="AR37" s="9"/>
      <c r="AS37" s="246" t="s">
        <v>2109</v>
      </c>
      <c r="AT37" s="268"/>
    </row>
    <row r="38" spans="1:132" s="70" customFormat="1" x14ac:dyDescent="0.2">
      <c r="A38" s="9"/>
      <c r="B38" s="9" t="s">
        <v>1956</v>
      </c>
      <c r="C38" s="9" t="s">
        <v>1955</v>
      </c>
      <c r="D38" s="9"/>
      <c r="E38" s="9" t="s">
        <v>1957</v>
      </c>
      <c r="F38" s="9" t="s">
        <v>1882</v>
      </c>
      <c r="G38" s="9" t="s">
        <v>1883</v>
      </c>
      <c r="H38" s="9"/>
      <c r="I38" s="9"/>
      <c r="J38" s="9"/>
      <c r="K38" s="9"/>
      <c r="L38" s="9"/>
      <c r="M38" s="9">
        <v>1</v>
      </c>
      <c r="N38" s="9"/>
      <c r="O38" s="243">
        <v>43551</v>
      </c>
      <c r="P38" s="242">
        <f t="shared" si="3"/>
        <v>1</v>
      </c>
      <c r="Q38" s="9"/>
      <c r="R38" s="9"/>
      <c r="S38" s="9"/>
      <c r="T38" s="9"/>
      <c r="U38" s="9"/>
      <c r="V38" s="9">
        <v>1</v>
      </c>
      <c r="W38" s="9"/>
      <c r="X38" s="243">
        <v>43551</v>
      </c>
      <c r="Y38" s="244">
        <f t="shared" si="4"/>
        <v>1</v>
      </c>
      <c r="Z38" s="9"/>
      <c r="AA38" s="9"/>
      <c r="AB38" s="9"/>
      <c r="AC38" s="9"/>
      <c r="AD38" s="9"/>
      <c r="AE38" s="9">
        <v>1</v>
      </c>
      <c r="AF38" s="9"/>
      <c r="AG38" s="243">
        <v>43731</v>
      </c>
      <c r="AH38" s="244">
        <f t="shared" si="2"/>
        <v>1</v>
      </c>
      <c r="AI38" s="245"/>
      <c r="AJ38" s="9" t="s">
        <v>2107</v>
      </c>
      <c r="AK38" s="9" t="s">
        <v>1879</v>
      </c>
      <c r="AL38" s="9"/>
      <c r="AM38" s="9"/>
      <c r="AN38" s="9" t="s">
        <v>2108</v>
      </c>
      <c r="AO38" s="9"/>
      <c r="AP38" s="9">
        <v>0</v>
      </c>
      <c r="AQ38" s="9"/>
      <c r="AR38" s="9"/>
      <c r="AS38" s="246"/>
      <c r="AT38" s="268"/>
    </row>
    <row r="39" spans="1:132" s="70" customFormat="1" x14ac:dyDescent="0.2">
      <c r="A39" s="9"/>
      <c r="B39" s="9" t="s">
        <v>1959</v>
      </c>
      <c r="C39" s="9" t="s">
        <v>1958</v>
      </c>
      <c r="D39" s="9"/>
      <c r="E39" s="9" t="s">
        <v>1960</v>
      </c>
      <c r="F39" s="9" t="s">
        <v>1882</v>
      </c>
      <c r="G39" s="9" t="s">
        <v>1883</v>
      </c>
      <c r="H39" s="9"/>
      <c r="I39" s="9"/>
      <c r="J39" s="9"/>
      <c r="K39" s="9"/>
      <c r="L39" s="9"/>
      <c r="M39" s="9">
        <v>1</v>
      </c>
      <c r="N39" s="9"/>
      <c r="O39" s="243">
        <v>43325</v>
      </c>
      <c r="P39" s="242">
        <f t="shared" si="3"/>
        <v>1</v>
      </c>
      <c r="Q39" s="9"/>
      <c r="R39" s="9"/>
      <c r="S39" s="9"/>
      <c r="T39" s="9"/>
      <c r="U39" s="9"/>
      <c r="V39" s="9">
        <v>1</v>
      </c>
      <c r="W39" s="9"/>
      <c r="X39" s="243">
        <v>43627</v>
      </c>
      <c r="Y39" s="244">
        <f t="shared" si="4"/>
        <v>1</v>
      </c>
      <c r="Z39" s="9"/>
      <c r="AA39" s="9"/>
      <c r="AB39" s="9"/>
      <c r="AC39" s="9"/>
      <c r="AD39" s="9"/>
      <c r="AE39" s="9"/>
      <c r="AF39" s="9"/>
      <c r="AG39" s="9"/>
      <c r="AH39" s="244">
        <f t="shared" si="2"/>
        <v>0</v>
      </c>
      <c r="AI39" s="245"/>
      <c r="AJ39" s="9" t="s">
        <v>2107</v>
      </c>
      <c r="AK39" s="9" t="s">
        <v>1879</v>
      </c>
      <c r="AL39" s="9"/>
      <c r="AM39" s="9"/>
      <c r="AN39" s="9" t="s">
        <v>2108</v>
      </c>
      <c r="AO39" s="9"/>
      <c r="AP39" s="9">
        <v>0</v>
      </c>
      <c r="AQ39" s="9"/>
      <c r="AR39" s="9"/>
      <c r="AS39" s="246"/>
      <c r="AT39" s="268"/>
    </row>
    <row r="40" spans="1:132" s="70" customFormat="1" x14ac:dyDescent="0.2">
      <c r="A40" s="9"/>
      <c r="B40" s="9" t="s">
        <v>1962</v>
      </c>
      <c r="C40" s="9" t="s">
        <v>1961</v>
      </c>
      <c r="D40" s="9"/>
      <c r="E40" s="9" t="s">
        <v>1963</v>
      </c>
      <c r="F40" s="9" t="s">
        <v>1882</v>
      </c>
      <c r="G40" s="9" t="s">
        <v>1883</v>
      </c>
      <c r="H40" s="9"/>
      <c r="I40" s="9"/>
      <c r="J40" s="9">
        <v>1</v>
      </c>
      <c r="K40" s="9"/>
      <c r="L40" s="9"/>
      <c r="M40" s="9"/>
      <c r="N40" s="9"/>
      <c r="O40" s="243">
        <v>43318</v>
      </c>
      <c r="P40" s="242">
        <f t="shared" si="3"/>
        <v>1</v>
      </c>
      <c r="Q40" s="9"/>
      <c r="R40" s="9"/>
      <c r="S40" s="9">
        <v>1</v>
      </c>
      <c r="T40" s="9"/>
      <c r="U40" s="9"/>
      <c r="V40" s="9"/>
      <c r="W40" s="9"/>
      <c r="X40" s="243">
        <v>43711</v>
      </c>
      <c r="Y40" s="244">
        <f t="shared" si="4"/>
        <v>1</v>
      </c>
      <c r="Z40" s="9"/>
      <c r="AA40" s="9"/>
      <c r="AB40" s="9"/>
      <c r="AC40" s="9"/>
      <c r="AD40" s="9"/>
      <c r="AE40" s="9"/>
      <c r="AF40" s="9"/>
      <c r="AG40" s="9"/>
      <c r="AH40" s="244">
        <f t="shared" si="2"/>
        <v>0</v>
      </c>
      <c r="AI40" s="245"/>
      <c r="AJ40" s="9" t="s">
        <v>2107</v>
      </c>
      <c r="AK40" s="9" t="s">
        <v>1879</v>
      </c>
      <c r="AL40" s="9"/>
      <c r="AM40" s="9" t="s">
        <v>1259</v>
      </c>
      <c r="AN40" s="9"/>
      <c r="AO40" s="9">
        <v>1000</v>
      </c>
      <c r="AP40" s="9">
        <v>0</v>
      </c>
      <c r="AQ40" s="9"/>
      <c r="AR40" s="9"/>
      <c r="AS40" s="246" t="s">
        <v>2109</v>
      </c>
      <c r="AT40" s="268"/>
    </row>
    <row r="41" spans="1:132" s="70" customFormat="1" x14ac:dyDescent="0.2">
      <c r="A41" s="9"/>
      <c r="B41" s="9"/>
      <c r="C41" s="9"/>
      <c r="D41" s="9"/>
      <c r="E41" s="9"/>
      <c r="F41" s="9"/>
      <c r="G41" s="9"/>
      <c r="H41" s="9"/>
      <c r="I41" s="9"/>
      <c r="J41" s="9"/>
      <c r="K41" s="9"/>
      <c r="L41" s="9"/>
      <c r="M41" s="9"/>
      <c r="N41" s="9"/>
      <c r="O41" s="243"/>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243"/>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243"/>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243"/>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243"/>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243"/>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243"/>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243"/>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243"/>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243"/>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243"/>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243"/>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243"/>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243"/>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243"/>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243"/>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243"/>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243"/>
      <c r="P58" s="242">
        <f t="shared" si="3"/>
        <v>0</v>
      </c>
      <c r="Q58" s="9"/>
      <c r="R58" s="9"/>
      <c r="S58" s="9"/>
      <c r="T58" s="9"/>
      <c r="U58" s="9"/>
      <c r="V58" s="9"/>
      <c r="W58" s="9"/>
      <c r="X58" s="243"/>
      <c r="Y58" s="244">
        <f t="shared" si="4"/>
        <v>0</v>
      </c>
      <c r="Z58" s="9"/>
      <c r="AA58" s="9"/>
      <c r="AB58" s="9"/>
      <c r="AC58" s="9"/>
      <c r="AD58" s="9"/>
      <c r="AE58" s="9"/>
      <c r="AF58" s="9"/>
      <c r="AG58" s="243"/>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243"/>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243"/>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243"/>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243"/>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243"/>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243"/>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243"/>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243"/>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E1" zoomScaleNormal="100" zoomScaleSheetLayoutView="70" workbookViewId="0">
      <selection activeCell="J28" sqref="J28"/>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Saratoga</v>
      </c>
      <c r="C1" s="280"/>
      <c r="D1" s="358"/>
      <c r="E1" s="360" t="s">
        <v>8</v>
      </c>
      <c r="F1" s="360"/>
      <c r="G1" s="360"/>
      <c r="H1" s="360"/>
      <c r="I1" s="494" t="s">
        <v>1365</v>
      </c>
      <c r="J1" s="495"/>
      <c r="K1" s="495"/>
      <c r="L1" s="495"/>
      <c r="M1" s="496"/>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499" t="s">
        <v>1286</v>
      </c>
      <c r="J2" s="500"/>
      <c r="K2" s="500"/>
      <c r="L2" s="500"/>
      <c r="M2" s="501"/>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03" t="s">
        <v>13</v>
      </c>
      <c r="B7" s="503"/>
      <c r="C7" s="503"/>
      <c r="D7" s="503"/>
      <c r="E7" s="503"/>
      <c r="F7" s="503"/>
      <c r="G7" s="503"/>
      <c r="H7" s="503"/>
      <c r="I7" s="503"/>
      <c r="J7" s="503"/>
      <c r="K7" s="503"/>
      <c r="L7" s="503"/>
      <c r="M7" s="503"/>
      <c r="N7" s="503"/>
    </row>
    <row r="8" spans="1:45" ht="18" x14ac:dyDescent="0.25">
      <c r="A8" s="503" t="s">
        <v>79</v>
      </c>
      <c r="B8" s="503"/>
      <c r="C8" s="503"/>
      <c r="D8" s="503"/>
      <c r="E8" s="503"/>
      <c r="F8" s="503"/>
      <c r="G8" s="503"/>
      <c r="H8" s="503"/>
      <c r="I8" s="503"/>
      <c r="J8" s="503"/>
      <c r="K8" s="503"/>
      <c r="L8" s="503"/>
      <c r="M8" s="503"/>
      <c r="N8" s="503"/>
    </row>
    <row r="9" spans="1:45" ht="18" x14ac:dyDescent="0.25">
      <c r="A9" s="503" t="s">
        <v>14</v>
      </c>
      <c r="B9" s="503"/>
      <c r="C9" s="503"/>
      <c r="D9" s="503"/>
      <c r="E9" s="503"/>
      <c r="F9" s="503"/>
      <c r="G9" s="503"/>
      <c r="H9" s="503"/>
      <c r="I9" s="503"/>
      <c r="J9" s="503"/>
      <c r="K9" s="503"/>
      <c r="L9" s="503"/>
      <c r="M9" s="503"/>
      <c r="N9" s="503"/>
    </row>
    <row r="10" spans="1:45" x14ac:dyDescent="0.2">
      <c r="A10" s="85"/>
      <c r="B10" s="85"/>
      <c r="C10" s="178">
        <v>1</v>
      </c>
      <c r="D10" s="502">
        <v>2</v>
      </c>
      <c r="E10" s="502"/>
      <c r="F10" s="502"/>
      <c r="G10" s="502"/>
      <c r="H10" s="502"/>
      <c r="I10" s="502"/>
      <c r="J10" s="502"/>
      <c r="K10" s="502"/>
      <c r="L10" s="502"/>
      <c r="M10" s="178">
        <v>3</v>
      </c>
      <c r="N10" s="178">
        <v>4</v>
      </c>
    </row>
    <row r="11" spans="1:45" ht="58.5" customHeight="1" thickBot="1" x14ac:dyDescent="0.25">
      <c r="A11" s="507" t="s">
        <v>15</v>
      </c>
      <c r="B11" s="50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97" t="s">
        <v>16</v>
      </c>
      <c r="B13" s="175" t="s">
        <v>5</v>
      </c>
      <c r="C13" s="498">
        <f>VLOOKUP($B$1,'RHNA Allocations'!$C$2:$H$540,2,0)</f>
        <v>147</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3">
        <f ca="1">SUM(D13:L13)+SUM(D14:L14)</f>
        <v>0</v>
      </c>
      <c r="N13" s="491">
        <f ca="1">MAX(0,C13-M13)</f>
        <v>147</v>
      </c>
      <c r="O13" s="293" t="s">
        <v>1515</v>
      </c>
    </row>
    <row r="14" spans="1:45" x14ac:dyDescent="0.2">
      <c r="A14" s="497"/>
      <c r="B14" s="175" t="s">
        <v>20</v>
      </c>
      <c r="C14" s="498"/>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2"/>
      <c r="N14" s="492"/>
      <c r="O14" s="293" t="s">
        <v>1516</v>
      </c>
    </row>
    <row r="15" spans="1:45" x14ac:dyDescent="0.2">
      <c r="A15" s="497" t="s">
        <v>17</v>
      </c>
      <c r="B15" s="175" t="s">
        <v>5</v>
      </c>
      <c r="C15" s="498">
        <f>VLOOKUP($B$1,'RHNA Allocations'!$C$2:$H$540,3,0)</f>
        <v>95</v>
      </c>
      <c r="D15" s="9">
        <f ca="1">IF(D$11=$B$2,'Table A2'!$S$12+'Table F'!$H$16,IF(D$11&lt;$B$2,(VLOOKUP($B$1,INDIRECT("'RHNA " &amp; D$11 &amp; "'!$A:$D"),4,FALSE)),0))</f>
        <v>7</v>
      </c>
      <c r="E15" s="9">
        <f ca="1">IF(E$11=$B$2,'Table A2'!$S$12+'Table F'!$H$16,IF(E$11&lt;$B$2,(VLOOKUP($B$1,INDIRECT("'RHNA " &amp; E$11 &amp; "'!$A:$D"),4,FALSE)),0))</f>
        <v>11</v>
      </c>
      <c r="F15" s="9">
        <f ca="1">IF(F$11=$B$2,'Table A2'!$S$12+'Table F'!$H$16,IF(F$11&lt;$B$2,(VLOOKUP($B$1,INDIRECT("'RHNA " &amp; F$11 &amp; "'!$A:$D"),4,FALSE)),0))</f>
        <v>14</v>
      </c>
      <c r="G15" s="9">
        <v>14</v>
      </c>
      <c r="H15" s="9">
        <f ca="1">IF(H$11=$B$2,'Table A2'!$S$12+'Table F'!$H$16,IF(H$11&lt;$B$2,(VLOOKUP($B$1,INDIRECT("'RHNA " &amp; H$11 &amp; "'!$A:$D"),4,FALSE)),0))</f>
        <v>17</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3">
        <f ca="1">SUM(D15:L15)+SUM(D16:L16)</f>
        <v>63</v>
      </c>
      <c r="N15" s="491">
        <f ca="1">MAX(0,C15-M15)</f>
        <v>32</v>
      </c>
      <c r="O15" s="293" t="s">
        <v>1517</v>
      </c>
    </row>
    <row r="16" spans="1:45" x14ac:dyDescent="0.2">
      <c r="A16" s="497"/>
      <c r="B16" s="175" t="s">
        <v>20</v>
      </c>
      <c r="C16" s="498"/>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2"/>
      <c r="N16" s="492"/>
      <c r="O16" s="293" t="s">
        <v>1518</v>
      </c>
    </row>
    <row r="17" spans="1:15" x14ac:dyDescent="0.2">
      <c r="A17" s="497" t="s">
        <v>18</v>
      </c>
      <c r="B17" s="175" t="s">
        <v>5</v>
      </c>
      <c r="C17" s="498">
        <f>VLOOKUP($B$1,'RHNA Allocations'!$C$2:$H$540,4,0)</f>
        <v>104</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3">
        <f ca="1">SUM(D17:L17)+SUM(D18:L18)</f>
        <v>16</v>
      </c>
      <c r="N17" s="491">
        <f ca="1">MAX(0,C17-M17)</f>
        <v>88</v>
      </c>
      <c r="O17" s="293" t="s">
        <v>1519</v>
      </c>
    </row>
    <row r="18" spans="1:15" x14ac:dyDescent="0.2">
      <c r="A18" s="497"/>
      <c r="B18" s="175" t="s">
        <v>20</v>
      </c>
      <c r="C18" s="498"/>
      <c r="D18" s="9">
        <f ca="1">IF(D$11=$B$2,'Table A2'!$V$12,IF(D$11&lt;$B$2,(VLOOKUP($B$1,INDIRECT("'RHNA " &amp; D$11 &amp; "'!$A:$G"),7,FALSE)),0))</f>
        <v>1</v>
      </c>
      <c r="E18" s="9">
        <f ca="1">IF(E$11=$B$2,'Table A2'!$V$12,IF(E$11&lt;$B$2,(VLOOKUP($B$1,INDIRECT("'RHNA " &amp; E$11 &amp; "'!$A:$G"),7,FALSE)),0))</f>
        <v>1</v>
      </c>
      <c r="F18" s="9">
        <f ca="1">IF(F$11=$B$2,'Table A2'!$V$12,IF(F$11&lt;$B$2,(VLOOKUP($B$1,INDIRECT("'RHNA " &amp; F$11 &amp; "'!$A:$G"),7,FALSE)),0))</f>
        <v>4</v>
      </c>
      <c r="G18" s="9">
        <v>2</v>
      </c>
      <c r="H18" s="9">
        <f ca="1">IF(H$11=$B$2,'Table A2'!$V$12,IF(H$11&lt;$B$2,(VLOOKUP($B$1,INDIRECT("'RHNA " &amp; H$11 &amp; "'!$A:$G"),7,FALSE)),0))</f>
        <v>8</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2"/>
      <c r="N18" s="492"/>
      <c r="O18" s="293" t="s">
        <v>1520</v>
      </c>
    </row>
    <row r="19" spans="1:15" ht="15" thickBot="1" x14ac:dyDescent="0.25">
      <c r="A19" s="163" t="s">
        <v>19</v>
      </c>
      <c r="B19" s="164"/>
      <c r="C19" s="165">
        <f>VLOOKUP($B$1,'RHNA Allocations'!$C$2:$H$540,5,0)</f>
        <v>93</v>
      </c>
      <c r="D19" s="10">
        <f ca="1">IF(D$11=$B$2,'Table A2'!$W$12,IF(D$11&lt;$B$2,(VLOOKUP($B$1,INDIRECT("'RHNA " &amp; D$11 &amp; "'!$A:$H"),8,FALSE)),0))</f>
        <v>6</v>
      </c>
      <c r="E19" s="10">
        <f ca="1">IF(E$11=$B$2,'Table A2'!$W$12,IF(E$11&lt;$B$2,(VLOOKUP($B$1,INDIRECT("'RHNA " &amp; E$11 &amp; "'!$A:$H"),8,FALSE)),0))</f>
        <v>6</v>
      </c>
      <c r="F19" s="10">
        <f ca="1">IF(F$11=$B$2,'Table A2'!$W$12,IF(F$11&lt;$B$2,(VLOOKUP($B$1,INDIRECT("'RHNA " &amp; F$11 &amp; "'!$A:$H"),8,FALSE)),0))</f>
        <v>7</v>
      </c>
      <c r="G19" s="10">
        <v>5</v>
      </c>
      <c r="H19" s="10">
        <f ca="1">IF(H$11=$B$2,'Table A2'!$W$12,IF(H$11&lt;$B$2,(VLOOKUP($B$1,INDIRECT("'RHNA " &amp; H$11 &amp; "'!$A:$H"),8,FALSE)),0))</f>
        <v>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27</v>
      </c>
      <c r="N19" s="167">
        <f ca="1">MAX(0,C19-M19)</f>
        <v>66</v>
      </c>
      <c r="O19" s="293" t="s">
        <v>1521</v>
      </c>
    </row>
    <row r="20" spans="1:15" ht="15" thickTop="1" x14ac:dyDescent="0.2">
      <c r="A20" s="504" t="s">
        <v>75</v>
      </c>
      <c r="B20" s="505"/>
      <c r="C20" s="168">
        <f>SUM(C13:C19)</f>
        <v>439</v>
      </c>
      <c r="D20" s="169"/>
      <c r="E20" s="169"/>
      <c r="F20" s="169"/>
      <c r="G20" s="169"/>
      <c r="H20" s="169"/>
      <c r="I20" s="169"/>
      <c r="J20" s="169"/>
      <c r="K20" s="169"/>
      <c r="L20" s="169"/>
      <c r="M20" s="169"/>
      <c r="N20" s="170"/>
      <c r="O20" s="293" t="s">
        <v>1522</v>
      </c>
    </row>
    <row r="21" spans="1:15" x14ac:dyDescent="0.2">
      <c r="A21" s="506" t="s">
        <v>1750</v>
      </c>
      <c r="B21" s="506"/>
      <c r="C21" s="506"/>
      <c r="D21" s="171">
        <f t="shared" ref="D21:N21" ca="1" si="0">SUM(D13:D19)</f>
        <v>14</v>
      </c>
      <c r="E21" s="171">
        <f t="shared" ca="1" si="0"/>
        <v>18</v>
      </c>
      <c r="F21" s="171">
        <f t="shared" ca="1" si="0"/>
        <v>25</v>
      </c>
      <c r="G21" s="171">
        <v>21</v>
      </c>
      <c r="H21" s="171">
        <f t="shared" ca="1" si="0"/>
        <v>28</v>
      </c>
      <c r="I21" s="171">
        <f t="shared" ca="1" si="0"/>
        <v>0</v>
      </c>
      <c r="J21" s="171">
        <f t="shared" ca="1" si="0"/>
        <v>0</v>
      </c>
      <c r="K21" s="171">
        <f t="shared" ca="1" si="0"/>
        <v>0</v>
      </c>
      <c r="L21" s="171">
        <f t="shared" ca="1" si="0"/>
        <v>0</v>
      </c>
      <c r="M21" s="171">
        <f t="shared" ca="1" si="0"/>
        <v>106</v>
      </c>
      <c r="N21" s="171">
        <f t="shared" ca="1" si="0"/>
        <v>333</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Saratoga</v>
      </c>
      <c r="C1" s="280"/>
      <c r="D1" s="358"/>
      <c r="E1" s="358"/>
      <c r="F1" s="358"/>
      <c r="G1" s="358" t="s">
        <v>8</v>
      </c>
      <c r="H1" s="358"/>
      <c r="I1" s="358"/>
      <c r="J1" s="358"/>
      <c r="K1" s="358"/>
      <c r="L1" s="358"/>
      <c r="M1" s="488" t="s">
        <v>1766</v>
      </c>
      <c r="N1" s="489"/>
      <c r="O1" s="489"/>
      <c r="P1" s="490"/>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70" t="s">
        <v>102</v>
      </c>
      <c r="N2" s="471"/>
      <c r="O2" s="471"/>
      <c r="P2" s="472"/>
      <c r="Q2" s="358"/>
      <c r="R2" s="358"/>
      <c r="S2" s="358"/>
      <c r="T2" s="358"/>
      <c r="U2" s="58"/>
      <c r="V2" s="58"/>
      <c r="W2" s="58"/>
      <c r="X2" s="58"/>
      <c r="Y2" s="58"/>
    </row>
    <row r="3" spans="1:25" s="219" customFormat="1" ht="15" x14ac:dyDescent="0.2">
      <c r="A3" s="473" t="s">
        <v>1369</v>
      </c>
      <c r="B3" s="473"/>
      <c r="C3" s="473"/>
      <c r="D3" s="473"/>
      <c r="E3" s="473"/>
      <c r="F3" s="473"/>
      <c r="G3" s="473"/>
      <c r="H3" s="473"/>
      <c r="I3" s="473"/>
      <c r="J3" s="473"/>
      <c r="K3" s="473"/>
      <c r="L3" s="473"/>
      <c r="M3" s="473"/>
      <c r="N3" s="473"/>
      <c r="O3" s="473"/>
      <c r="P3" s="473"/>
      <c r="Q3" s="473"/>
      <c r="R3" s="473"/>
      <c r="S3" s="473"/>
      <c r="T3" s="473"/>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19" t="s">
        <v>21</v>
      </c>
      <c r="B7" s="519"/>
      <c r="C7" s="519"/>
      <c r="D7" s="519"/>
      <c r="E7" s="519"/>
      <c r="F7" s="519"/>
      <c r="G7" s="519"/>
      <c r="H7" s="519"/>
      <c r="I7" s="519"/>
      <c r="J7" s="519"/>
      <c r="K7" s="519"/>
      <c r="L7" s="519"/>
      <c r="M7" s="519"/>
      <c r="N7" s="519"/>
      <c r="O7" s="519"/>
      <c r="P7" s="519"/>
      <c r="Q7" s="519"/>
      <c r="R7" s="520"/>
    </row>
    <row r="8" spans="1:25" s="209" customFormat="1" ht="15.75" x14ac:dyDescent="0.25">
      <c r="A8" s="516" t="s">
        <v>46</v>
      </c>
      <c r="B8" s="517"/>
      <c r="C8" s="517"/>
      <c r="D8" s="517"/>
      <c r="E8" s="517"/>
      <c r="F8" s="517"/>
      <c r="G8" s="517"/>
      <c r="H8" s="517"/>
      <c r="I8" s="517"/>
      <c r="J8" s="517"/>
      <c r="K8" s="517"/>
      <c r="L8" s="517"/>
      <c r="M8" s="517"/>
      <c r="N8" s="517"/>
      <c r="O8" s="517"/>
      <c r="P8" s="517"/>
      <c r="Q8" s="517"/>
      <c r="R8" s="518"/>
    </row>
    <row r="9" spans="1:25" s="251" customFormat="1" ht="39.75" customHeight="1" x14ac:dyDescent="0.25">
      <c r="A9" s="474" t="s">
        <v>43</v>
      </c>
      <c r="B9" s="513"/>
      <c r="C9" s="513"/>
      <c r="D9" s="513"/>
      <c r="E9" s="173" t="s">
        <v>49</v>
      </c>
      <c r="F9" s="474" t="s">
        <v>1739</v>
      </c>
      <c r="G9" s="513"/>
      <c r="H9" s="513"/>
      <c r="I9" s="513"/>
      <c r="J9" s="173" t="s">
        <v>112</v>
      </c>
      <c r="K9" s="474" t="s">
        <v>113</v>
      </c>
      <c r="L9" s="514"/>
      <c r="M9" s="514"/>
      <c r="N9" s="514"/>
      <c r="O9" s="514"/>
      <c r="P9" s="514"/>
      <c r="Q9" s="514"/>
      <c r="R9" s="514"/>
    </row>
    <row r="10" spans="1:25" s="77" customFormat="1" x14ac:dyDescent="0.2">
      <c r="A10" s="510">
        <v>1</v>
      </c>
      <c r="B10" s="515"/>
      <c r="C10" s="515"/>
      <c r="D10" s="512"/>
      <c r="E10" s="179">
        <v>2</v>
      </c>
      <c r="F10" s="510">
        <v>3</v>
      </c>
      <c r="G10" s="511"/>
      <c r="H10" s="511"/>
      <c r="I10" s="512"/>
      <c r="J10" s="74">
        <v>4</v>
      </c>
      <c r="K10" s="178">
        <v>5</v>
      </c>
      <c r="L10" s="178">
        <v>6</v>
      </c>
      <c r="M10" s="178">
        <v>7</v>
      </c>
      <c r="N10" s="502">
        <v>8</v>
      </c>
      <c r="O10" s="502"/>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8" t="s">
        <v>132</v>
      </c>
      <c r="B12" s="509"/>
      <c r="C12" s="509"/>
      <c r="D12" s="509"/>
      <c r="E12" s="509"/>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6"/>
      <c r="I13" s="396"/>
      <c r="J13" s="134"/>
      <c r="K13" s="134"/>
      <c r="L13" s="134"/>
      <c r="M13" s="134"/>
      <c r="N13" s="134"/>
      <c r="O13" s="134"/>
      <c r="P13" s="134"/>
      <c r="Q13" s="134"/>
      <c r="R13" s="134"/>
    </row>
    <row r="14" spans="1:25" s="15" customFormat="1" ht="12.75" x14ac:dyDescent="0.2">
      <c r="A14" s="134"/>
      <c r="B14" s="134"/>
      <c r="C14" s="134"/>
      <c r="D14" s="134"/>
      <c r="E14" s="134"/>
      <c r="F14" s="134"/>
      <c r="G14" s="134"/>
      <c r="H14" s="396"/>
      <c r="I14" s="396"/>
      <c r="J14" s="134"/>
      <c r="K14" s="134"/>
      <c r="L14" s="134"/>
      <c r="M14" s="134"/>
      <c r="N14" s="134"/>
      <c r="O14" s="134"/>
      <c r="P14" s="134"/>
      <c r="Q14" s="134"/>
      <c r="R14" s="134"/>
    </row>
    <row r="15" spans="1:25" s="15" customFormat="1" ht="12.75" x14ac:dyDescent="0.2">
      <c r="A15" s="134"/>
      <c r="B15" s="134"/>
      <c r="C15" s="134"/>
      <c r="D15" s="134"/>
      <c r="E15" s="134"/>
      <c r="F15" s="134"/>
      <c r="G15" s="134"/>
      <c r="H15" s="396"/>
      <c r="I15" s="396"/>
      <c r="J15" s="134"/>
      <c r="K15" s="134"/>
      <c r="L15" s="134"/>
      <c r="M15" s="134"/>
      <c r="N15" s="134"/>
      <c r="O15" s="134"/>
      <c r="P15" s="134"/>
      <c r="Q15" s="134"/>
      <c r="R15" s="134"/>
    </row>
    <row r="16" spans="1:25" s="15" customFormat="1" ht="12.75" x14ac:dyDescent="0.2">
      <c r="A16" s="134"/>
      <c r="B16" s="134"/>
      <c r="C16" s="134"/>
      <c r="D16" s="134"/>
      <c r="E16" s="134"/>
      <c r="F16" s="134"/>
      <c r="G16" s="134"/>
      <c r="H16" s="396"/>
      <c r="I16" s="396"/>
      <c r="J16" s="134"/>
      <c r="K16" s="134"/>
      <c r="L16" s="134"/>
      <c r="M16" s="134"/>
      <c r="N16" s="134"/>
      <c r="O16" s="134"/>
      <c r="P16" s="134"/>
      <c r="Q16" s="134"/>
      <c r="R16" s="134"/>
    </row>
    <row r="17" spans="1:20" s="15" customFormat="1" ht="12.75" x14ac:dyDescent="0.2">
      <c r="A17" s="134"/>
      <c r="B17" s="134"/>
      <c r="C17" s="134"/>
      <c r="D17" s="134"/>
      <c r="E17" s="134"/>
      <c r="F17" s="134"/>
      <c r="G17" s="134"/>
      <c r="H17" s="396"/>
      <c r="I17" s="396"/>
      <c r="J17" s="134"/>
      <c r="K17" s="134"/>
      <c r="L17" s="134"/>
      <c r="M17" s="134"/>
      <c r="N17" s="134"/>
      <c r="O17" s="134"/>
      <c r="P17" s="134"/>
      <c r="Q17" s="134"/>
      <c r="R17" s="134"/>
    </row>
    <row r="18" spans="1:20" s="15" customFormat="1" ht="12.75" x14ac:dyDescent="0.2">
      <c r="A18" s="134"/>
      <c r="B18" s="134"/>
      <c r="C18" s="134"/>
      <c r="D18" s="134"/>
      <c r="E18" s="134"/>
      <c r="F18" s="134"/>
      <c r="G18" s="134"/>
      <c r="H18" s="396"/>
      <c r="I18" s="396"/>
      <c r="J18" s="134"/>
      <c r="K18" s="134"/>
      <c r="L18" s="134"/>
      <c r="M18" s="134"/>
      <c r="N18" s="134"/>
      <c r="O18" s="134"/>
      <c r="P18" s="134"/>
      <c r="Q18" s="134"/>
      <c r="R18" s="134"/>
    </row>
    <row r="19" spans="1:20" s="15" customFormat="1" ht="12.75" x14ac:dyDescent="0.2">
      <c r="A19" s="134"/>
      <c r="B19" s="134"/>
      <c r="C19" s="134"/>
      <c r="D19" s="134"/>
      <c r="E19" s="134"/>
      <c r="F19" s="134"/>
      <c r="G19" s="134"/>
      <c r="H19" s="396"/>
      <c r="I19" s="396"/>
      <c r="J19" s="134"/>
      <c r="K19" s="134"/>
      <c r="L19" s="134"/>
      <c r="M19" s="134"/>
      <c r="N19" s="134"/>
      <c r="O19" s="134"/>
      <c r="P19" s="134"/>
      <c r="Q19" s="134"/>
      <c r="R19" s="134"/>
    </row>
    <row r="20" spans="1:20" s="15" customFormat="1" ht="12.75" x14ac:dyDescent="0.2">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
      <c r="A21" s="134"/>
      <c r="B21" s="134"/>
      <c r="C21" s="134"/>
      <c r="D21" s="134"/>
      <c r="E21" s="134"/>
      <c r="F21" s="134"/>
      <c r="G21" s="134"/>
      <c r="H21" s="396"/>
      <c r="I21" s="396"/>
      <c r="J21" s="134"/>
      <c r="K21" s="134"/>
      <c r="L21" s="134"/>
      <c r="M21" s="134"/>
      <c r="N21" s="134"/>
      <c r="O21" s="134"/>
      <c r="P21" s="134"/>
      <c r="Q21" s="134"/>
      <c r="R21" s="134"/>
    </row>
    <row r="22" spans="1:20" s="257" customFormat="1" ht="12.75" x14ac:dyDescent="0.2">
      <c r="A22" s="134"/>
      <c r="B22" s="134"/>
      <c r="C22" s="134"/>
      <c r="D22" s="134"/>
      <c r="E22" s="134"/>
      <c r="F22" s="134"/>
      <c r="G22" s="134"/>
      <c r="H22" s="396"/>
      <c r="I22" s="396"/>
      <c r="J22" s="134"/>
      <c r="K22" s="134"/>
      <c r="L22" s="134"/>
      <c r="M22" s="134"/>
      <c r="N22" s="134"/>
      <c r="O22" s="134"/>
      <c r="P22" s="134"/>
      <c r="Q22" s="134"/>
      <c r="R22" s="134"/>
    </row>
    <row r="23" spans="1:20" s="227" customFormat="1" x14ac:dyDescent="0.2">
      <c r="A23" s="134"/>
      <c r="B23" s="134"/>
      <c r="C23" s="134"/>
      <c r="D23" s="134"/>
      <c r="E23" s="134"/>
      <c r="F23" s="134"/>
      <c r="G23" s="134"/>
      <c r="H23" s="396"/>
      <c r="I23" s="396"/>
      <c r="J23" s="134"/>
      <c r="K23" s="134"/>
      <c r="L23" s="134"/>
      <c r="M23" s="134"/>
      <c r="N23" s="134"/>
      <c r="O23" s="134"/>
      <c r="P23" s="134"/>
      <c r="Q23" s="134"/>
      <c r="R23" s="134"/>
    </row>
    <row r="24" spans="1:20" s="227" customFormat="1" x14ac:dyDescent="0.2">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6"/>
      <c r="I61" s="396"/>
      <c r="J61" s="134"/>
      <c r="K61" s="134"/>
      <c r="L61" s="134"/>
      <c r="M61" s="134"/>
      <c r="N61" s="134"/>
      <c r="O61" s="134"/>
      <c r="P61" s="134"/>
      <c r="Q61" s="134"/>
      <c r="R61" s="134"/>
    </row>
    <row r="62" spans="1:20" s="227" customFormat="1" x14ac:dyDescent="0.2">
      <c r="A62" s="134"/>
      <c r="B62" s="134"/>
      <c r="C62" s="134"/>
      <c r="D62" s="134"/>
      <c r="E62" s="134"/>
      <c r="F62" s="134"/>
      <c r="G62" s="134"/>
      <c r="H62" s="396"/>
      <c r="I62" s="396"/>
      <c r="J62" s="134"/>
      <c r="K62" s="134"/>
      <c r="L62" s="134"/>
      <c r="M62" s="134"/>
      <c r="N62" s="134"/>
      <c r="O62" s="134"/>
      <c r="P62" s="134"/>
      <c r="Q62" s="134"/>
      <c r="R62" s="134"/>
    </row>
    <row r="63" spans="1:20" s="227" customFormat="1" x14ac:dyDescent="0.2">
      <c r="A63" s="134"/>
      <c r="B63" s="134"/>
      <c r="C63" s="134"/>
      <c r="D63" s="134"/>
      <c r="E63" s="134"/>
      <c r="F63" s="134"/>
      <c r="G63" s="134"/>
      <c r="H63" s="396"/>
      <c r="I63" s="396"/>
      <c r="J63" s="134"/>
      <c r="K63" s="134"/>
      <c r="L63" s="134"/>
      <c r="M63" s="134"/>
      <c r="N63" s="134"/>
      <c r="O63" s="134"/>
      <c r="P63" s="134"/>
      <c r="Q63" s="134"/>
      <c r="R63" s="134"/>
    </row>
    <row r="64" spans="1:20" s="227" customFormat="1" x14ac:dyDescent="0.2">
      <c r="A64" s="134"/>
      <c r="B64" s="134"/>
      <c r="C64" s="134"/>
      <c r="D64" s="134"/>
      <c r="E64" s="134"/>
      <c r="F64" s="134"/>
      <c r="G64" s="134"/>
      <c r="H64" s="396"/>
      <c r="I64" s="396"/>
      <c r="J64" s="134"/>
      <c r="K64" s="134"/>
      <c r="L64" s="134"/>
      <c r="M64" s="134"/>
      <c r="N64" s="134"/>
      <c r="O64" s="134"/>
      <c r="P64" s="134"/>
      <c r="Q64" s="134"/>
      <c r="R64" s="134"/>
    </row>
    <row r="65" spans="1:18" s="227" customFormat="1" x14ac:dyDescent="0.2">
      <c r="A65" s="134"/>
      <c r="B65" s="134"/>
      <c r="C65" s="134"/>
      <c r="D65" s="134"/>
      <c r="E65" s="134"/>
      <c r="F65" s="134"/>
      <c r="G65" s="134"/>
      <c r="H65" s="396"/>
      <c r="I65" s="396"/>
      <c r="J65" s="134"/>
      <c r="K65" s="134"/>
      <c r="L65" s="134"/>
      <c r="M65" s="134"/>
      <c r="N65" s="134"/>
      <c r="O65" s="134"/>
      <c r="P65" s="134"/>
      <c r="Q65" s="134"/>
      <c r="R65" s="134"/>
    </row>
    <row r="66" spans="1:18" s="227" customFormat="1" x14ac:dyDescent="0.2">
      <c r="A66" s="134"/>
      <c r="B66" s="134"/>
      <c r="C66" s="134"/>
      <c r="D66" s="134"/>
      <c r="E66" s="134"/>
      <c r="F66" s="134"/>
      <c r="G66" s="134"/>
      <c r="H66" s="396"/>
      <c r="I66" s="396"/>
      <c r="J66" s="134"/>
      <c r="K66" s="134"/>
      <c r="L66" s="134"/>
      <c r="M66" s="134"/>
      <c r="N66" s="134"/>
      <c r="O66" s="134"/>
      <c r="P66" s="134"/>
      <c r="Q66" s="134"/>
      <c r="R66" s="134"/>
    </row>
    <row r="67" spans="1:18" s="227" customFormat="1" x14ac:dyDescent="0.2">
      <c r="A67" s="134"/>
      <c r="B67" s="134"/>
      <c r="C67" s="134"/>
      <c r="D67" s="134"/>
      <c r="E67" s="134"/>
      <c r="F67" s="134"/>
      <c r="G67" s="134"/>
      <c r="H67" s="396"/>
      <c r="I67" s="396"/>
      <c r="J67" s="134"/>
      <c r="K67" s="134"/>
      <c r="L67" s="134"/>
      <c r="M67" s="134"/>
      <c r="N67" s="134"/>
      <c r="O67" s="134"/>
      <c r="P67" s="134"/>
      <c r="Q67" s="134"/>
      <c r="R67" s="134"/>
    </row>
    <row r="68" spans="1:18" s="227" customFormat="1" x14ac:dyDescent="0.2">
      <c r="A68" s="134"/>
      <c r="B68" s="134"/>
      <c r="C68" s="134"/>
      <c r="D68" s="134"/>
      <c r="E68" s="134"/>
      <c r="F68" s="134"/>
      <c r="G68" s="134"/>
      <c r="H68" s="396"/>
      <c r="I68" s="396"/>
      <c r="J68" s="134"/>
      <c r="K68" s="134"/>
      <c r="L68" s="134"/>
      <c r="M68" s="134"/>
      <c r="N68" s="134"/>
      <c r="O68" s="134"/>
      <c r="P68" s="134"/>
      <c r="Q68" s="134"/>
      <c r="R68" s="134"/>
    </row>
    <row r="69" spans="1:18" s="227" customFormat="1" x14ac:dyDescent="0.2">
      <c r="A69" s="134"/>
      <c r="B69" s="134"/>
      <c r="C69" s="134"/>
      <c r="D69" s="134"/>
      <c r="E69" s="134"/>
      <c r="F69" s="134"/>
      <c r="G69" s="134"/>
      <c r="H69" s="396"/>
      <c r="I69" s="396"/>
      <c r="J69" s="134"/>
      <c r="K69" s="134"/>
      <c r="L69" s="134"/>
      <c r="M69" s="134"/>
      <c r="N69" s="134"/>
      <c r="O69" s="134"/>
      <c r="P69" s="134"/>
      <c r="Q69" s="134"/>
      <c r="R69" s="134"/>
    </row>
    <row r="70" spans="1:18" s="227" customFormat="1" x14ac:dyDescent="0.2">
      <c r="A70" s="134"/>
      <c r="B70" s="134"/>
      <c r="C70" s="134"/>
      <c r="D70" s="134"/>
      <c r="E70" s="134"/>
      <c r="F70" s="134"/>
      <c r="G70" s="134"/>
      <c r="H70" s="396"/>
      <c r="I70" s="396"/>
      <c r="J70" s="134"/>
      <c r="K70" s="134"/>
      <c r="L70" s="134"/>
      <c r="M70" s="134"/>
      <c r="N70" s="134"/>
      <c r="O70" s="134"/>
      <c r="P70" s="134"/>
      <c r="Q70" s="134"/>
      <c r="R70" s="134"/>
    </row>
    <row r="71" spans="1:18" s="227" customFormat="1" x14ac:dyDescent="0.2">
      <c r="A71" s="134"/>
      <c r="B71" s="134"/>
      <c r="C71" s="134"/>
      <c r="D71" s="134"/>
      <c r="E71" s="134"/>
      <c r="F71" s="134"/>
      <c r="G71" s="134"/>
      <c r="H71" s="396"/>
      <c r="I71" s="396"/>
      <c r="J71" s="134"/>
      <c r="K71" s="134"/>
      <c r="L71" s="134"/>
      <c r="M71" s="134"/>
      <c r="N71" s="134"/>
      <c r="O71" s="134"/>
      <c r="P71" s="134"/>
      <c r="Q71" s="134"/>
      <c r="R71" s="134"/>
    </row>
    <row r="72" spans="1:18" s="227" customFormat="1" x14ac:dyDescent="0.2">
      <c r="A72" s="134"/>
      <c r="B72" s="134"/>
      <c r="C72" s="134"/>
      <c r="D72" s="134"/>
      <c r="E72" s="134"/>
      <c r="F72" s="134"/>
      <c r="G72" s="134"/>
      <c r="H72" s="396"/>
      <c r="I72" s="396"/>
      <c r="J72" s="134"/>
      <c r="K72" s="134"/>
      <c r="L72" s="134"/>
      <c r="M72" s="134"/>
      <c r="N72" s="134"/>
      <c r="O72" s="134"/>
      <c r="P72" s="134"/>
      <c r="Q72" s="134"/>
      <c r="R72" s="134"/>
    </row>
    <row r="73" spans="1:18" s="227" customFormat="1" x14ac:dyDescent="0.2">
      <c r="A73" s="134"/>
      <c r="B73" s="134"/>
      <c r="C73" s="134"/>
      <c r="D73" s="134"/>
      <c r="E73" s="134"/>
      <c r="F73" s="134"/>
      <c r="G73" s="134"/>
      <c r="H73" s="396"/>
      <c r="I73" s="396"/>
      <c r="J73" s="134"/>
      <c r="K73" s="134"/>
      <c r="L73" s="134"/>
      <c r="M73" s="134"/>
      <c r="N73" s="134"/>
      <c r="O73" s="134"/>
      <c r="P73" s="134"/>
      <c r="Q73" s="134"/>
      <c r="R73" s="134"/>
    </row>
    <row r="74" spans="1:18" s="227" customFormat="1" x14ac:dyDescent="0.2">
      <c r="A74" s="134"/>
      <c r="B74" s="134"/>
      <c r="C74" s="134"/>
      <c r="D74" s="134"/>
      <c r="E74" s="134"/>
      <c r="F74" s="134"/>
      <c r="G74" s="134"/>
      <c r="H74" s="396"/>
      <c r="I74" s="396"/>
      <c r="J74" s="134"/>
      <c r="K74" s="134"/>
      <c r="L74" s="134"/>
      <c r="M74" s="134"/>
      <c r="N74" s="134"/>
      <c r="O74" s="134"/>
      <c r="P74" s="134"/>
      <c r="Q74" s="134"/>
      <c r="R74" s="134"/>
    </row>
    <row r="75" spans="1:18" s="227" customFormat="1" x14ac:dyDescent="0.2">
      <c r="A75" s="134"/>
      <c r="B75" s="134"/>
      <c r="C75" s="134"/>
      <c r="D75" s="134"/>
      <c r="E75" s="134"/>
      <c r="F75" s="134"/>
      <c r="G75" s="134"/>
      <c r="H75" s="396"/>
      <c r="I75" s="396"/>
      <c r="J75" s="134"/>
      <c r="K75" s="134"/>
      <c r="L75" s="134"/>
      <c r="M75" s="134"/>
      <c r="N75" s="134"/>
      <c r="O75" s="134"/>
      <c r="P75" s="134"/>
      <c r="Q75" s="134"/>
      <c r="R75" s="134"/>
    </row>
    <row r="76" spans="1:18" s="227" customFormat="1" x14ac:dyDescent="0.2">
      <c r="A76" s="134"/>
      <c r="B76" s="134"/>
      <c r="C76" s="134"/>
      <c r="D76" s="134"/>
      <c r="E76" s="134"/>
      <c r="F76" s="134"/>
      <c r="G76" s="134"/>
      <c r="H76" s="396"/>
      <c r="I76" s="396"/>
      <c r="J76" s="134"/>
      <c r="K76" s="134"/>
      <c r="L76" s="134"/>
      <c r="M76" s="134"/>
      <c r="N76" s="134"/>
      <c r="O76" s="134"/>
      <c r="P76" s="134"/>
      <c r="Q76" s="134"/>
      <c r="R76" s="134"/>
    </row>
    <row r="77" spans="1:18" s="227" customFormat="1" x14ac:dyDescent="0.2">
      <c r="A77" s="134"/>
      <c r="B77" s="134"/>
      <c r="C77" s="134"/>
      <c r="D77" s="134"/>
      <c r="E77" s="134"/>
      <c r="F77" s="134"/>
      <c r="G77" s="134"/>
      <c r="H77" s="396"/>
      <c r="I77" s="396"/>
      <c r="J77" s="134"/>
      <c r="K77" s="134"/>
      <c r="L77" s="134"/>
      <c r="M77" s="134"/>
      <c r="N77" s="134"/>
      <c r="O77" s="134"/>
      <c r="P77" s="134"/>
      <c r="Q77" s="134"/>
      <c r="R77" s="134"/>
    </row>
    <row r="78" spans="1:18" s="227" customFormat="1" x14ac:dyDescent="0.2">
      <c r="A78" s="134"/>
      <c r="B78" s="134"/>
      <c r="C78" s="134"/>
      <c r="D78" s="134"/>
      <c r="E78" s="134"/>
      <c r="F78" s="134"/>
      <c r="G78" s="134"/>
      <c r="H78" s="396"/>
      <c r="I78" s="396"/>
      <c r="J78" s="134"/>
      <c r="K78" s="134"/>
      <c r="L78" s="134"/>
      <c r="M78" s="134"/>
      <c r="N78" s="134"/>
      <c r="O78" s="134"/>
      <c r="P78" s="134"/>
      <c r="Q78" s="134"/>
      <c r="R78" s="134"/>
    </row>
    <row r="79" spans="1:18" s="227" customFormat="1" x14ac:dyDescent="0.2">
      <c r="A79" s="134"/>
      <c r="B79" s="134"/>
      <c r="C79" s="134"/>
      <c r="D79" s="134"/>
      <c r="E79" s="134"/>
      <c r="F79" s="134"/>
      <c r="G79" s="134"/>
      <c r="H79" s="396"/>
      <c r="I79" s="396"/>
      <c r="J79" s="134"/>
      <c r="K79" s="134"/>
      <c r="L79" s="134"/>
      <c r="M79" s="134"/>
      <c r="N79" s="134"/>
      <c r="O79" s="134"/>
      <c r="P79" s="134"/>
      <c r="Q79" s="134"/>
      <c r="R79" s="134"/>
    </row>
    <row r="80" spans="1:18" s="227" customFormat="1" x14ac:dyDescent="0.2">
      <c r="A80" s="134"/>
      <c r="B80" s="134"/>
      <c r="C80" s="134"/>
      <c r="D80" s="134"/>
      <c r="E80" s="134"/>
      <c r="F80" s="134"/>
      <c r="G80" s="134"/>
      <c r="H80" s="396"/>
      <c r="I80" s="396"/>
      <c r="J80" s="134"/>
      <c r="K80" s="134"/>
      <c r="L80" s="134"/>
      <c r="M80" s="134"/>
      <c r="N80" s="134"/>
      <c r="O80" s="134"/>
      <c r="P80" s="134"/>
      <c r="Q80" s="134"/>
      <c r="R80" s="134"/>
    </row>
    <row r="81" spans="1:18" s="227" customFormat="1" x14ac:dyDescent="0.2">
      <c r="A81" s="134"/>
      <c r="B81" s="134"/>
      <c r="C81" s="134"/>
      <c r="D81" s="134"/>
      <c r="E81" s="134"/>
      <c r="F81" s="134"/>
      <c r="G81" s="134"/>
      <c r="H81" s="396"/>
      <c r="I81" s="396"/>
      <c r="J81" s="134"/>
      <c r="K81" s="134"/>
      <c r="L81" s="134"/>
      <c r="M81" s="134"/>
      <c r="N81" s="134"/>
      <c r="O81" s="134"/>
      <c r="P81" s="134"/>
      <c r="Q81" s="134"/>
      <c r="R81" s="134"/>
    </row>
    <row r="82" spans="1:18" s="227" customFormat="1" x14ac:dyDescent="0.2">
      <c r="A82" s="134"/>
      <c r="B82" s="134"/>
      <c r="C82" s="134"/>
      <c r="D82" s="134"/>
      <c r="E82" s="134"/>
      <c r="F82" s="134"/>
      <c r="G82" s="134"/>
      <c r="H82" s="396"/>
      <c r="I82" s="396"/>
      <c r="J82" s="134"/>
      <c r="K82" s="134"/>
      <c r="L82" s="134"/>
      <c r="M82" s="134"/>
      <c r="N82" s="134"/>
      <c r="O82" s="134"/>
      <c r="P82" s="134"/>
      <c r="Q82" s="134"/>
      <c r="R82" s="134"/>
    </row>
    <row r="83" spans="1:18" s="227" customFormat="1" x14ac:dyDescent="0.2">
      <c r="A83" s="134"/>
      <c r="B83" s="134"/>
      <c r="C83" s="134"/>
      <c r="D83" s="134"/>
      <c r="E83" s="134"/>
      <c r="F83" s="134"/>
      <c r="G83" s="134"/>
      <c r="H83" s="396"/>
      <c r="I83" s="396"/>
      <c r="J83" s="134"/>
      <c r="K83" s="134"/>
      <c r="L83" s="134"/>
      <c r="M83" s="134"/>
      <c r="N83" s="134"/>
      <c r="O83" s="134"/>
      <c r="P83" s="134"/>
      <c r="Q83" s="134"/>
      <c r="R83" s="134"/>
    </row>
    <row r="84" spans="1:18" s="227" customFormat="1" x14ac:dyDescent="0.2">
      <c r="A84" s="134"/>
      <c r="B84" s="134"/>
      <c r="C84" s="134"/>
      <c r="D84" s="134"/>
      <c r="E84" s="134"/>
      <c r="F84" s="134"/>
      <c r="G84" s="134"/>
      <c r="H84" s="396"/>
      <c r="I84" s="396"/>
      <c r="J84" s="134"/>
      <c r="K84" s="134"/>
      <c r="L84" s="134"/>
      <c r="M84" s="134"/>
      <c r="N84" s="134"/>
      <c r="O84" s="134"/>
      <c r="P84" s="134"/>
      <c r="Q84" s="134"/>
      <c r="R84" s="134"/>
    </row>
    <row r="85" spans="1:18" s="227" customFormat="1" x14ac:dyDescent="0.2">
      <c r="A85" s="134"/>
      <c r="B85" s="134"/>
      <c r="C85" s="134"/>
      <c r="D85" s="134"/>
      <c r="E85" s="134"/>
      <c r="F85" s="134"/>
      <c r="G85" s="134"/>
      <c r="H85" s="396"/>
      <c r="I85" s="396"/>
      <c r="J85" s="134"/>
      <c r="K85" s="134"/>
      <c r="L85" s="134"/>
      <c r="M85" s="134"/>
      <c r="N85" s="134"/>
      <c r="O85" s="134"/>
      <c r="P85" s="134"/>
      <c r="Q85" s="134"/>
      <c r="R85" s="134"/>
    </row>
    <row r="86" spans="1:18" s="227" customFormat="1" x14ac:dyDescent="0.2">
      <c r="A86" s="134"/>
      <c r="B86" s="134"/>
      <c r="C86" s="134"/>
      <c r="D86" s="134"/>
      <c r="E86" s="134"/>
      <c r="F86" s="134"/>
      <c r="G86" s="134"/>
      <c r="H86" s="396"/>
      <c r="I86" s="396"/>
      <c r="J86" s="134"/>
      <c r="K86" s="134"/>
      <c r="L86" s="134"/>
      <c r="M86" s="134"/>
      <c r="N86" s="134"/>
      <c r="O86" s="134"/>
      <c r="P86" s="134"/>
      <c r="Q86" s="134"/>
      <c r="R86" s="134"/>
    </row>
    <row r="87" spans="1:18" s="227" customFormat="1" x14ac:dyDescent="0.2">
      <c r="A87" s="134"/>
      <c r="B87" s="134"/>
      <c r="C87" s="134"/>
      <c r="D87" s="134"/>
      <c r="E87" s="134"/>
      <c r="F87" s="134"/>
      <c r="G87" s="134"/>
      <c r="H87" s="396"/>
      <c r="I87" s="396"/>
      <c r="J87" s="134"/>
      <c r="K87" s="134"/>
      <c r="L87" s="134"/>
      <c r="M87" s="134"/>
      <c r="N87" s="134"/>
      <c r="O87" s="134"/>
      <c r="P87" s="134"/>
      <c r="Q87" s="134"/>
      <c r="R87" s="134"/>
    </row>
    <row r="88" spans="1:18" s="227" customFormat="1" x14ac:dyDescent="0.2">
      <c r="A88" s="134"/>
      <c r="B88" s="134"/>
      <c r="C88" s="134"/>
      <c r="D88" s="134"/>
      <c r="E88" s="134"/>
      <c r="F88" s="134"/>
      <c r="G88" s="134"/>
      <c r="H88" s="396"/>
      <c r="I88" s="396"/>
      <c r="J88" s="134"/>
      <c r="K88" s="134"/>
      <c r="L88" s="134"/>
      <c r="M88" s="134"/>
      <c r="N88" s="134"/>
      <c r="O88" s="134"/>
      <c r="P88" s="134"/>
      <c r="Q88" s="134"/>
      <c r="R88" s="134"/>
    </row>
    <row r="89" spans="1:18" s="227" customFormat="1" x14ac:dyDescent="0.2">
      <c r="A89" s="134"/>
      <c r="B89" s="134"/>
      <c r="C89" s="134"/>
      <c r="D89" s="134"/>
      <c r="E89" s="134"/>
      <c r="F89" s="134"/>
      <c r="G89" s="134"/>
      <c r="H89" s="396"/>
      <c r="I89" s="396"/>
      <c r="J89" s="134"/>
      <c r="K89" s="134"/>
      <c r="L89" s="134"/>
      <c r="M89" s="134"/>
      <c r="N89" s="134"/>
      <c r="O89" s="134"/>
      <c r="P89" s="134"/>
      <c r="Q89" s="134"/>
      <c r="R89" s="134"/>
    </row>
    <row r="90" spans="1:18" s="227" customFormat="1" x14ac:dyDescent="0.2">
      <c r="A90" s="134"/>
      <c r="B90" s="134"/>
      <c r="C90" s="134"/>
      <c r="D90" s="134"/>
      <c r="E90" s="134"/>
      <c r="F90" s="134"/>
      <c r="G90" s="134"/>
      <c r="H90" s="396"/>
      <c r="I90" s="396"/>
      <c r="J90" s="134"/>
      <c r="K90" s="134"/>
      <c r="L90" s="134"/>
      <c r="M90" s="134"/>
      <c r="N90" s="134"/>
      <c r="O90" s="134"/>
      <c r="P90" s="134"/>
      <c r="Q90" s="134"/>
      <c r="R90" s="134"/>
    </row>
    <row r="91" spans="1:18" s="227" customFormat="1" x14ac:dyDescent="0.2">
      <c r="A91" s="134"/>
      <c r="B91" s="134"/>
      <c r="C91" s="134"/>
      <c r="D91" s="134"/>
      <c r="E91" s="134"/>
      <c r="F91" s="134"/>
      <c r="G91" s="134"/>
      <c r="H91" s="396"/>
      <c r="I91" s="396"/>
      <c r="J91" s="134"/>
      <c r="K91" s="134"/>
      <c r="L91" s="134"/>
      <c r="M91" s="134"/>
      <c r="N91" s="134"/>
      <c r="O91" s="134"/>
      <c r="P91" s="134"/>
      <c r="Q91" s="134"/>
      <c r="R91" s="134"/>
    </row>
    <row r="92" spans="1:18" s="227" customFormat="1" x14ac:dyDescent="0.2">
      <c r="A92" s="134"/>
      <c r="B92" s="134"/>
      <c r="C92" s="134"/>
      <c r="D92" s="134"/>
      <c r="E92" s="134"/>
      <c r="F92" s="134"/>
      <c r="G92" s="134"/>
      <c r="H92" s="396"/>
      <c r="I92" s="396"/>
      <c r="J92" s="134"/>
      <c r="K92" s="134"/>
      <c r="L92" s="134"/>
      <c r="M92" s="134"/>
      <c r="N92" s="134"/>
      <c r="O92" s="134"/>
      <c r="P92" s="134"/>
      <c r="Q92" s="134"/>
      <c r="R92" s="134"/>
    </row>
    <row r="93" spans="1:18" s="227" customFormat="1" x14ac:dyDescent="0.2">
      <c r="A93" s="134"/>
      <c r="B93" s="134"/>
      <c r="C93" s="134"/>
      <c r="D93" s="134"/>
      <c r="E93" s="134"/>
      <c r="F93" s="134"/>
      <c r="G93" s="134"/>
      <c r="H93" s="396"/>
      <c r="I93" s="396"/>
      <c r="J93" s="134"/>
      <c r="K93" s="134"/>
      <c r="L93" s="134"/>
      <c r="M93" s="134"/>
      <c r="N93" s="134"/>
      <c r="O93" s="134"/>
      <c r="P93" s="134"/>
      <c r="Q93" s="134"/>
      <c r="R93" s="134"/>
    </row>
    <row r="94" spans="1:18" s="227" customFormat="1" x14ac:dyDescent="0.2">
      <c r="A94" s="134"/>
      <c r="B94" s="134"/>
      <c r="C94" s="134"/>
      <c r="D94" s="134"/>
      <c r="E94" s="134"/>
      <c r="F94" s="134"/>
      <c r="G94" s="134"/>
      <c r="H94" s="396"/>
      <c r="I94" s="396"/>
      <c r="J94" s="134"/>
      <c r="K94" s="134"/>
      <c r="L94" s="134"/>
      <c r="M94" s="134"/>
      <c r="N94" s="134"/>
      <c r="O94" s="134"/>
      <c r="P94" s="134"/>
      <c r="Q94" s="134"/>
      <c r="R94" s="134"/>
    </row>
    <row r="95" spans="1:18" s="227" customFormat="1" x14ac:dyDescent="0.2">
      <c r="A95" s="134"/>
      <c r="B95" s="134"/>
      <c r="C95" s="134"/>
      <c r="D95" s="134"/>
      <c r="E95" s="134"/>
      <c r="F95" s="134"/>
      <c r="G95" s="134"/>
      <c r="H95" s="396"/>
      <c r="I95" s="396"/>
      <c r="J95" s="134"/>
      <c r="K95" s="134"/>
      <c r="L95" s="134"/>
      <c r="M95" s="134"/>
      <c r="N95" s="134"/>
      <c r="O95" s="134"/>
      <c r="P95" s="134"/>
      <c r="Q95" s="134"/>
      <c r="R95" s="134"/>
    </row>
    <row r="96" spans="1:18" s="227" customFormat="1" x14ac:dyDescent="0.2">
      <c r="A96" s="134"/>
      <c r="B96" s="134"/>
      <c r="C96" s="134"/>
      <c r="D96" s="134"/>
      <c r="E96" s="134"/>
      <c r="F96" s="134"/>
      <c r="G96" s="134"/>
      <c r="H96" s="396"/>
      <c r="I96" s="396"/>
      <c r="J96" s="134"/>
      <c r="K96" s="134"/>
      <c r="L96" s="134"/>
      <c r="M96" s="134"/>
      <c r="N96" s="134"/>
      <c r="O96" s="134"/>
      <c r="P96" s="134"/>
      <c r="Q96" s="134"/>
      <c r="R96" s="134"/>
    </row>
    <row r="97" spans="1:18" s="227" customFormat="1" x14ac:dyDescent="0.2">
      <c r="A97" s="134"/>
      <c r="B97" s="134"/>
      <c r="C97" s="134"/>
      <c r="D97" s="134"/>
      <c r="E97" s="134"/>
      <c r="F97" s="134"/>
      <c r="G97" s="134"/>
      <c r="H97" s="396"/>
      <c r="I97" s="396"/>
      <c r="J97" s="134"/>
      <c r="K97" s="134"/>
      <c r="L97" s="134"/>
      <c r="M97" s="134"/>
      <c r="N97" s="134"/>
      <c r="O97" s="134"/>
      <c r="P97" s="134"/>
      <c r="Q97" s="134"/>
      <c r="R97" s="134"/>
    </row>
    <row r="98" spans="1:18" s="227" customFormat="1" x14ac:dyDescent="0.2">
      <c r="A98" s="134"/>
      <c r="B98" s="134"/>
      <c r="C98" s="134"/>
      <c r="D98" s="134"/>
      <c r="E98" s="134"/>
      <c r="F98" s="134"/>
      <c r="G98" s="134"/>
      <c r="H98" s="396"/>
      <c r="I98" s="396"/>
      <c r="J98" s="134"/>
      <c r="K98" s="134"/>
      <c r="L98" s="134"/>
      <c r="M98" s="134"/>
      <c r="N98" s="134"/>
      <c r="O98" s="134"/>
      <c r="P98" s="134"/>
      <c r="Q98" s="134"/>
      <c r="R98" s="134"/>
    </row>
    <row r="99" spans="1:18" s="227" customFormat="1" x14ac:dyDescent="0.2">
      <c r="A99" s="134"/>
      <c r="B99" s="134"/>
      <c r="C99" s="134"/>
      <c r="D99" s="134"/>
      <c r="E99" s="134"/>
      <c r="F99" s="134"/>
      <c r="G99" s="134"/>
      <c r="H99" s="396"/>
      <c r="I99" s="396"/>
      <c r="J99" s="134"/>
      <c r="K99" s="134"/>
      <c r="L99" s="134"/>
      <c r="M99" s="134"/>
      <c r="N99" s="134"/>
      <c r="O99" s="134"/>
      <c r="P99" s="134"/>
      <c r="Q99" s="134"/>
      <c r="R99" s="134"/>
    </row>
    <row r="100" spans="1:18" s="227" customFormat="1" x14ac:dyDescent="0.2">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31" zoomScale="89" zoomScaleNormal="89" zoomScaleSheetLayoutView="90" workbookViewId="0">
      <selection activeCell="D14" sqref="D14"/>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4" t="s">
        <v>8</v>
      </c>
      <c r="B1" s="534"/>
      <c r="C1" s="534"/>
      <c r="D1" s="534"/>
      <c r="E1" s="534"/>
      <c r="F1" s="534"/>
      <c r="G1" s="534"/>
      <c r="H1" s="534"/>
      <c r="I1" s="534"/>
      <c r="J1" s="534"/>
      <c r="K1" s="534"/>
      <c r="L1" s="534"/>
      <c r="M1" s="534"/>
      <c r="N1" s="534"/>
      <c r="O1" s="534"/>
      <c r="P1" s="534"/>
      <c r="Q1" s="534"/>
      <c r="R1" s="534"/>
      <c r="S1" s="534"/>
      <c r="T1" s="534"/>
      <c r="U1" s="2"/>
      <c r="V1" s="2"/>
    </row>
    <row r="2" spans="1:16384" s="248" customFormat="1" ht="23.25" x14ac:dyDescent="0.35">
      <c r="A2" s="534" t="s">
        <v>9</v>
      </c>
      <c r="B2" s="534"/>
      <c r="C2" s="534"/>
      <c r="D2" s="534"/>
      <c r="E2" s="534"/>
      <c r="F2" s="534"/>
      <c r="G2" s="534"/>
      <c r="H2" s="534"/>
      <c r="I2" s="534"/>
      <c r="J2" s="534"/>
      <c r="K2" s="534"/>
      <c r="L2" s="534"/>
      <c r="M2" s="534"/>
      <c r="N2" s="534"/>
      <c r="O2" s="534"/>
      <c r="P2" s="534"/>
      <c r="Q2" s="534"/>
      <c r="R2" s="534"/>
      <c r="S2" s="534"/>
      <c r="T2" s="534"/>
      <c r="U2" s="3"/>
      <c r="V2" s="3"/>
    </row>
    <row r="3" spans="1:16384" s="248" customFormat="1" ht="15" x14ac:dyDescent="0.2">
      <c r="A3" s="473" t="s">
        <v>1369</v>
      </c>
      <c r="B3" s="473"/>
      <c r="C3" s="473"/>
      <c r="D3" s="473"/>
      <c r="E3" s="473"/>
      <c r="F3" s="473"/>
      <c r="G3" s="473"/>
      <c r="H3" s="473"/>
      <c r="I3" s="473"/>
      <c r="J3" s="473"/>
      <c r="K3" s="473"/>
      <c r="L3" s="473"/>
      <c r="M3" s="473"/>
      <c r="N3" s="473"/>
      <c r="O3" s="473"/>
      <c r="P3" s="473"/>
      <c r="Q3" s="473"/>
      <c r="R3" s="473"/>
      <c r="S3" s="473"/>
      <c r="T3" s="473"/>
      <c r="U3" s="16"/>
      <c r="V3" s="16"/>
    </row>
    <row r="4" spans="1:16384" s="1" customFormat="1" ht="12.75" x14ac:dyDescent="0.2">
      <c r="A4" s="283" t="s">
        <v>10</v>
      </c>
      <c r="B4" s="206" t="str">
        <f>'Start Here'!B4:E4</f>
        <v>Saratoga</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33" t="s">
        <v>26</v>
      </c>
      <c r="B7" s="533"/>
      <c r="C7" s="533"/>
      <c r="D7" s="533"/>
    </row>
    <row r="8" spans="1:16384" ht="15.75" x14ac:dyDescent="0.2">
      <c r="A8" s="533" t="s">
        <v>41</v>
      </c>
      <c r="B8" s="533"/>
      <c r="C8" s="533"/>
      <c r="D8" s="533"/>
    </row>
    <row r="9" spans="1:16384" s="15" customFormat="1" ht="52.5" customHeight="1" x14ac:dyDescent="0.2">
      <c r="A9" s="530" t="s">
        <v>42</v>
      </c>
      <c r="B9" s="531"/>
      <c r="C9" s="531"/>
      <c r="D9" s="532"/>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51" x14ac:dyDescent="0.2">
      <c r="A12" s="246" t="s">
        <v>1964</v>
      </c>
      <c r="B12" s="246" t="s">
        <v>1986</v>
      </c>
      <c r="C12" s="436" t="s">
        <v>2008</v>
      </c>
      <c r="D12" s="246" t="s">
        <v>2010</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38.25" x14ac:dyDescent="0.25">
      <c r="A13" s="246" t="s">
        <v>1965</v>
      </c>
      <c r="B13" s="246" t="s">
        <v>1987</v>
      </c>
      <c r="C13" s="437" t="s">
        <v>2009</v>
      </c>
      <c r="D13" s="246" t="s">
        <v>2011</v>
      </c>
      <c r="E13" s="318"/>
      <c r="F13" s="318"/>
      <c r="G13" s="318"/>
      <c r="H13" s="318"/>
    </row>
    <row r="14" spans="1:16384" s="258" customFormat="1" ht="51" x14ac:dyDescent="0.25">
      <c r="A14" s="246" t="s">
        <v>1966</v>
      </c>
      <c r="B14" s="246" t="s">
        <v>1988</v>
      </c>
      <c r="C14" s="436" t="s">
        <v>2008</v>
      </c>
      <c r="D14" s="246" t="s">
        <v>2012</v>
      </c>
      <c r="E14" s="318"/>
      <c r="F14" s="318"/>
      <c r="G14" s="318"/>
      <c r="H14" s="318"/>
    </row>
    <row r="15" spans="1:16384" s="258" customFormat="1" ht="51" x14ac:dyDescent="0.25">
      <c r="A15" s="246" t="s">
        <v>1967</v>
      </c>
      <c r="B15" s="246" t="s">
        <v>1989</v>
      </c>
      <c r="C15" s="437" t="s">
        <v>2009</v>
      </c>
      <c r="D15" s="246" t="s">
        <v>2011</v>
      </c>
      <c r="E15" s="318"/>
      <c r="F15" s="318"/>
      <c r="G15" s="318"/>
      <c r="H15" s="318"/>
    </row>
    <row r="16" spans="1:16384" s="258" customFormat="1" ht="38.25" x14ac:dyDescent="0.25">
      <c r="A16" s="246" t="s">
        <v>1968</v>
      </c>
      <c r="B16" s="246" t="s">
        <v>1990</v>
      </c>
      <c r="C16" s="436" t="s">
        <v>2008</v>
      </c>
      <c r="D16" s="246" t="s">
        <v>2010</v>
      </c>
      <c r="E16" s="318"/>
      <c r="F16" s="318"/>
      <c r="G16" s="318"/>
      <c r="H16" s="318"/>
    </row>
    <row r="17" spans="1:8" s="258" customFormat="1" ht="76.5" x14ac:dyDescent="0.25">
      <c r="A17" s="246" t="s">
        <v>1969</v>
      </c>
      <c r="B17" s="246" t="s">
        <v>1991</v>
      </c>
      <c r="C17" s="436" t="s">
        <v>2008</v>
      </c>
      <c r="D17" s="246" t="s">
        <v>2010</v>
      </c>
      <c r="E17" s="318"/>
      <c r="F17" s="318"/>
      <c r="G17" s="318"/>
      <c r="H17" s="318"/>
    </row>
    <row r="18" spans="1:8" s="258" customFormat="1" ht="25.5" x14ac:dyDescent="0.25">
      <c r="A18" s="246" t="s">
        <v>1970</v>
      </c>
      <c r="B18" s="246" t="s">
        <v>1992</v>
      </c>
      <c r="C18" s="437" t="s">
        <v>2009</v>
      </c>
      <c r="D18" s="246" t="s">
        <v>2011</v>
      </c>
      <c r="E18" s="318"/>
      <c r="F18" s="318"/>
      <c r="G18" s="318"/>
      <c r="H18" s="318"/>
    </row>
    <row r="19" spans="1:8" s="258" customFormat="1" ht="38.25" x14ac:dyDescent="0.25">
      <c r="A19" s="246" t="s">
        <v>1971</v>
      </c>
      <c r="B19" s="246" t="s">
        <v>1993</v>
      </c>
      <c r="C19" s="437" t="s">
        <v>2009</v>
      </c>
      <c r="D19" s="246" t="s">
        <v>2011</v>
      </c>
      <c r="E19" s="318"/>
      <c r="F19" s="318"/>
      <c r="G19" s="318"/>
      <c r="H19" s="318"/>
    </row>
    <row r="20" spans="1:8" s="258" customFormat="1" ht="38.25" x14ac:dyDescent="0.25">
      <c r="A20" s="246" t="s">
        <v>1972</v>
      </c>
      <c r="B20" s="246" t="s">
        <v>1994</v>
      </c>
      <c r="C20" s="437" t="s">
        <v>2009</v>
      </c>
      <c r="D20" s="246" t="s">
        <v>2011</v>
      </c>
    </row>
    <row r="21" spans="1:8" s="258" customFormat="1" ht="38.25" x14ac:dyDescent="0.25">
      <c r="A21" s="246" t="s">
        <v>1973</v>
      </c>
      <c r="B21" s="246" t="s">
        <v>1995</v>
      </c>
      <c r="C21" s="437" t="s">
        <v>2009</v>
      </c>
      <c r="D21" s="246" t="s">
        <v>2011</v>
      </c>
    </row>
    <row r="22" spans="1:8" s="258" customFormat="1" ht="25.5" x14ac:dyDescent="0.25">
      <c r="A22" s="246" t="s">
        <v>1974</v>
      </c>
      <c r="B22" s="246" t="s">
        <v>1996</v>
      </c>
      <c r="C22" s="436" t="s">
        <v>2008</v>
      </c>
      <c r="D22" s="246" t="s">
        <v>2010</v>
      </c>
      <c r="E22" s="318"/>
      <c r="F22" s="318"/>
      <c r="G22" s="318"/>
      <c r="H22" s="318"/>
    </row>
    <row r="23" spans="1:8" s="258" customFormat="1" ht="51" x14ac:dyDescent="0.25">
      <c r="A23" s="246" t="s">
        <v>1975</v>
      </c>
      <c r="B23" s="246" t="s">
        <v>1997</v>
      </c>
      <c r="C23" s="436" t="s">
        <v>2008</v>
      </c>
      <c r="D23" s="246" t="s">
        <v>2010</v>
      </c>
      <c r="E23" s="318"/>
      <c r="F23" s="318"/>
      <c r="G23" s="318"/>
      <c r="H23" s="318"/>
    </row>
    <row r="24" spans="1:8" s="258" customFormat="1" ht="38.25" x14ac:dyDescent="0.25">
      <c r="A24" s="246" t="s">
        <v>1976</v>
      </c>
      <c r="B24" s="246" t="s">
        <v>1998</v>
      </c>
      <c r="C24" s="436" t="s">
        <v>2008</v>
      </c>
      <c r="D24" s="246" t="s">
        <v>2010</v>
      </c>
      <c r="E24" s="318"/>
      <c r="F24" s="318"/>
      <c r="G24" s="318"/>
      <c r="H24" s="318"/>
    </row>
    <row r="25" spans="1:8" s="258" customFormat="1" ht="63.75" x14ac:dyDescent="0.25">
      <c r="A25" s="246" t="s">
        <v>1977</v>
      </c>
      <c r="B25" s="246" t="s">
        <v>1999</v>
      </c>
      <c r="C25" s="436" t="s">
        <v>2008</v>
      </c>
      <c r="D25" s="246" t="s">
        <v>2012</v>
      </c>
      <c r="E25" s="318"/>
      <c r="F25" s="318"/>
      <c r="G25" s="318"/>
      <c r="H25" s="318"/>
    </row>
    <row r="26" spans="1:8" s="258" customFormat="1" ht="63.75" x14ac:dyDescent="0.25">
      <c r="A26" s="246" t="s">
        <v>1978</v>
      </c>
      <c r="B26" s="246" t="s">
        <v>2000</v>
      </c>
      <c r="C26" s="437" t="s">
        <v>2009</v>
      </c>
      <c r="D26" s="246" t="s">
        <v>2010</v>
      </c>
      <c r="E26" s="318"/>
      <c r="F26" s="318"/>
      <c r="G26" s="318"/>
      <c r="H26" s="318"/>
    </row>
    <row r="27" spans="1:8" s="258" customFormat="1" ht="51" x14ac:dyDescent="0.25">
      <c r="A27" s="246" t="s">
        <v>1979</v>
      </c>
      <c r="B27" s="246" t="s">
        <v>2001</v>
      </c>
      <c r="C27" s="436" t="s">
        <v>2008</v>
      </c>
      <c r="D27" s="246" t="s">
        <v>2012</v>
      </c>
      <c r="E27" s="318"/>
      <c r="F27" s="318"/>
      <c r="G27" s="318"/>
      <c r="H27" s="318"/>
    </row>
    <row r="28" spans="1:8" s="258" customFormat="1" ht="63.75" x14ac:dyDescent="0.25">
      <c r="A28" s="246" t="s">
        <v>1980</v>
      </c>
      <c r="B28" s="246" t="s">
        <v>2002</v>
      </c>
      <c r="C28" s="437" t="s">
        <v>2009</v>
      </c>
      <c r="D28" s="246" t="s">
        <v>2011</v>
      </c>
      <c r="E28" s="318"/>
      <c r="F28" s="318"/>
      <c r="G28" s="318"/>
      <c r="H28" s="318"/>
    </row>
    <row r="29" spans="1:8" s="258" customFormat="1" ht="76.5" x14ac:dyDescent="0.25">
      <c r="A29" s="246" t="s">
        <v>1981</v>
      </c>
      <c r="B29" s="246" t="s">
        <v>2003</v>
      </c>
      <c r="C29" s="436" t="s">
        <v>2008</v>
      </c>
      <c r="D29" s="246" t="s">
        <v>2012</v>
      </c>
      <c r="E29" s="318"/>
      <c r="F29" s="318"/>
      <c r="G29" s="318"/>
      <c r="H29" s="318"/>
    </row>
    <row r="30" spans="1:8" s="258" customFormat="1" ht="38.25" x14ac:dyDescent="0.25">
      <c r="A30" s="246" t="s">
        <v>1982</v>
      </c>
      <c r="B30" s="246" t="s">
        <v>2004</v>
      </c>
      <c r="C30" s="437" t="s">
        <v>2009</v>
      </c>
      <c r="D30" s="246" t="s">
        <v>2011</v>
      </c>
      <c r="E30" s="318"/>
      <c r="F30" s="318"/>
      <c r="G30" s="318"/>
      <c r="H30" s="318"/>
    </row>
    <row r="31" spans="1:8" s="258" customFormat="1" ht="51" x14ac:dyDescent="0.25">
      <c r="A31" s="246" t="s">
        <v>1983</v>
      </c>
      <c r="B31" s="246" t="s">
        <v>2005</v>
      </c>
      <c r="C31" s="436" t="s">
        <v>2008</v>
      </c>
      <c r="D31" s="246" t="s">
        <v>2010</v>
      </c>
      <c r="E31" s="318"/>
      <c r="F31" s="318"/>
      <c r="G31" s="318"/>
      <c r="H31" s="318"/>
    </row>
    <row r="32" spans="1:8" s="258" customFormat="1" ht="51" x14ac:dyDescent="0.25">
      <c r="A32" s="246" t="s">
        <v>1984</v>
      </c>
      <c r="B32" s="246" t="s">
        <v>2006</v>
      </c>
      <c r="C32" s="436" t="s">
        <v>2008</v>
      </c>
      <c r="D32" s="246" t="s">
        <v>2012</v>
      </c>
      <c r="E32" s="318"/>
      <c r="F32" s="318"/>
      <c r="G32" s="318"/>
      <c r="H32" s="318"/>
    </row>
    <row r="33" spans="1:8" s="258" customFormat="1" ht="25.5" x14ac:dyDescent="0.25">
      <c r="A33" s="246" t="s">
        <v>1985</v>
      </c>
      <c r="B33" s="246" t="s">
        <v>2007</v>
      </c>
      <c r="C33" s="437" t="s">
        <v>2009</v>
      </c>
      <c r="D33" s="246" t="s">
        <v>2011</v>
      </c>
      <c r="E33" s="318"/>
      <c r="F33" s="318"/>
      <c r="G33" s="318"/>
      <c r="H33" s="318"/>
    </row>
    <row r="34" spans="1:8" s="258" customFormat="1" ht="12.75" x14ac:dyDescent="0.25">
      <c r="A34" s="363"/>
      <c r="B34" s="363"/>
      <c r="C34" s="363"/>
      <c r="D34" s="363"/>
      <c r="E34" s="318"/>
      <c r="F34" s="318"/>
      <c r="G34" s="318"/>
      <c r="H34" s="318"/>
    </row>
    <row r="35" spans="1:8" s="258" customFormat="1" ht="12.75" x14ac:dyDescent="0.25">
      <c r="A35" s="363"/>
      <c r="B35" s="363"/>
      <c r="C35" s="363"/>
      <c r="D35" s="363"/>
      <c r="E35" s="318"/>
      <c r="F35" s="318"/>
      <c r="G35" s="318"/>
      <c r="H35" s="318"/>
    </row>
    <row r="36" spans="1:8" s="258" customFormat="1" ht="12.75" x14ac:dyDescent="0.25">
      <c r="A36" s="363"/>
      <c r="B36" s="363"/>
      <c r="C36" s="363"/>
      <c r="D36" s="363"/>
      <c r="E36" s="318"/>
      <c r="F36" s="318"/>
      <c r="G36" s="318"/>
      <c r="H36" s="318"/>
    </row>
    <row r="37" spans="1:8" s="258" customFormat="1" ht="12.75" x14ac:dyDescent="0.25">
      <c r="A37" s="363"/>
      <c r="B37" s="363"/>
      <c r="C37" s="363"/>
      <c r="D37" s="363"/>
      <c r="E37" s="318"/>
      <c r="F37" s="318"/>
      <c r="G37" s="318"/>
      <c r="H37" s="318"/>
    </row>
    <row r="38" spans="1:8" s="258" customFormat="1" ht="12.75" x14ac:dyDescent="0.25">
      <c r="A38" s="363"/>
      <c r="B38" s="363"/>
      <c r="C38" s="363"/>
      <c r="D38" s="363"/>
      <c r="E38" s="318"/>
      <c r="F38" s="318"/>
      <c r="G38" s="318"/>
      <c r="H38" s="318"/>
    </row>
    <row r="39" spans="1:8" s="258" customFormat="1" ht="12.75" x14ac:dyDescent="0.25">
      <c r="A39" s="363"/>
      <c r="B39" s="363"/>
      <c r="C39" s="363"/>
      <c r="D39" s="363"/>
      <c r="E39" s="318"/>
      <c r="F39" s="318"/>
      <c r="G39" s="318"/>
      <c r="H39" s="318"/>
    </row>
    <row r="40" spans="1:8" s="258" customFormat="1" ht="12.75" x14ac:dyDescent="0.25">
      <c r="A40" s="363"/>
      <c r="B40" s="363"/>
      <c r="C40" s="363"/>
      <c r="D40" s="363"/>
      <c r="E40" s="318"/>
      <c r="F40" s="318"/>
      <c r="G40" s="318"/>
      <c r="H40" s="318"/>
    </row>
    <row r="41" spans="1:8" s="258" customFormat="1" ht="12.75" x14ac:dyDescent="0.25">
      <c r="A41" s="363"/>
      <c r="B41" s="363"/>
      <c r="C41" s="363"/>
      <c r="D41" s="363"/>
      <c r="E41" s="318"/>
      <c r="F41" s="318"/>
      <c r="G41" s="318"/>
      <c r="H41" s="318"/>
    </row>
    <row r="42" spans="1:8" s="258" customFormat="1" ht="12.75" x14ac:dyDescent="0.25">
      <c r="A42" s="363"/>
      <c r="B42" s="363"/>
      <c r="C42" s="363"/>
      <c r="D42" s="363"/>
      <c r="E42" s="318"/>
      <c r="F42" s="318"/>
      <c r="G42" s="318"/>
      <c r="H42" s="318"/>
    </row>
    <row r="43" spans="1:8" s="258" customFormat="1" ht="12.75" x14ac:dyDescent="0.25">
      <c r="A43" s="363"/>
      <c r="B43" s="363"/>
      <c r="C43" s="363"/>
      <c r="D43" s="363"/>
      <c r="E43" s="318"/>
      <c r="F43" s="318"/>
      <c r="G43" s="318"/>
      <c r="H43" s="318"/>
    </row>
    <row r="44" spans="1:8" s="258" customFormat="1" ht="12.75" x14ac:dyDescent="0.25">
      <c r="A44" s="363"/>
      <c r="B44" s="363"/>
      <c r="C44" s="363"/>
      <c r="D44" s="363"/>
      <c r="E44" s="318"/>
      <c r="F44" s="318"/>
      <c r="G44" s="318"/>
      <c r="H44" s="318"/>
    </row>
    <row r="45" spans="1:8" s="258" customFormat="1" ht="12.75" x14ac:dyDescent="0.25">
      <c r="A45" s="363"/>
      <c r="B45" s="363"/>
      <c r="C45" s="363"/>
      <c r="D45" s="363"/>
      <c r="E45" s="318"/>
      <c r="F45" s="318"/>
      <c r="G45" s="318"/>
      <c r="H45" s="318"/>
    </row>
    <row r="46" spans="1:8" s="258" customFormat="1" ht="12.75" x14ac:dyDescent="0.25">
      <c r="A46" s="363"/>
      <c r="B46" s="363"/>
      <c r="C46" s="363"/>
      <c r="D46" s="363"/>
      <c r="E46" s="318"/>
      <c r="F46" s="318"/>
      <c r="G46" s="318"/>
      <c r="H46" s="318"/>
    </row>
    <row r="47" spans="1:8" s="258" customFormat="1" ht="12.75" x14ac:dyDescent="0.25">
      <c r="A47" s="363"/>
      <c r="B47" s="363"/>
      <c r="C47" s="363"/>
      <c r="D47" s="363"/>
      <c r="E47" s="318"/>
      <c r="F47" s="318"/>
      <c r="G47" s="318"/>
      <c r="H47" s="318"/>
    </row>
    <row r="48" spans="1:8" s="258" customFormat="1" ht="12.75" x14ac:dyDescent="0.25">
      <c r="A48" s="363"/>
      <c r="B48" s="363"/>
      <c r="C48" s="363"/>
      <c r="D48" s="363"/>
      <c r="E48" s="318"/>
      <c r="F48" s="318"/>
      <c r="G48" s="318"/>
      <c r="H48" s="318"/>
    </row>
    <row r="49" spans="1:8" s="258" customFormat="1" ht="12.75" x14ac:dyDescent="0.25">
      <c r="A49" s="363"/>
      <c r="B49" s="363"/>
      <c r="C49" s="363"/>
      <c r="D49" s="363"/>
      <c r="E49" s="318"/>
      <c r="F49" s="318"/>
      <c r="G49" s="318"/>
      <c r="H49" s="318"/>
    </row>
    <row r="50" spans="1:8" s="258" customFormat="1" ht="12.75" x14ac:dyDescent="0.25">
      <c r="A50" s="363"/>
      <c r="B50" s="363"/>
      <c r="C50" s="363"/>
      <c r="D50" s="363"/>
      <c r="E50" s="318"/>
      <c r="F50" s="318"/>
      <c r="G50" s="318"/>
      <c r="H50" s="318"/>
    </row>
    <row r="51" spans="1:8" s="258" customFormat="1" ht="12.75" x14ac:dyDescent="0.25">
      <c r="A51" s="363"/>
      <c r="B51" s="363"/>
      <c r="C51" s="363"/>
      <c r="D51" s="363"/>
      <c r="E51" s="318"/>
      <c r="F51" s="318"/>
      <c r="G51" s="318"/>
      <c r="H51" s="318"/>
    </row>
    <row r="52" spans="1:8" s="258" customFormat="1" ht="12.75" x14ac:dyDescent="0.25">
      <c r="A52" s="363"/>
      <c r="B52" s="363"/>
      <c r="C52" s="363"/>
      <c r="D52" s="363"/>
      <c r="E52" s="318"/>
      <c r="F52" s="318"/>
      <c r="G52" s="318"/>
      <c r="H52" s="318"/>
    </row>
    <row r="53" spans="1:8" s="258" customFormat="1" ht="12.75" x14ac:dyDescent="0.25">
      <c r="A53" s="363"/>
      <c r="B53" s="363"/>
      <c r="C53" s="363"/>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35" t="s">
        <v>39</v>
      </c>
      <c r="B101" s="536"/>
      <c r="C101" s="536"/>
      <c r="D101" s="537"/>
      <c r="E101" s="318"/>
      <c r="F101" s="318"/>
      <c r="G101" s="318"/>
      <c r="H101" s="318"/>
    </row>
    <row r="102" spans="1:8" s="258" customFormat="1" ht="12.75" x14ac:dyDescent="0.2">
      <c r="A102" s="521"/>
      <c r="B102" s="522"/>
      <c r="C102" s="522"/>
      <c r="D102" s="523"/>
      <c r="E102" s="319" t="s">
        <v>1467</v>
      </c>
      <c r="F102" s="318"/>
      <c r="G102" s="318"/>
      <c r="H102" s="318"/>
    </row>
    <row r="103" spans="1:8" s="258" customFormat="1" ht="12.75" x14ac:dyDescent="0.25">
      <c r="A103" s="524"/>
      <c r="B103" s="525"/>
      <c r="C103" s="525"/>
      <c r="D103" s="526"/>
      <c r="E103" s="318"/>
      <c r="F103" s="318"/>
      <c r="G103" s="318"/>
      <c r="H103" s="318"/>
    </row>
    <row r="104" spans="1:8" s="258" customFormat="1" ht="12.75" x14ac:dyDescent="0.25">
      <c r="A104" s="524"/>
      <c r="B104" s="525"/>
      <c r="C104" s="525"/>
      <c r="D104" s="526"/>
      <c r="E104" s="318"/>
      <c r="F104" s="318"/>
      <c r="G104" s="318"/>
      <c r="H104" s="318"/>
    </row>
    <row r="105" spans="1:8" s="258" customFormat="1" ht="12.75" x14ac:dyDescent="0.25">
      <c r="A105" s="524"/>
      <c r="B105" s="525"/>
      <c r="C105" s="525"/>
      <c r="D105" s="526"/>
      <c r="E105" s="318"/>
      <c r="F105" s="318"/>
      <c r="G105" s="318"/>
      <c r="H105" s="318"/>
    </row>
    <row r="106" spans="1:8" s="258" customFormat="1" ht="12.75" x14ac:dyDescent="0.25">
      <c r="A106" s="524"/>
      <c r="B106" s="525"/>
      <c r="C106" s="525"/>
      <c r="D106" s="526"/>
      <c r="E106" s="318"/>
      <c r="F106" s="318"/>
      <c r="G106" s="318"/>
      <c r="H106" s="318"/>
    </row>
    <row r="107" spans="1:8" s="258" customFormat="1" ht="12.75" x14ac:dyDescent="0.25">
      <c r="A107" s="524"/>
      <c r="B107" s="525"/>
      <c r="C107" s="525"/>
      <c r="D107" s="526"/>
      <c r="E107" s="318"/>
      <c r="F107" s="318"/>
      <c r="G107" s="318"/>
      <c r="H107" s="318"/>
    </row>
    <row r="108" spans="1:8" s="258" customFormat="1" ht="12.75" x14ac:dyDescent="0.25">
      <c r="A108" s="524"/>
      <c r="B108" s="525"/>
      <c r="C108" s="525"/>
      <c r="D108" s="526"/>
      <c r="E108" s="318"/>
      <c r="F108" s="318"/>
      <c r="G108" s="318"/>
      <c r="H108" s="318"/>
    </row>
    <row r="109" spans="1:8" s="258" customFormat="1" ht="12.75" x14ac:dyDescent="0.25">
      <c r="A109" s="527"/>
      <c r="B109" s="528"/>
      <c r="C109" s="528"/>
      <c r="D109" s="529"/>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Saratoga</v>
      </c>
      <c r="C1" s="280"/>
      <c r="D1" s="358"/>
      <c r="E1" s="358"/>
      <c r="F1" s="358" t="s">
        <v>8</v>
      </c>
      <c r="G1" s="358"/>
      <c r="H1" s="358"/>
      <c r="I1" s="358"/>
      <c r="J1" s="543" t="s">
        <v>1766</v>
      </c>
      <c r="K1" s="544"/>
      <c r="L1" s="545"/>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48" t="s">
        <v>102</v>
      </c>
      <c r="K2" s="549"/>
      <c r="L2" s="259"/>
      <c r="M2" s="358"/>
      <c r="N2" s="358"/>
      <c r="O2" s="358"/>
      <c r="P2" s="358"/>
      <c r="Q2" s="358"/>
      <c r="R2" s="358"/>
      <c r="S2" s="358"/>
      <c r="T2" s="358"/>
      <c r="U2" s="58"/>
      <c r="V2" s="58"/>
    </row>
    <row r="3" spans="1:22" s="219" customFormat="1" ht="15" x14ac:dyDescent="0.2">
      <c r="A3" s="473" t="s">
        <v>1369</v>
      </c>
      <c r="B3" s="473"/>
      <c r="C3" s="473"/>
      <c r="D3" s="473"/>
      <c r="E3" s="473"/>
      <c r="F3" s="473"/>
      <c r="G3" s="473"/>
      <c r="H3" s="473"/>
      <c r="I3" s="473"/>
      <c r="J3" s="473"/>
      <c r="K3" s="473"/>
      <c r="L3" s="473"/>
      <c r="M3" s="473"/>
      <c r="N3" s="473"/>
      <c r="O3" s="473"/>
      <c r="P3" s="473"/>
      <c r="Q3" s="473"/>
      <c r="R3" s="473"/>
      <c r="S3" s="473"/>
      <c r="T3" s="473"/>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42" t="s">
        <v>30</v>
      </c>
      <c r="B7" s="542"/>
      <c r="C7" s="542"/>
      <c r="D7" s="542"/>
      <c r="E7" s="542"/>
      <c r="F7" s="542"/>
      <c r="G7" s="542"/>
      <c r="H7" s="542"/>
      <c r="I7" s="542"/>
      <c r="J7" s="520"/>
    </row>
    <row r="8" spans="1:22" s="209" customFormat="1" ht="15.75" x14ac:dyDescent="0.2">
      <c r="A8" s="542" t="s">
        <v>37</v>
      </c>
      <c r="B8" s="542"/>
      <c r="C8" s="542"/>
      <c r="D8" s="542"/>
      <c r="E8" s="542"/>
      <c r="F8" s="542"/>
      <c r="G8" s="542"/>
      <c r="H8" s="542"/>
      <c r="I8" s="542"/>
      <c r="J8" s="520"/>
    </row>
    <row r="9" spans="1:22" s="209" customFormat="1" ht="45" customHeight="1" x14ac:dyDescent="0.2">
      <c r="A9" s="484" t="s">
        <v>43</v>
      </c>
      <c r="B9" s="546"/>
      <c r="C9" s="546"/>
      <c r="D9" s="547"/>
      <c r="E9" s="541" t="s">
        <v>31</v>
      </c>
      <c r="F9" s="541"/>
      <c r="G9" s="541"/>
      <c r="H9" s="541"/>
      <c r="I9" s="181" t="s">
        <v>32</v>
      </c>
      <c r="J9" s="181" t="s">
        <v>33</v>
      </c>
    </row>
    <row r="10" spans="1:22" s="209" customFormat="1" ht="14.25" customHeight="1" x14ac:dyDescent="0.2">
      <c r="A10" s="475">
        <v>1</v>
      </c>
      <c r="B10" s="476"/>
      <c r="C10" s="476"/>
      <c r="D10" s="478"/>
      <c r="E10" s="475">
        <v>2</v>
      </c>
      <c r="F10" s="477"/>
      <c r="G10" s="477"/>
      <c r="H10" s="478"/>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38" t="s">
        <v>132</v>
      </c>
      <c r="B12" s="539"/>
      <c r="C12" s="540"/>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Saratoga</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0"/>
      <c r="N4" s="550"/>
      <c r="O4" s="550"/>
      <c r="P4" s="550"/>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79" t="s">
        <v>40</v>
      </c>
      <c r="B7" s="482"/>
      <c r="C7" s="482"/>
      <c r="D7" s="482"/>
      <c r="E7" s="482"/>
      <c r="F7" s="482"/>
      <c r="G7" s="482"/>
      <c r="H7" s="482"/>
      <c r="I7" s="482"/>
      <c r="J7" s="483"/>
    </row>
    <row r="8" spans="1:45" ht="15.75" customHeight="1" x14ac:dyDescent="0.2">
      <c r="A8" s="479" t="s">
        <v>1356</v>
      </c>
      <c r="B8" s="482"/>
      <c r="C8" s="482"/>
      <c r="D8" s="482"/>
      <c r="E8" s="482"/>
      <c r="F8" s="482"/>
      <c r="G8" s="482"/>
      <c r="H8" s="482"/>
      <c r="I8" s="482"/>
      <c r="J8" s="483"/>
    </row>
    <row r="9" spans="1:45" ht="58.5" customHeight="1" x14ac:dyDescent="0.2">
      <c r="A9" s="551" t="s">
        <v>1357</v>
      </c>
      <c r="B9" s="552"/>
      <c r="C9" s="552"/>
      <c r="D9" s="552"/>
      <c r="E9" s="552"/>
      <c r="F9" s="552"/>
      <c r="G9" s="552"/>
      <c r="H9" s="552"/>
      <c r="I9" s="552"/>
      <c r="J9" s="553"/>
    </row>
    <row r="10" spans="1:45" ht="77.25" customHeight="1" x14ac:dyDescent="0.2">
      <c r="A10" s="554" t="s">
        <v>34</v>
      </c>
      <c r="B10" s="555" t="s">
        <v>1348</v>
      </c>
      <c r="C10" s="556"/>
      <c r="D10" s="556"/>
      <c r="E10" s="557"/>
      <c r="F10" s="554" t="s">
        <v>1850</v>
      </c>
      <c r="G10" s="554"/>
      <c r="H10" s="554"/>
      <c r="I10" s="554"/>
      <c r="J10" s="554" t="s">
        <v>1353</v>
      </c>
    </row>
    <row r="11" spans="1:45" ht="60" customHeight="1" thickBot="1" x14ac:dyDescent="0.25">
      <c r="A11" s="554"/>
      <c r="B11" s="430" t="s">
        <v>1349</v>
      </c>
      <c r="C11" s="430" t="s">
        <v>1350</v>
      </c>
      <c r="D11" s="430" t="s">
        <v>1351</v>
      </c>
      <c r="E11" s="430" t="s">
        <v>1352</v>
      </c>
      <c r="F11" s="430" t="s">
        <v>1349</v>
      </c>
      <c r="G11" s="430" t="s">
        <v>1350</v>
      </c>
      <c r="H11" s="430" t="s">
        <v>1351</v>
      </c>
      <c r="I11" s="430" t="s">
        <v>1352</v>
      </c>
      <c r="J11" s="554"/>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4" customWidth="1"/>
    <col min="8" max="8" width="4.5703125" style="14" hidden="1" customWidth="1"/>
    <col min="9" max="16384" width="8.85546875" style="14" hidden="1"/>
  </cols>
  <sheetData>
    <row r="1" spans="1:19" s="219" customFormat="1" ht="22.9" customHeight="1" x14ac:dyDescent="0.35">
      <c r="A1" s="279" t="s">
        <v>10</v>
      </c>
      <c r="B1" s="206" t="str">
        <f>'Start Here'!B4:E4</f>
        <v>Saratoga</v>
      </c>
      <c r="C1" s="280"/>
      <c r="D1" s="559" t="s">
        <v>1780</v>
      </c>
      <c r="E1" s="560"/>
      <c r="F1" s="561"/>
      <c r="G1" s="543" t="s">
        <v>1766</v>
      </c>
      <c r="H1" s="544"/>
      <c r="I1" s="545"/>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59"/>
      <c r="E2" s="560"/>
      <c r="F2" s="561"/>
      <c r="G2" s="548" t="s">
        <v>102</v>
      </c>
      <c r="H2" s="549"/>
      <c r="I2" s="259"/>
      <c r="J2" s="358"/>
      <c r="K2" s="358"/>
      <c r="L2" s="358"/>
      <c r="M2" s="358"/>
      <c r="N2" s="358"/>
      <c r="O2" s="358"/>
      <c r="P2" s="358"/>
      <c r="Q2" s="358"/>
      <c r="R2" s="58"/>
      <c r="S2" s="58"/>
    </row>
    <row r="3" spans="1:19" s="219" customFormat="1" ht="19.5" customHeight="1" x14ac:dyDescent="0.35">
      <c r="A3" s="405"/>
      <c r="B3" s="406"/>
      <c r="C3" s="407"/>
      <c r="D3" s="408" t="s">
        <v>8</v>
      </c>
      <c r="E3" s="404"/>
      <c r="F3" s="403"/>
      <c r="G3" s="409"/>
      <c r="H3" s="397"/>
      <c r="I3" s="75"/>
      <c r="J3" s="358"/>
      <c r="K3" s="358"/>
      <c r="L3" s="358"/>
      <c r="M3" s="358"/>
      <c r="N3" s="358"/>
      <c r="O3" s="358"/>
      <c r="P3" s="358"/>
      <c r="Q3" s="358"/>
      <c r="R3" s="58"/>
      <c r="S3" s="58"/>
    </row>
    <row r="4" spans="1:19" s="219" customFormat="1" ht="17.25" customHeight="1" x14ac:dyDescent="0.35">
      <c r="A4" s="405"/>
      <c r="B4" s="406"/>
      <c r="C4" s="407"/>
      <c r="D4" s="408" t="s">
        <v>9</v>
      </c>
      <c r="E4" s="404"/>
      <c r="F4" s="403"/>
      <c r="G4" s="409"/>
      <c r="H4" s="397"/>
      <c r="I4" s="75"/>
      <c r="J4" s="358"/>
      <c r="K4" s="358"/>
      <c r="L4" s="358"/>
      <c r="M4" s="358"/>
      <c r="N4" s="358"/>
      <c r="O4" s="358"/>
      <c r="P4" s="358"/>
      <c r="Q4" s="358"/>
      <c r="R4" s="58"/>
      <c r="S4" s="58"/>
    </row>
    <row r="5" spans="1:19" s="219" customFormat="1" ht="15" x14ac:dyDescent="0.2">
      <c r="A5" s="473" t="s">
        <v>1369</v>
      </c>
      <c r="B5" s="473"/>
      <c r="C5" s="473"/>
      <c r="D5" s="473"/>
      <c r="E5" s="473"/>
      <c r="F5" s="473"/>
      <c r="G5" s="473"/>
      <c r="H5" s="473"/>
      <c r="I5" s="473"/>
      <c r="J5" s="473"/>
      <c r="K5" s="473"/>
      <c r="L5" s="473"/>
      <c r="M5" s="473"/>
      <c r="N5" s="473"/>
      <c r="O5" s="473"/>
      <c r="P5" s="473"/>
      <c r="Q5" s="473"/>
      <c r="R5" s="59"/>
      <c r="S5" s="59"/>
    </row>
    <row r="6" spans="1:19" s="61" customFormat="1" ht="7.15" customHeight="1" x14ac:dyDescent="0.2">
      <c r="D6" s="60"/>
      <c r="E6" s="60"/>
      <c r="G6" s="410"/>
      <c r="H6" s="276"/>
    </row>
    <row r="7" spans="1:19" s="61" customFormat="1" ht="4.9000000000000004" customHeight="1" x14ac:dyDescent="0.2">
      <c r="D7" s="7"/>
      <c r="E7" s="7"/>
      <c r="G7" s="410"/>
    </row>
    <row r="8" spans="1:19" s="292" customFormat="1" ht="11.25" hidden="1" x14ac:dyDescent="0.2">
      <c r="A8" s="292" t="s">
        <v>1468</v>
      </c>
      <c r="B8" s="292" t="s">
        <v>1469</v>
      </c>
      <c r="C8" s="292" t="s">
        <v>1470</v>
      </c>
      <c r="D8" s="292" t="s">
        <v>1471</v>
      </c>
      <c r="F8" s="292" t="s">
        <v>1475</v>
      </c>
      <c r="G8" s="411" t="s">
        <v>1477</v>
      </c>
    </row>
    <row r="9" spans="1:19" s="209" customFormat="1" ht="15.75" x14ac:dyDescent="0.2">
      <c r="A9" s="542" t="s">
        <v>1775</v>
      </c>
      <c r="B9" s="542"/>
      <c r="C9" s="542"/>
      <c r="D9" s="542"/>
      <c r="E9" s="542"/>
      <c r="F9" s="542"/>
      <c r="G9" s="520"/>
    </row>
    <row r="10" spans="1:19" s="209" customFormat="1" x14ac:dyDescent="0.2">
      <c r="A10" s="474" t="s">
        <v>1770</v>
      </c>
      <c r="B10" s="474"/>
      <c r="C10" s="474"/>
      <c r="D10" s="474"/>
      <c r="E10" s="474"/>
      <c r="F10" s="474"/>
      <c r="G10" s="558"/>
    </row>
    <row r="11" spans="1:19" s="209" customFormat="1" ht="45" customHeight="1" x14ac:dyDescent="0.2">
      <c r="A11" s="484" t="s">
        <v>43</v>
      </c>
      <c r="B11" s="546"/>
      <c r="C11" s="546"/>
      <c r="D11" s="547"/>
      <c r="E11" s="401"/>
      <c r="F11" s="394"/>
      <c r="G11" s="400"/>
    </row>
    <row r="12" spans="1:19" s="209" customFormat="1" ht="14.25" customHeight="1" x14ac:dyDescent="0.2">
      <c r="A12" s="475">
        <v>1</v>
      </c>
      <c r="B12" s="476"/>
      <c r="C12" s="476"/>
      <c r="D12" s="478"/>
      <c r="E12" s="399"/>
      <c r="F12" s="393"/>
      <c r="G12" s="398">
        <v>4</v>
      </c>
    </row>
    <row r="13" spans="1:19" s="209" customFormat="1" ht="66.75" customHeight="1" x14ac:dyDescent="0.2">
      <c r="A13" s="395" t="s">
        <v>1</v>
      </c>
      <c r="B13" s="395" t="s">
        <v>2</v>
      </c>
      <c r="C13" s="395" t="s">
        <v>129</v>
      </c>
      <c r="D13" s="395" t="s">
        <v>1288</v>
      </c>
      <c r="E13" s="402" t="s">
        <v>1774</v>
      </c>
      <c r="F13" s="395" t="s">
        <v>1773</v>
      </c>
      <c r="G13" s="402" t="s">
        <v>1769</v>
      </c>
    </row>
    <row r="14" spans="1:19" s="262" customFormat="1" x14ac:dyDescent="0.2">
      <c r="A14" s="538" t="s">
        <v>132</v>
      </c>
      <c r="B14" s="539"/>
      <c r="C14" s="540"/>
      <c r="D14" s="157"/>
      <c r="E14" s="157"/>
      <c r="F14" s="260"/>
      <c r="G14" s="261"/>
    </row>
    <row r="15" spans="1:19" s="227" customFormat="1" x14ac:dyDescent="0.2">
      <c r="A15" s="387"/>
      <c r="B15" s="387"/>
      <c r="C15" s="387"/>
      <c r="D15" s="387"/>
      <c r="E15" s="387"/>
      <c r="F15" s="387"/>
      <c r="G15" s="263"/>
    </row>
    <row r="16" spans="1:19" s="227" customFormat="1" x14ac:dyDescent="0.2">
      <c r="A16" s="387"/>
      <c r="B16" s="387"/>
      <c r="C16" s="387"/>
      <c r="D16" s="387"/>
      <c r="E16" s="387"/>
      <c r="F16" s="387"/>
      <c r="G16" s="263"/>
    </row>
    <row r="17" spans="1:7" s="227" customFormat="1" x14ac:dyDescent="0.2">
      <c r="A17" s="387"/>
      <c r="B17" s="387"/>
      <c r="C17" s="387"/>
      <c r="D17" s="387"/>
      <c r="E17" s="387"/>
      <c r="F17" s="387"/>
      <c r="G17" s="263"/>
    </row>
    <row r="18" spans="1:7" s="227" customFormat="1" x14ac:dyDescent="0.2">
      <c r="A18" s="387"/>
      <c r="B18" s="387"/>
      <c r="C18" s="387"/>
      <c r="D18" s="387"/>
      <c r="E18" s="387"/>
      <c r="F18" s="387"/>
      <c r="G18" s="263"/>
    </row>
    <row r="19" spans="1:7" s="227" customFormat="1" x14ac:dyDescent="0.2">
      <c r="A19" s="387"/>
      <c r="B19" s="387"/>
      <c r="C19" s="387"/>
      <c r="D19" s="387"/>
      <c r="E19" s="387"/>
      <c r="F19" s="387"/>
      <c r="G19" s="263"/>
    </row>
    <row r="20" spans="1:7" s="227" customFormat="1" x14ac:dyDescent="0.2">
      <c r="A20" s="387"/>
      <c r="B20" s="387"/>
      <c r="C20" s="387"/>
      <c r="D20" s="387"/>
      <c r="E20" s="387"/>
      <c r="F20" s="387"/>
      <c r="G20" s="263"/>
    </row>
    <row r="21" spans="1:7" s="227" customFormat="1" x14ac:dyDescent="0.2">
      <c r="A21" s="387"/>
      <c r="B21" s="387"/>
      <c r="C21" s="387"/>
      <c r="D21" s="387"/>
      <c r="E21" s="387"/>
      <c r="F21" s="387"/>
      <c r="G21" s="263"/>
    </row>
    <row r="22" spans="1:7" s="227" customFormat="1" x14ac:dyDescent="0.2">
      <c r="A22" s="387"/>
      <c r="B22" s="387"/>
      <c r="C22" s="387"/>
      <c r="D22" s="387"/>
      <c r="E22" s="387"/>
      <c r="F22" s="387"/>
      <c r="G22" s="263"/>
    </row>
    <row r="23" spans="1:7" s="227" customFormat="1" x14ac:dyDescent="0.2">
      <c r="A23" s="387"/>
      <c r="B23" s="387"/>
      <c r="C23" s="387"/>
      <c r="D23" s="387"/>
      <c r="E23" s="387"/>
      <c r="F23" s="387"/>
      <c r="G23" s="263"/>
    </row>
    <row r="24" spans="1:7" s="227" customFormat="1" x14ac:dyDescent="0.2">
      <c r="A24" s="387"/>
      <c r="B24" s="387"/>
      <c r="C24" s="387"/>
      <c r="D24" s="387"/>
      <c r="E24" s="387"/>
      <c r="F24" s="387"/>
      <c r="G24" s="263"/>
    </row>
    <row r="25" spans="1:7" s="227" customFormat="1" x14ac:dyDescent="0.2">
      <c r="A25" s="387"/>
      <c r="B25" s="387"/>
      <c r="C25" s="387"/>
      <c r="D25" s="387"/>
      <c r="E25" s="387"/>
      <c r="F25" s="387"/>
      <c r="G25" s="263"/>
    </row>
    <row r="26" spans="1:7" s="227" customFormat="1" x14ac:dyDescent="0.2">
      <c r="A26" s="387"/>
      <c r="B26" s="387"/>
      <c r="C26" s="387"/>
      <c r="D26" s="387"/>
      <c r="E26" s="387"/>
      <c r="F26" s="387"/>
      <c r="G26" s="263"/>
    </row>
    <row r="27" spans="1:7" s="227" customFormat="1" x14ac:dyDescent="0.2">
      <c r="A27" s="387"/>
      <c r="B27" s="387"/>
      <c r="C27" s="387"/>
      <c r="D27" s="387"/>
      <c r="E27" s="387"/>
      <c r="F27" s="387"/>
      <c r="G27" s="263"/>
    </row>
    <row r="28" spans="1:7" s="227" customFormat="1" x14ac:dyDescent="0.2">
      <c r="A28" s="387"/>
      <c r="B28" s="387"/>
      <c r="C28" s="387"/>
      <c r="D28" s="387"/>
      <c r="E28" s="387"/>
      <c r="F28" s="387"/>
      <c r="G28" s="263"/>
    </row>
    <row r="29" spans="1:7" s="227" customFormat="1" x14ac:dyDescent="0.2">
      <c r="A29" s="387"/>
      <c r="B29" s="387"/>
      <c r="C29" s="387"/>
      <c r="D29" s="387"/>
      <c r="E29" s="387"/>
      <c r="F29" s="387"/>
      <c r="G29" s="263"/>
    </row>
    <row r="30" spans="1:7" s="227" customFormat="1" x14ac:dyDescent="0.2">
      <c r="A30" s="387"/>
      <c r="B30" s="387"/>
      <c r="C30" s="387"/>
      <c r="D30" s="387"/>
      <c r="E30" s="387"/>
      <c r="F30" s="387"/>
      <c r="G30" s="263"/>
    </row>
    <row r="31" spans="1:7" s="227" customFormat="1" x14ac:dyDescent="0.2">
      <c r="A31" s="387"/>
      <c r="B31" s="387"/>
      <c r="C31" s="387"/>
      <c r="D31" s="387"/>
      <c r="E31" s="387"/>
      <c r="F31" s="387"/>
      <c r="G31" s="263"/>
    </row>
    <row r="32" spans="1:7" s="227" customFormat="1" x14ac:dyDescent="0.2">
      <c r="A32" s="387"/>
      <c r="B32" s="387"/>
      <c r="C32" s="387"/>
      <c r="D32" s="387"/>
      <c r="E32" s="387"/>
      <c r="F32" s="387"/>
      <c r="G32" s="263"/>
    </row>
    <row r="33" spans="1:7" s="227" customFormat="1" x14ac:dyDescent="0.2">
      <c r="A33" s="387"/>
      <c r="B33" s="387"/>
      <c r="C33" s="387"/>
      <c r="D33" s="387"/>
      <c r="E33" s="387"/>
      <c r="F33" s="387"/>
      <c r="G33" s="263"/>
    </row>
    <row r="34" spans="1:7" s="227" customFormat="1" x14ac:dyDescent="0.2">
      <c r="A34" s="387"/>
      <c r="B34" s="387"/>
      <c r="C34" s="387"/>
      <c r="D34" s="387"/>
      <c r="E34" s="387"/>
      <c r="F34" s="387"/>
      <c r="G34" s="263"/>
    </row>
    <row r="35" spans="1:7" s="227" customFormat="1" x14ac:dyDescent="0.2">
      <c r="A35" s="387"/>
      <c r="B35" s="387"/>
      <c r="C35" s="387"/>
      <c r="D35" s="387"/>
      <c r="E35" s="387"/>
      <c r="F35" s="387"/>
      <c r="G35" s="263"/>
    </row>
    <row r="36" spans="1:7" s="227" customFormat="1" x14ac:dyDescent="0.2">
      <c r="A36" s="387"/>
      <c r="B36" s="387"/>
      <c r="C36" s="387"/>
      <c r="D36" s="387"/>
      <c r="E36" s="387"/>
      <c r="F36" s="387"/>
      <c r="G36" s="263"/>
    </row>
    <row r="37" spans="1:7" s="227" customFormat="1" x14ac:dyDescent="0.2">
      <c r="A37" s="387"/>
      <c r="B37" s="387"/>
      <c r="C37" s="387"/>
      <c r="D37" s="387"/>
      <c r="E37" s="387"/>
      <c r="F37" s="387"/>
      <c r="G37" s="263"/>
    </row>
    <row r="38" spans="1:7" s="227" customFormat="1" x14ac:dyDescent="0.2">
      <c r="A38" s="387"/>
      <c r="B38" s="387"/>
      <c r="C38" s="387"/>
      <c r="D38" s="387"/>
      <c r="E38" s="387"/>
      <c r="F38" s="387"/>
      <c r="G38" s="263"/>
    </row>
    <row r="39" spans="1:7" s="227" customFormat="1" x14ac:dyDescent="0.2">
      <c r="A39" s="387"/>
      <c r="B39" s="387"/>
      <c r="C39" s="387"/>
      <c r="D39" s="387"/>
      <c r="E39" s="387"/>
      <c r="F39" s="387"/>
      <c r="G39" s="263"/>
    </row>
    <row r="40" spans="1:7" s="227" customFormat="1" x14ac:dyDescent="0.2">
      <c r="A40" s="387"/>
      <c r="B40" s="387"/>
      <c r="C40" s="387"/>
      <c r="D40" s="387"/>
      <c r="E40" s="387"/>
      <c r="F40" s="387"/>
      <c r="G40" s="263"/>
    </row>
    <row r="41" spans="1:7" s="227" customFormat="1" x14ac:dyDescent="0.2">
      <c r="A41" s="387"/>
      <c r="B41" s="387"/>
      <c r="C41" s="387"/>
      <c r="D41" s="387"/>
      <c r="E41" s="387"/>
      <c r="F41" s="387"/>
      <c r="G41" s="263"/>
    </row>
    <row r="42" spans="1:7" s="227" customFormat="1" x14ac:dyDescent="0.2">
      <c r="A42" s="387"/>
      <c r="B42" s="387"/>
      <c r="C42" s="387"/>
      <c r="D42" s="387"/>
      <c r="E42" s="387"/>
      <c r="F42" s="387"/>
      <c r="G42" s="263"/>
    </row>
    <row r="43" spans="1:7" s="227" customFormat="1" x14ac:dyDescent="0.2">
      <c r="A43" s="387"/>
      <c r="B43" s="387"/>
      <c r="C43" s="387"/>
      <c r="D43" s="387"/>
      <c r="E43" s="387"/>
      <c r="F43" s="387"/>
      <c r="G43" s="263"/>
    </row>
    <row r="44" spans="1:7" s="227" customFormat="1" x14ac:dyDescent="0.2">
      <c r="A44" s="387"/>
      <c r="B44" s="387"/>
      <c r="C44" s="387"/>
      <c r="D44" s="387"/>
      <c r="E44" s="387"/>
      <c r="F44" s="387"/>
      <c r="G44" s="263"/>
    </row>
    <row r="45" spans="1:7" s="227" customFormat="1" x14ac:dyDescent="0.2">
      <c r="A45" s="387"/>
      <c r="B45" s="387"/>
      <c r="C45" s="387"/>
      <c r="D45" s="387"/>
      <c r="E45" s="387"/>
      <c r="F45" s="387"/>
      <c r="G45" s="263"/>
    </row>
    <row r="46" spans="1:7" s="227" customFormat="1" x14ac:dyDescent="0.2">
      <c r="A46" s="387"/>
      <c r="B46" s="387"/>
      <c r="C46" s="387"/>
      <c r="D46" s="387"/>
      <c r="E46" s="387"/>
      <c r="F46" s="387"/>
      <c r="G46" s="263"/>
    </row>
    <row r="47" spans="1:7" s="227" customFormat="1" x14ac:dyDescent="0.2">
      <c r="A47" s="387"/>
      <c r="B47" s="387"/>
      <c r="C47" s="387"/>
      <c r="D47" s="387"/>
      <c r="E47" s="387"/>
      <c r="F47" s="387"/>
      <c r="G47" s="263"/>
    </row>
    <row r="48" spans="1:7" s="227" customFormat="1" x14ac:dyDescent="0.2">
      <c r="A48" s="387"/>
      <c r="B48" s="387"/>
      <c r="C48" s="387"/>
      <c r="D48" s="387"/>
      <c r="E48" s="387"/>
      <c r="F48" s="387"/>
      <c r="G48" s="263"/>
    </row>
    <row r="49" spans="1:7" s="227" customFormat="1" x14ac:dyDescent="0.2">
      <c r="A49" s="387"/>
      <c r="B49" s="387"/>
      <c r="C49" s="387"/>
      <c r="D49" s="387"/>
      <c r="E49" s="387"/>
      <c r="F49" s="387"/>
      <c r="G49" s="263"/>
    </row>
    <row r="50" spans="1:7" s="227" customFormat="1" x14ac:dyDescent="0.2">
      <c r="A50" s="387"/>
      <c r="B50" s="387"/>
      <c r="C50" s="387"/>
      <c r="D50" s="387"/>
      <c r="E50" s="387"/>
      <c r="F50" s="387"/>
      <c r="G50" s="263"/>
    </row>
    <row r="51" spans="1:7" s="227" customFormat="1" x14ac:dyDescent="0.2">
      <c r="A51" s="387"/>
      <c r="B51" s="387"/>
      <c r="C51" s="387"/>
      <c r="D51" s="387"/>
      <c r="E51" s="387"/>
      <c r="F51" s="387"/>
      <c r="G51" s="263"/>
    </row>
    <row r="52" spans="1:7" s="227" customFormat="1" x14ac:dyDescent="0.2">
      <c r="A52" s="387"/>
      <c r="B52" s="387"/>
      <c r="C52" s="387"/>
      <c r="D52" s="387"/>
      <c r="E52" s="387"/>
      <c r="F52" s="387"/>
      <c r="G52" s="263"/>
    </row>
    <row r="53" spans="1:7" s="227" customFormat="1" x14ac:dyDescent="0.2">
      <c r="A53" s="387"/>
      <c r="B53" s="387"/>
      <c r="C53" s="387"/>
      <c r="D53" s="387"/>
      <c r="E53" s="387"/>
      <c r="F53" s="387"/>
      <c r="G53" s="263"/>
    </row>
    <row r="54" spans="1:7" s="227" customFormat="1" x14ac:dyDescent="0.2">
      <c r="A54" s="387"/>
      <c r="B54" s="387"/>
      <c r="C54" s="387"/>
      <c r="D54" s="387"/>
      <c r="E54" s="387"/>
      <c r="F54" s="387"/>
      <c r="G54" s="263"/>
    </row>
    <row r="55" spans="1:7" s="227" customFormat="1" x14ac:dyDescent="0.2">
      <c r="A55" s="387"/>
      <c r="B55" s="387"/>
      <c r="C55" s="387"/>
      <c r="D55" s="387"/>
      <c r="E55" s="387"/>
      <c r="F55" s="387"/>
      <c r="G55" s="263"/>
    </row>
    <row r="56" spans="1:7" s="227" customFormat="1" x14ac:dyDescent="0.2">
      <c r="A56" s="387"/>
      <c r="B56" s="387"/>
      <c r="C56" s="387"/>
      <c r="D56" s="387"/>
      <c r="E56" s="387"/>
      <c r="F56" s="387"/>
      <c r="G56" s="263"/>
    </row>
    <row r="57" spans="1:7" s="227" customFormat="1" x14ac:dyDescent="0.2">
      <c r="A57" s="387"/>
      <c r="B57" s="387"/>
      <c r="C57" s="387"/>
      <c r="D57" s="387"/>
      <c r="E57" s="387"/>
      <c r="F57" s="387"/>
      <c r="G57" s="263"/>
    </row>
    <row r="58" spans="1:7" s="227" customFormat="1" x14ac:dyDescent="0.2">
      <c r="A58" s="387"/>
      <c r="B58" s="387"/>
      <c r="C58" s="387"/>
      <c r="D58" s="387"/>
      <c r="E58" s="387"/>
      <c r="F58" s="387"/>
      <c r="G58" s="263"/>
    </row>
    <row r="59" spans="1:7" s="227" customFormat="1" x14ac:dyDescent="0.2">
      <c r="A59" s="387"/>
      <c r="B59" s="387"/>
      <c r="C59" s="387"/>
      <c r="D59" s="387"/>
      <c r="E59" s="387"/>
      <c r="F59" s="387"/>
      <c r="G59" s="263"/>
    </row>
    <row r="60" spans="1:7" s="227" customFormat="1" x14ac:dyDescent="0.2">
      <c r="A60" s="387"/>
      <c r="B60" s="387"/>
      <c r="C60" s="387"/>
      <c r="D60" s="387"/>
      <c r="E60" s="387"/>
      <c r="F60" s="387"/>
      <c r="G60" s="263"/>
    </row>
    <row r="61" spans="1:7" s="227" customFormat="1" x14ac:dyDescent="0.2">
      <c r="A61" s="387"/>
      <c r="B61" s="387"/>
      <c r="C61" s="387"/>
      <c r="D61" s="387"/>
      <c r="E61" s="387"/>
      <c r="F61" s="387"/>
      <c r="G61" s="263"/>
    </row>
    <row r="62" spans="1:7" s="227" customFormat="1" x14ac:dyDescent="0.2">
      <c r="A62" s="387"/>
      <c r="B62" s="387"/>
      <c r="C62" s="387"/>
      <c r="D62" s="387"/>
      <c r="E62" s="387"/>
      <c r="F62" s="387"/>
      <c r="G62" s="263"/>
    </row>
    <row r="63" spans="1:7" s="227" customFormat="1" x14ac:dyDescent="0.2">
      <c r="A63" s="387"/>
      <c r="B63" s="387"/>
      <c r="C63" s="387"/>
      <c r="D63" s="387"/>
      <c r="E63" s="387"/>
      <c r="F63" s="387"/>
      <c r="G63" s="263"/>
    </row>
    <row r="64" spans="1:7" s="227" customFormat="1" x14ac:dyDescent="0.2">
      <c r="A64" s="387"/>
      <c r="B64" s="387"/>
      <c r="C64" s="387"/>
      <c r="D64" s="387"/>
      <c r="E64" s="387"/>
      <c r="F64" s="387"/>
      <c r="G64" s="263"/>
    </row>
    <row r="65" spans="1:7" s="227" customFormat="1" x14ac:dyDescent="0.2">
      <c r="A65" s="387"/>
      <c r="B65" s="387"/>
      <c r="C65" s="387"/>
      <c r="D65" s="387"/>
      <c r="E65" s="387"/>
      <c r="F65" s="387"/>
      <c r="G65" s="263"/>
    </row>
    <row r="66" spans="1:7" s="227" customFormat="1" x14ac:dyDescent="0.2">
      <c r="A66" s="387"/>
      <c r="B66" s="387"/>
      <c r="C66" s="387"/>
      <c r="D66" s="387"/>
      <c r="E66" s="387"/>
      <c r="F66" s="387"/>
      <c r="G66" s="263"/>
    </row>
    <row r="67" spans="1:7" s="227" customFormat="1" x14ac:dyDescent="0.2">
      <c r="A67" s="387"/>
      <c r="B67" s="387"/>
      <c r="C67" s="387"/>
      <c r="D67" s="387"/>
      <c r="E67" s="387"/>
      <c r="F67" s="387"/>
      <c r="G67" s="263"/>
    </row>
    <row r="68" spans="1:7" s="227" customFormat="1" x14ac:dyDescent="0.2">
      <c r="A68" s="387"/>
      <c r="B68" s="387"/>
      <c r="C68" s="387"/>
      <c r="D68" s="387"/>
      <c r="E68" s="387"/>
      <c r="F68" s="387"/>
      <c r="G68" s="263"/>
    </row>
    <row r="69" spans="1:7" s="227" customFormat="1" x14ac:dyDescent="0.2">
      <c r="A69" s="387"/>
      <c r="B69" s="387"/>
      <c r="C69" s="387"/>
      <c r="D69" s="387"/>
      <c r="E69" s="387"/>
      <c r="F69" s="387"/>
      <c r="G69" s="263"/>
    </row>
    <row r="70" spans="1:7" s="227" customFormat="1" x14ac:dyDescent="0.2">
      <c r="A70" s="387"/>
      <c r="B70" s="387"/>
      <c r="C70" s="387"/>
      <c r="D70" s="387"/>
      <c r="E70" s="387"/>
      <c r="F70" s="387"/>
      <c r="G70" s="263"/>
    </row>
    <row r="71" spans="1:7" s="227" customFormat="1" x14ac:dyDescent="0.2">
      <c r="A71" s="387"/>
      <c r="B71" s="387"/>
      <c r="C71" s="387"/>
      <c r="D71" s="387"/>
      <c r="E71" s="387"/>
      <c r="F71" s="387"/>
      <c r="G71" s="263"/>
    </row>
    <row r="72" spans="1:7" s="227" customFormat="1" x14ac:dyDescent="0.2">
      <c r="A72" s="387"/>
      <c r="B72" s="387"/>
      <c r="C72" s="387"/>
      <c r="D72" s="387"/>
      <c r="E72" s="387"/>
      <c r="F72" s="387"/>
      <c r="G72" s="263"/>
    </row>
    <row r="73" spans="1:7" s="227" customFormat="1" x14ac:dyDescent="0.2">
      <c r="A73" s="387"/>
      <c r="B73" s="387"/>
      <c r="C73" s="387"/>
      <c r="D73" s="387"/>
      <c r="E73" s="387"/>
      <c r="F73" s="387"/>
      <c r="G73" s="263"/>
    </row>
    <row r="74" spans="1:7" s="227" customFormat="1" x14ac:dyDescent="0.2">
      <c r="A74" s="387"/>
      <c r="B74" s="387"/>
      <c r="C74" s="387"/>
      <c r="D74" s="387"/>
      <c r="E74" s="387"/>
      <c r="F74" s="387"/>
      <c r="G74" s="263"/>
    </row>
    <row r="75" spans="1:7" s="227" customFormat="1" x14ac:dyDescent="0.2">
      <c r="A75" s="387"/>
      <c r="B75" s="387"/>
      <c r="C75" s="387"/>
      <c r="D75" s="387"/>
      <c r="E75" s="387"/>
      <c r="F75" s="387"/>
      <c r="G75" s="263"/>
    </row>
    <row r="76" spans="1:7" s="227" customFormat="1" x14ac:dyDescent="0.2">
      <c r="A76" s="387"/>
      <c r="B76" s="387"/>
      <c r="C76" s="387"/>
      <c r="D76" s="387"/>
      <c r="E76" s="387"/>
      <c r="F76" s="387"/>
      <c r="G76" s="263"/>
    </row>
    <row r="77" spans="1:7" s="227" customFormat="1" x14ac:dyDescent="0.2">
      <c r="A77" s="387"/>
      <c r="B77" s="387"/>
      <c r="C77" s="387"/>
      <c r="D77" s="387"/>
      <c r="E77" s="387"/>
      <c r="F77" s="387"/>
      <c r="G77" s="263"/>
    </row>
    <row r="78" spans="1:7" s="227" customFormat="1" x14ac:dyDescent="0.2">
      <c r="A78" s="387"/>
      <c r="B78" s="387"/>
      <c r="C78" s="387"/>
      <c r="D78" s="387"/>
      <c r="E78" s="387"/>
      <c r="F78" s="387"/>
      <c r="G78" s="263"/>
    </row>
    <row r="79" spans="1:7" s="227" customFormat="1" x14ac:dyDescent="0.2">
      <c r="A79" s="387"/>
      <c r="B79" s="387"/>
      <c r="C79" s="387"/>
      <c r="D79" s="387"/>
      <c r="E79" s="387"/>
      <c r="F79" s="387"/>
      <c r="G79" s="263"/>
    </row>
    <row r="80" spans="1:7" s="227" customFormat="1" x14ac:dyDescent="0.2">
      <c r="A80" s="387"/>
      <c r="B80" s="387"/>
      <c r="C80" s="387"/>
      <c r="D80" s="387"/>
      <c r="E80" s="387"/>
      <c r="F80" s="387"/>
      <c r="G80" s="263"/>
    </row>
    <row r="81" spans="1:7" s="227" customFormat="1" x14ac:dyDescent="0.2">
      <c r="A81" s="387"/>
      <c r="B81" s="387"/>
      <c r="C81" s="387"/>
      <c r="D81" s="387"/>
      <c r="E81" s="387"/>
      <c r="F81" s="387"/>
      <c r="G81" s="263"/>
    </row>
    <row r="82" spans="1:7" s="227" customFormat="1" x14ac:dyDescent="0.2">
      <c r="A82" s="387"/>
      <c r="B82" s="387"/>
      <c r="C82" s="387"/>
      <c r="D82" s="387"/>
      <c r="E82" s="387"/>
      <c r="F82" s="387"/>
      <c r="G82" s="263"/>
    </row>
    <row r="83" spans="1:7" s="227" customFormat="1" x14ac:dyDescent="0.2">
      <c r="A83" s="387"/>
      <c r="B83" s="387"/>
      <c r="C83" s="387"/>
      <c r="D83" s="387"/>
      <c r="E83" s="387"/>
      <c r="F83" s="387"/>
      <c r="G83" s="263"/>
    </row>
    <row r="84" spans="1:7" s="227" customFormat="1" x14ac:dyDescent="0.2">
      <c r="A84" s="387"/>
      <c r="B84" s="387"/>
      <c r="C84" s="387"/>
      <c r="D84" s="387"/>
      <c r="E84" s="387"/>
      <c r="F84" s="387"/>
      <c r="G84" s="263"/>
    </row>
    <row r="85" spans="1:7" s="227" customFormat="1" x14ac:dyDescent="0.2">
      <c r="A85" s="387"/>
      <c r="B85" s="387"/>
      <c r="C85" s="387"/>
      <c r="D85" s="387"/>
      <c r="E85" s="387"/>
      <c r="F85" s="387"/>
      <c r="G85" s="263"/>
    </row>
    <row r="86" spans="1:7" s="227" customFormat="1" x14ac:dyDescent="0.2">
      <c r="A86" s="387"/>
      <c r="B86" s="387"/>
      <c r="C86" s="387"/>
      <c r="D86" s="387"/>
      <c r="E86" s="387"/>
      <c r="F86" s="387"/>
      <c r="G86" s="263"/>
    </row>
    <row r="87" spans="1:7" s="227" customFormat="1" x14ac:dyDescent="0.2">
      <c r="A87" s="387"/>
      <c r="B87" s="387"/>
      <c r="C87" s="387"/>
      <c r="D87" s="387"/>
      <c r="E87" s="387"/>
      <c r="F87" s="387"/>
      <c r="G87" s="263"/>
    </row>
    <row r="88" spans="1:7" s="227" customFormat="1" x14ac:dyDescent="0.2">
      <c r="A88" s="387"/>
      <c r="B88" s="387"/>
      <c r="C88" s="387"/>
      <c r="D88" s="387"/>
      <c r="E88" s="387"/>
      <c r="F88" s="387"/>
      <c r="G88" s="263"/>
    </row>
    <row r="89" spans="1:7" s="227" customFormat="1" x14ac:dyDescent="0.2">
      <c r="A89" s="387"/>
      <c r="B89" s="387"/>
      <c r="C89" s="387"/>
      <c r="D89" s="387"/>
      <c r="E89" s="387"/>
      <c r="F89" s="387"/>
      <c r="G89" s="263"/>
    </row>
    <row r="90" spans="1:7" s="227" customFormat="1" x14ac:dyDescent="0.2">
      <c r="A90" s="387"/>
      <c r="B90" s="387"/>
      <c r="C90" s="387"/>
      <c r="D90" s="387"/>
      <c r="E90" s="387"/>
      <c r="F90" s="387"/>
      <c r="G90" s="263"/>
    </row>
    <row r="91" spans="1:7" s="227" customFormat="1" x14ac:dyDescent="0.2">
      <c r="A91" s="387"/>
      <c r="B91" s="387"/>
      <c r="C91" s="387"/>
      <c r="D91" s="387"/>
      <c r="E91" s="387"/>
      <c r="F91" s="387"/>
      <c r="G91" s="263"/>
    </row>
    <row r="92" spans="1:7" s="227" customFormat="1" x14ac:dyDescent="0.2">
      <c r="A92" s="387"/>
      <c r="B92" s="387"/>
      <c r="C92" s="387"/>
      <c r="D92" s="387"/>
      <c r="E92" s="387"/>
      <c r="F92" s="387"/>
      <c r="G92" s="263"/>
    </row>
    <row r="93" spans="1:7" s="227" customFormat="1" x14ac:dyDescent="0.2">
      <c r="A93" s="387"/>
      <c r="B93" s="387"/>
      <c r="C93" s="387"/>
      <c r="D93" s="387"/>
      <c r="E93" s="387"/>
      <c r="F93" s="387"/>
      <c r="G93" s="263"/>
    </row>
    <row r="94" spans="1:7" s="227" customFormat="1" x14ac:dyDescent="0.2">
      <c r="A94" s="387"/>
      <c r="B94" s="387"/>
      <c r="C94" s="387"/>
      <c r="D94" s="387"/>
      <c r="E94" s="387"/>
      <c r="F94" s="387"/>
      <c r="G94" s="263"/>
    </row>
    <row r="95" spans="1:7" s="227" customFormat="1" x14ac:dyDescent="0.2">
      <c r="A95" s="387"/>
      <c r="B95" s="387"/>
      <c r="C95" s="387"/>
      <c r="D95" s="387"/>
      <c r="E95" s="387"/>
      <c r="F95" s="387"/>
      <c r="G95" s="263"/>
    </row>
    <row r="96" spans="1:7" s="227" customFormat="1" x14ac:dyDescent="0.2">
      <c r="A96" s="387"/>
      <c r="B96" s="387"/>
      <c r="C96" s="387"/>
      <c r="D96" s="387"/>
      <c r="E96" s="387"/>
      <c r="F96" s="387"/>
      <c r="G96" s="263"/>
    </row>
    <row r="97" spans="1:7" s="227" customFormat="1" x14ac:dyDescent="0.2">
      <c r="A97" s="387"/>
      <c r="B97" s="387"/>
      <c r="C97" s="387"/>
      <c r="D97" s="387"/>
      <c r="E97" s="387"/>
      <c r="F97" s="387"/>
      <c r="G97" s="263"/>
    </row>
    <row r="98" spans="1:7" s="227" customFormat="1" x14ac:dyDescent="0.2">
      <c r="A98" s="387"/>
      <c r="B98" s="387"/>
      <c r="C98" s="387"/>
      <c r="D98" s="387"/>
      <c r="E98" s="387"/>
      <c r="F98" s="387"/>
      <c r="G98" s="263"/>
    </row>
    <row r="99" spans="1:7" s="227" customFormat="1" x14ac:dyDescent="0.2">
      <c r="A99" s="387"/>
      <c r="B99" s="387"/>
      <c r="C99" s="387"/>
      <c r="D99" s="387"/>
      <c r="E99" s="387"/>
      <c r="F99" s="387"/>
      <c r="G99" s="263"/>
    </row>
    <row r="100" spans="1:7" s="227" customFormat="1" x14ac:dyDescent="0.2">
      <c r="A100" s="387"/>
      <c r="B100" s="387"/>
      <c r="C100" s="387"/>
      <c r="D100" s="387"/>
      <c r="E100" s="387"/>
      <c r="F100" s="387"/>
      <c r="G100" s="263"/>
    </row>
    <row r="101" spans="1:7" s="227" customFormat="1" x14ac:dyDescent="0.2">
      <c r="A101" s="387"/>
      <c r="B101" s="387"/>
      <c r="C101" s="387"/>
      <c r="D101" s="387"/>
      <c r="E101" s="387"/>
      <c r="F101" s="387"/>
      <c r="G101" s="263"/>
    </row>
    <row r="102" spans="1:7" s="227" customFormat="1" x14ac:dyDescent="0.2">
      <c r="G102" s="412"/>
    </row>
    <row r="103" spans="1:7" s="227" customFormat="1" x14ac:dyDescent="0.2">
      <c r="D103" s="63"/>
      <c r="E103" s="63"/>
      <c r="F103" s="63"/>
      <c r="G103" s="412"/>
    </row>
    <row r="104" spans="1:7" s="227" customFormat="1" x14ac:dyDescent="0.2">
      <c r="G104" s="412"/>
    </row>
    <row r="105" spans="1:7" s="227" customFormat="1" x14ac:dyDescent="0.2">
      <c r="G105" s="412"/>
    </row>
    <row r="106" spans="1:7" s="227" customFormat="1" x14ac:dyDescent="0.2">
      <c r="G106" s="412"/>
    </row>
    <row r="107" spans="1:7" s="227" customFormat="1" x14ac:dyDescent="0.2">
      <c r="G107" s="412"/>
    </row>
    <row r="108" spans="1:7" s="227" customFormat="1" x14ac:dyDescent="0.2">
      <c r="G108" s="412"/>
    </row>
    <row r="109" spans="1:7" s="227" customFormat="1" x14ac:dyDescent="0.2">
      <c r="G109" s="412"/>
    </row>
    <row r="110" spans="1:7" s="227" customFormat="1" x14ac:dyDescent="0.2">
      <c r="G110" s="412"/>
    </row>
    <row r="111" spans="1:7" s="227" customFormat="1" x14ac:dyDescent="0.2">
      <c r="G111" s="412"/>
    </row>
    <row r="112" spans="1:7" s="227" customFormat="1" x14ac:dyDescent="0.2">
      <c r="G112" s="412"/>
    </row>
    <row r="113" spans="7:7" s="227" customFormat="1" x14ac:dyDescent="0.2">
      <c r="G113" s="412"/>
    </row>
    <row r="114" spans="7:7" s="227" customFormat="1" x14ac:dyDescent="0.2">
      <c r="G114" s="412"/>
    </row>
    <row r="115" spans="7:7" s="227" customFormat="1" x14ac:dyDescent="0.2">
      <c r="G115" s="412"/>
    </row>
    <row r="116" spans="7:7" s="227" customFormat="1" x14ac:dyDescent="0.2">
      <c r="G116" s="412"/>
    </row>
    <row r="117" spans="7:7" s="227" customFormat="1" x14ac:dyDescent="0.2">
      <c r="G117" s="412"/>
    </row>
    <row r="118" spans="7:7" s="227" customFormat="1" x14ac:dyDescent="0.2">
      <c r="G118" s="412"/>
    </row>
    <row r="119" spans="7:7" s="227" customFormat="1" x14ac:dyDescent="0.2">
      <c r="G119" s="412"/>
    </row>
    <row r="120" spans="7:7" s="227" customFormat="1" x14ac:dyDescent="0.2">
      <c r="G120" s="412"/>
    </row>
    <row r="121" spans="7:7" s="227" customFormat="1" x14ac:dyDescent="0.2">
      <c r="G121" s="412"/>
    </row>
    <row r="122" spans="7:7" s="227" customFormat="1" x14ac:dyDescent="0.2">
      <c r="G122" s="412"/>
    </row>
    <row r="123" spans="7:7" s="227" customFormat="1" x14ac:dyDescent="0.2">
      <c r="G123" s="412"/>
    </row>
    <row r="124" spans="7:7" s="227" customFormat="1" x14ac:dyDescent="0.2">
      <c r="G124" s="412"/>
    </row>
    <row r="125" spans="7:7" s="227" customFormat="1" x14ac:dyDescent="0.2">
      <c r="G125" s="412"/>
    </row>
    <row r="126" spans="7:7" s="227" customFormat="1" x14ac:dyDescent="0.2">
      <c r="G126" s="412"/>
    </row>
    <row r="127" spans="7:7" s="227" customFormat="1" x14ac:dyDescent="0.2">
      <c r="G127" s="412"/>
    </row>
    <row r="128" spans="7:7" s="227" customFormat="1" x14ac:dyDescent="0.2">
      <c r="G128" s="412"/>
    </row>
    <row r="129" spans="7:7" s="227" customFormat="1" x14ac:dyDescent="0.2">
      <c r="G129" s="412"/>
    </row>
    <row r="130" spans="7:7" s="227" customFormat="1" x14ac:dyDescent="0.2">
      <c r="G130" s="412"/>
    </row>
    <row r="131" spans="7:7" s="227" customFormat="1" x14ac:dyDescent="0.2">
      <c r="G131" s="412"/>
    </row>
    <row r="132" spans="7:7" s="227" customFormat="1" x14ac:dyDescent="0.2">
      <c r="G132" s="412"/>
    </row>
    <row r="133" spans="7:7" s="227" customFormat="1" x14ac:dyDescent="0.2">
      <c r="G133" s="412"/>
    </row>
    <row r="134" spans="7:7" s="227" customFormat="1" x14ac:dyDescent="0.2">
      <c r="G134" s="412"/>
    </row>
    <row r="135" spans="7:7" s="227" customFormat="1" x14ac:dyDescent="0.2">
      <c r="G135" s="412"/>
    </row>
    <row r="136" spans="7:7" s="227" customFormat="1" x14ac:dyDescent="0.2">
      <c r="G136" s="412"/>
    </row>
    <row r="137" spans="7:7" s="227" customFormat="1" x14ac:dyDescent="0.2">
      <c r="G137" s="412"/>
    </row>
    <row r="138" spans="7:7" s="227" customFormat="1" x14ac:dyDescent="0.2">
      <c r="G138" s="412"/>
    </row>
    <row r="139" spans="7:7" s="227" customFormat="1" x14ac:dyDescent="0.2">
      <c r="G139" s="412"/>
    </row>
    <row r="140" spans="7:7" s="227" customFormat="1" x14ac:dyDescent="0.2">
      <c r="G140" s="412"/>
    </row>
    <row r="141" spans="7:7" s="227" customFormat="1" x14ac:dyDescent="0.2">
      <c r="G141" s="412"/>
    </row>
    <row r="142" spans="7:7" s="227" customFormat="1" x14ac:dyDescent="0.2">
      <c r="G142" s="412"/>
    </row>
    <row r="143" spans="7:7" s="227" customFormat="1" x14ac:dyDescent="0.2">
      <c r="G143" s="412"/>
    </row>
    <row r="144" spans="7:7" s="227" customFormat="1" x14ac:dyDescent="0.2">
      <c r="G144" s="412"/>
    </row>
    <row r="145" spans="7:7" s="227" customFormat="1" x14ac:dyDescent="0.2">
      <c r="G145" s="412"/>
    </row>
    <row r="146" spans="7:7" s="227" customFormat="1" x14ac:dyDescent="0.2">
      <c r="G146" s="412"/>
    </row>
    <row r="147" spans="7:7" s="227" customFormat="1" x14ac:dyDescent="0.2">
      <c r="G147" s="412"/>
    </row>
    <row r="148" spans="7:7" s="227" customFormat="1" x14ac:dyDescent="0.2">
      <c r="G148" s="412"/>
    </row>
    <row r="149" spans="7:7" s="227" customFormat="1" x14ac:dyDescent="0.2">
      <c r="G149" s="412"/>
    </row>
    <row r="150" spans="7:7" s="227" customFormat="1" x14ac:dyDescent="0.2">
      <c r="G150" s="412"/>
    </row>
    <row r="151" spans="7:7" s="227" customFormat="1" x14ac:dyDescent="0.2">
      <c r="G151" s="412"/>
    </row>
    <row r="152" spans="7:7" s="227" customFormat="1" x14ac:dyDescent="0.2">
      <c r="G152" s="412"/>
    </row>
    <row r="153" spans="7:7" s="227" customFormat="1" x14ac:dyDescent="0.2">
      <c r="G153" s="412"/>
    </row>
    <row r="154" spans="7:7" s="227" customFormat="1" x14ac:dyDescent="0.2">
      <c r="G154" s="412"/>
    </row>
    <row r="155" spans="7:7" s="227" customFormat="1" x14ac:dyDescent="0.2">
      <c r="G155" s="412"/>
    </row>
    <row r="156" spans="7:7" s="227" customFormat="1" x14ac:dyDescent="0.2">
      <c r="G156" s="412"/>
    </row>
    <row r="157" spans="7:7" s="227" customFormat="1" x14ac:dyDescent="0.2">
      <c r="G157" s="412"/>
    </row>
    <row r="158" spans="7:7" s="227" customFormat="1" x14ac:dyDescent="0.2">
      <c r="G158" s="412"/>
    </row>
    <row r="159" spans="7:7" s="227" customFormat="1" x14ac:dyDescent="0.2">
      <c r="G159" s="412"/>
    </row>
    <row r="160" spans="7:7" s="227" customFormat="1" x14ac:dyDescent="0.2">
      <c r="G160" s="412"/>
    </row>
    <row r="161" spans="7:7" s="227" customFormat="1" x14ac:dyDescent="0.2">
      <c r="G161" s="412"/>
    </row>
    <row r="162" spans="7:7" s="227" customFormat="1" x14ac:dyDescent="0.2">
      <c r="G162" s="412"/>
    </row>
    <row r="163" spans="7:7" s="227" customFormat="1" x14ac:dyDescent="0.2">
      <c r="G163" s="412"/>
    </row>
    <row r="164" spans="7:7" s="227" customFormat="1" x14ac:dyDescent="0.2">
      <c r="G164" s="412"/>
    </row>
    <row r="165" spans="7:7" s="227" customFormat="1" x14ac:dyDescent="0.2">
      <c r="G165" s="412"/>
    </row>
    <row r="166" spans="7:7" s="227" customFormat="1" x14ac:dyDescent="0.2">
      <c r="G166" s="412"/>
    </row>
    <row r="167" spans="7:7" s="227" customFormat="1" x14ac:dyDescent="0.2">
      <c r="G167" s="412"/>
    </row>
    <row r="168" spans="7:7" s="227" customFormat="1" x14ac:dyDescent="0.2">
      <c r="G168" s="412"/>
    </row>
    <row r="169" spans="7:7" s="227" customFormat="1" x14ac:dyDescent="0.2">
      <c r="G169" s="412"/>
    </row>
    <row r="170" spans="7:7" s="227" customFormat="1" x14ac:dyDescent="0.2">
      <c r="G170" s="412"/>
    </row>
    <row r="171" spans="7:7" s="227" customFormat="1" x14ac:dyDescent="0.2">
      <c r="G171" s="412"/>
    </row>
    <row r="172" spans="7:7" s="227" customFormat="1" x14ac:dyDescent="0.2">
      <c r="G172" s="412"/>
    </row>
    <row r="173" spans="7:7" s="227" customFormat="1" x14ac:dyDescent="0.2">
      <c r="G173" s="412"/>
    </row>
    <row r="174" spans="7:7" s="227" customFormat="1" x14ac:dyDescent="0.2">
      <c r="G174" s="412"/>
    </row>
    <row r="175" spans="7:7" s="227" customFormat="1" x14ac:dyDescent="0.2">
      <c r="G175" s="412"/>
    </row>
    <row r="176" spans="7:7" s="227" customFormat="1" x14ac:dyDescent="0.2">
      <c r="G176" s="412"/>
    </row>
    <row r="177" spans="7:7" s="227" customFormat="1" x14ac:dyDescent="0.2">
      <c r="G177" s="412"/>
    </row>
    <row r="178" spans="7:7" s="227" customFormat="1" x14ac:dyDescent="0.2">
      <c r="G178" s="412"/>
    </row>
    <row r="179" spans="7:7" s="227" customFormat="1" x14ac:dyDescent="0.2">
      <c r="G179" s="412"/>
    </row>
    <row r="180" spans="7:7" s="227" customFormat="1" x14ac:dyDescent="0.2">
      <c r="G180" s="412"/>
    </row>
    <row r="181" spans="7:7" s="227" customFormat="1" x14ac:dyDescent="0.2">
      <c r="G181" s="412"/>
    </row>
    <row r="182" spans="7:7" s="227" customFormat="1" x14ac:dyDescent="0.2">
      <c r="G182" s="412"/>
    </row>
    <row r="183" spans="7:7" s="227" customFormat="1" x14ac:dyDescent="0.2">
      <c r="G183" s="412"/>
    </row>
    <row r="184" spans="7:7" s="227" customFormat="1" x14ac:dyDescent="0.2">
      <c r="G184" s="412"/>
    </row>
    <row r="185" spans="7:7" s="227" customFormat="1" x14ac:dyDescent="0.2">
      <c r="G185" s="412"/>
    </row>
    <row r="186" spans="7:7" s="227" customFormat="1" x14ac:dyDescent="0.2">
      <c r="G186" s="412"/>
    </row>
    <row r="187" spans="7:7" s="227" customFormat="1" x14ac:dyDescent="0.2">
      <c r="G187" s="412"/>
    </row>
    <row r="188" spans="7:7" s="227" customFormat="1" x14ac:dyDescent="0.2">
      <c r="G188" s="412"/>
    </row>
    <row r="189" spans="7:7" s="227" customFormat="1" x14ac:dyDescent="0.2">
      <c r="G189" s="412"/>
    </row>
    <row r="190" spans="7:7" s="227" customFormat="1" x14ac:dyDescent="0.2">
      <c r="G190" s="412"/>
    </row>
    <row r="191" spans="7:7" s="227" customFormat="1" x14ac:dyDescent="0.2">
      <c r="G191" s="412"/>
    </row>
    <row r="192" spans="7:7" s="227" customFormat="1" x14ac:dyDescent="0.2">
      <c r="G192" s="412"/>
    </row>
    <row r="193" spans="7:7" s="227" customFormat="1" x14ac:dyDescent="0.2">
      <c r="G193" s="412"/>
    </row>
    <row r="194" spans="7:7" s="227" customFormat="1" x14ac:dyDescent="0.2">
      <c r="G194" s="412"/>
    </row>
    <row r="195" spans="7:7" s="227" customFormat="1" x14ac:dyDescent="0.2">
      <c r="G195" s="412"/>
    </row>
    <row r="196" spans="7:7" s="227" customFormat="1" x14ac:dyDescent="0.2">
      <c r="G196" s="412"/>
    </row>
    <row r="197" spans="7:7" s="227" customFormat="1" x14ac:dyDescent="0.2">
      <c r="G197" s="412"/>
    </row>
    <row r="198" spans="7:7" s="227" customFormat="1" x14ac:dyDescent="0.2">
      <c r="G198" s="412"/>
    </row>
    <row r="199" spans="7:7" s="227" customFormat="1" x14ac:dyDescent="0.2">
      <c r="G199" s="412"/>
    </row>
    <row r="200" spans="7:7" s="227" customFormat="1" x14ac:dyDescent="0.2">
      <c r="G200" s="412"/>
    </row>
    <row r="201" spans="7:7" s="227" customFormat="1" x14ac:dyDescent="0.2">
      <c r="G201" s="412"/>
    </row>
    <row r="202" spans="7:7" s="227" customFormat="1" x14ac:dyDescent="0.2">
      <c r="G202" s="412"/>
    </row>
    <row r="203" spans="7:7" s="227" customFormat="1" x14ac:dyDescent="0.2">
      <c r="G203" s="412"/>
    </row>
    <row r="204" spans="7:7" s="227" customFormat="1" x14ac:dyDescent="0.2">
      <c r="G204" s="412"/>
    </row>
    <row r="205" spans="7:7" s="227" customFormat="1" x14ac:dyDescent="0.2">
      <c r="G205" s="412"/>
    </row>
    <row r="206" spans="7:7" s="227" customFormat="1" x14ac:dyDescent="0.2">
      <c r="G206" s="412"/>
    </row>
    <row r="207" spans="7:7" s="227" customFormat="1" x14ac:dyDescent="0.2">
      <c r="G207" s="412"/>
    </row>
    <row r="208" spans="7:7" s="227" customFormat="1" x14ac:dyDescent="0.2">
      <c r="G208" s="412"/>
    </row>
    <row r="209" spans="7:7" s="227" customFormat="1" x14ac:dyDescent="0.2">
      <c r="G209" s="412"/>
    </row>
    <row r="210" spans="7:7" s="227" customFormat="1" x14ac:dyDescent="0.2">
      <c r="G210" s="412"/>
    </row>
    <row r="211" spans="7:7" s="227" customFormat="1" x14ac:dyDescent="0.2">
      <c r="G211" s="412"/>
    </row>
    <row r="212" spans="7:7" s="227" customFormat="1" x14ac:dyDescent="0.2">
      <c r="G212" s="412"/>
    </row>
    <row r="213" spans="7:7" s="227" customFormat="1" x14ac:dyDescent="0.2">
      <c r="G213" s="412"/>
    </row>
    <row r="214" spans="7:7" s="227" customFormat="1" x14ac:dyDescent="0.2">
      <c r="G214" s="412"/>
    </row>
    <row r="215" spans="7:7" s="227" customFormat="1" x14ac:dyDescent="0.2">
      <c r="G215" s="412"/>
    </row>
    <row r="216" spans="7:7" s="227" customFormat="1" x14ac:dyDescent="0.2">
      <c r="G216" s="412"/>
    </row>
    <row r="217" spans="7:7" s="227" customFormat="1" x14ac:dyDescent="0.2">
      <c r="G217" s="412"/>
    </row>
    <row r="218" spans="7:7" s="227" customFormat="1" x14ac:dyDescent="0.2">
      <c r="G218" s="412"/>
    </row>
    <row r="219" spans="7:7" s="227" customFormat="1" x14ac:dyDescent="0.2">
      <c r="G219" s="412"/>
    </row>
    <row r="220" spans="7:7" s="227" customFormat="1" x14ac:dyDescent="0.2">
      <c r="G220" s="412"/>
    </row>
    <row r="221" spans="7:7" s="227" customFormat="1" x14ac:dyDescent="0.2">
      <c r="G221" s="412"/>
    </row>
    <row r="222" spans="7:7" s="227" customFormat="1" x14ac:dyDescent="0.2">
      <c r="G222" s="412"/>
    </row>
    <row r="223" spans="7:7" s="227" customFormat="1" x14ac:dyDescent="0.2">
      <c r="G223" s="412"/>
    </row>
    <row r="224" spans="7:7" s="227" customFormat="1" x14ac:dyDescent="0.2">
      <c r="G224" s="412"/>
    </row>
    <row r="225" spans="7:7" s="227" customFormat="1" x14ac:dyDescent="0.2">
      <c r="G225" s="412"/>
    </row>
    <row r="226" spans="7:7" s="227" customFormat="1" x14ac:dyDescent="0.2">
      <c r="G226" s="412"/>
    </row>
    <row r="227" spans="7:7" s="227" customFormat="1" x14ac:dyDescent="0.2">
      <c r="G227" s="412"/>
    </row>
    <row r="228" spans="7:7" s="227" customFormat="1" x14ac:dyDescent="0.2">
      <c r="G228" s="412"/>
    </row>
    <row r="229" spans="7:7" s="227" customFormat="1" x14ac:dyDescent="0.2">
      <c r="G229" s="412"/>
    </row>
    <row r="230" spans="7:7" s="227" customFormat="1" x14ac:dyDescent="0.2">
      <c r="G230" s="412"/>
    </row>
    <row r="231" spans="7:7" s="227" customFormat="1" x14ac:dyDescent="0.2">
      <c r="G231" s="412"/>
    </row>
    <row r="232" spans="7:7" s="227" customFormat="1" x14ac:dyDescent="0.2">
      <c r="G232" s="412"/>
    </row>
    <row r="233" spans="7:7" s="227" customFormat="1" x14ac:dyDescent="0.2">
      <c r="G233" s="412"/>
    </row>
    <row r="234" spans="7:7" s="227" customFormat="1" x14ac:dyDescent="0.2">
      <c r="G234" s="412"/>
    </row>
    <row r="235" spans="7:7" s="227" customFormat="1" x14ac:dyDescent="0.2">
      <c r="G235" s="412"/>
    </row>
    <row r="236" spans="7:7" s="227" customFormat="1" x14ac:dyDescent="0.2">
      <c r="G236" s="412"/>
    </row>
    <row r="237" spans="7:7" s="227" customFormat="1" x14ac:dyDescent="0.2">
      <c r="G237" s="412"/>
    </row>
    <row r="238" spans="7:7" s="227" customFormat="1" x14ac:dyDescent="0.2">
      <c r="G238" s="412"/>
    </row>
    <row r="239" spans="7:7" s="227" customFormat="1" x14ac:dyDescent="0.2">
      <c r="G239" s="412"/>
    </row>
    <row r="240" spans="7:7" s="227" customFormat="1" x14ac:dyDescent="0.2">
      <c r="G240" s="412"/>
    </row>
    <row r="241" spans="7:7" s="227" customFormat="1" x14ac:dyDescent="0.2">
      <c r="G241" s="412"/>
    </row>
    <row r="242" spans="7:7" s="227" customFormat="1" x14ac:dyDescent="0.2">
      <c r="G242" s="412"/>
    </row>
    <row r="243" spans="7:7" s="227" customFormat="1" x14ac:dyDescent="0.2">
      <c r="G243" s="412"/>
    </row>
    <row r="244" spans="7:7" s="227" customFormat="1" x14ac:dyDescent="0.2">
      <c r="G244" s="412"/>
    </row>
    <row r="245" spans="7:7" s="227" customFormat="1" x14ac:dyDescent="0.2">
      <c r="G245" s="412"/>
    </row>
    <row r="246" spans="7:7" s="227" customFormat="1" x14ac:dyDescent="0.2">
      <c r="G246" s="412"/>
    </row>
    <row r="247" spans="7:7" s="227" customFormat="1" x14ac:dyDescent="0.2">
      <c r="G247" s="412"/>
    </row>
    <row r="248" spans="7:7" s="227" customFormat="1" x14ac:dyDescent="0.2">
      <c r="G248" s="412"/>
    </row>
    <row r="249" spans="7:7" s="227" customFormat="1" x14ac:dyDescent="0.2">
      <c r="G249" s="412"/>
    </row>
    <row r="250" spans="7:7" s="227" customFormat="1" x14ac:dyDescent="0.2">
      <c r="G250" s="412"/>
    </row>
    <row r="251" spans="7:7" s="227" customFormat="1" x14ac:dyDescent="0.2">
      <c r="G251" s="412"/>
    </row>
    <row r="252" spans="7:7" s="227" customFormat="1" x14ac:dyDescent="0.2">
      <c r="G252" s="412"/>
    </row>
    <row r="253" spans="7:7" s="227" customFormat="1" x14ac:dyDescent="0.2">
      <c r="G253" s="412"/>
    </row>
    <row r="254" spans="7:7" s="227" customFormat="1" x14ac:dyDescent="0.2">
      <c r="G254" s="412"/>
    </row>
    <row r="255" spans="7:7" s="227" customFormat="1" x14ac:dyDescent="0.2">
      <c r="G255" s="412"/>
    </row>
    <row r="256" spans="7:7" s="227" customFormat="1" x14ac:dyDescent="0.2">
      <c r="G256" s="412"/>
    </row>
    <row r="257" spans="7:7" s="227" customFormat="1" x14ac:dyDescent="0.2">
      <c r="G257" s="412"/>
    </row>
    <row r="258" spans="7:7" s="227" customFormat="1" x14ac:dyDescent="0.2">
      <c r="G258" s="412"/>
    </row>
    <row r="259" spans="7:7" s="227" customFormat="1" x14ac:dyDescent="0.2">
      <c r="G259" s="412"/>
    </row>
    <row r="260" spans="7:7" s="227" customFormat="1" x14ac:dyDescent="0.2">
      <c r="G260" s="412"/>
    </row>
    <row r="261" spans="7:7" s="227" customFormat="1" x14ac:dyDescent="0.2">
      <c r="G261" s="412"/>
    </row>
    <row r="262" spans="7:7" s="227" customFormat="1" x14ac:dyDescent="0.2">
      <c r="G262" s="412"/>
    </row>
    <row r="263" spans="7:7" s="227" customFormat="1" x14ac:dyDescent="0.2">
      <c r="G263" s="412"/>
    </row>
    <row r="264" spans="7:7" s="227" customFormat="1" x14ac:dyDescent="0.2">
      <c r="G264" s="412"/>
    </row>
    <row r="265" spans="7:7" s="227" customFormat="1" x14ac:dyDescent="0.2">
      <c r="G265" s="412"/>
    </row>
    <row r="266" spans="7:7" s="227" customFormat="1" x14ac:dyDescent="0.2">
      <c r="G266" s="412"/>
    </row>
    <row r="267" spans="7:7" s="227" customFormat="1" x14ac:dyDescent="0.2">
      <c r="G267" s="412"/>
    </row>
    <row r="268" spans="7:7" s="227" customFormat="1" x14ac:dyDescent="0.2">
      <c r="G268" s="412"/>
    </row>
    <row r="269" spans="7:7" s="227" customFormat="1" x14ac:dyDescent="0.2">
      <c r="G269" s="412"/>
    </row>
    <row r="270" spans="7:7" s="227" customFormat="1" x14ac:dyDescent="0.2">
      <c r="G270" s="412"/>
    </row>
    <row r="271" spans="7:7" s="227" customFormat="1" x14ac:dyDescent="0.2">
      <c r="G271" s="412"/>
    </row>
    <row r="272" spans="7:7" s="227" customFormat="1" x14ac:dyDescent="0.2">
      <c r="G272" s="412"/>
    </row>
    <row r="273" spans="7:7" s="227" customFormat="1" x14ac:dyDescent="0.2">
      <c r="G273" s="412"/>
    </row>
    <row r="274" spans="7:7" s="227" customFormat="1" x14ac:dyDescent="0.2">
      <c r="G274" s="412"/>
    </row>
    <row r="275" spans="7:7" s="227" customFormat="1" x14ac:dyDescent="0.2">
      <c r="G275" s="412"/>
    </row>
    <row r="276" spans="7:7" s="227" customFormat="1" x14ac:dyDescent="0.2">
      <c r="G276" s="412"/>
    </row>
    <row r="277" spans="7:7" s="227" customFormat="1" x14ac:dyDescent="0.2">
      <c r="G277" s="412"/>
    </row>
    <row r="278" spans="7:7" s="227" customFormat="1" x14ac:dyDescent="0.2">
      <c r="G278" s="412"/>
    </row>
    <row r="279" spans="7:7" s="227" customFormat="1" x14ac:dyDescent="0.2">
      <c r="G279" s="412"/>
    </row>
    <row r="280" spans="7:7" s="227" customFormat="1" x14ac:dyDescent="0.2">
      <c r="G280" s="412"/>
    </row>
    <row r="281" spans="7:7" s="227" customFormat="1" x14ac:dyDescent="0.2">
      <c r="G281" s="412"/>
    </row>
    <row r="282" spans="7:7" s="227" customFormat="1" x14ac:dyDescent="0.2">
      <c r="G282" s="412"/>
    </row>
    <row r="283" spans="7:7" s="227" customFormat="1" x14ac:dyDescent="0.2">
      <c r="G283" s="412"/>
    </row>
    <row r="284" spans="7:7" s="227" customFormat="1" x14ac:dyDescent="0.2">
      <c r="G284" s="412"/>
    </row>
    <row r="285" spans="7:7" s="227" customFormat="1" x14ac:dyDescent="0.2">
      <c r="G285" s="412"/>
    </row>
    <row r="286" spans="7:7" s="227" customFormat="1" x14ac:dyDescent="0.2">
      <c r="G286" s="412"/>
    </row>
    <row r="287" spans="7:7" s="227" customFormat="1" x14ac:dyDescent="0.2">
      <c r="G287" s="412"/>
    </row>
    <row r="288" spans="7:7" s="227" customFormat="1" x14ac:dyDescent="0.2">
      <c r="G288" s="412"/>
    </row>
    <row r="289" spans="7:7" s="227" customFormat="1" x14ac:dyDescent="0.2">
      <c r="G289" s="412"/>
    </row>
    <row r="290" spans="7:7" s="227" customFormat="1" x14ac:dyDescent="0.2">
      <c r="G290" s="412"/>
    </row>
    <row r="291" spans="7:7" s="227" customFormat="1" x14ac:dyDescent="0.2">
      <c r="G291" s="412"/>
    </row>
    <row r="292" spans="7:7" s="227" customFormat="1" x14ac:dyDescent="0.2">
      <c r="G292" s="412"/>
    </row>
    <row r="293" spans="7:7" s="227" customFormat="1" x14ac:dyDescent="0.2">
      <c r="G293" s="412"/>
    </row>
    <row r="294" spans="7:7" s="227" customFormat="1" x14ac:dyDescent="0.2">
      <c r="G294" s="412"/>
    </row>
    <row r="295" spans="7:7" s="227" customFormat="1" x14ac:dyDescent="0.2">
      <c r="G295" s="412"/>
    </row>
    <row r="296" spans="7:7" s="227" customFormat="1" x14ac:dyDescent="0.2">
      <c r="G296" s="412"/>
    </row>
    <row r="297" spans="7:7" s="227" customFormat="1" x14ac:dyDescent="0.2">
      <c r="G297" s="412"/>
    </row>
    <row r="298" spans="7:7" s="227" customFormat="1" x14ac:dyDescent="0.2">
      <c r="G298" s="412"/>
    </row>
    <row r="299" spans="7:7" s="227" customFormat="1" x14ac:dyDescent="0.2">
      <c r="G299" s="412"/>
    </row>
    <row r="300" spans="7:7" s="227" customFormat="1" x14ac:dyDescent="0.2">
      <c r="G300" s="412"/>
    </row>
    <row r="301" spans="7:7" s="227" customFormat="1" x14ac:dyDescent="0.2">
      <c r="G301" s="412"/>
    </row>
    <row r="302" spans="7:7" s="227" customFormat="1" x14ac:dyDescent="0.2">
      <c r="G302" s="412"/>
    </row>
    <row r="303" spans="7:7" s="227" customFormat="1" x14ac:dyDescent="0.2">
      <c r="G303" s="412"/>
    </row>
    <row r="304" spans="7:7" s="227" customFormat="1" x14ac:dyDescent="0.2">
      <c r="G304" s="412"/>
    </row>
    <row r="305" spans="7:7" s="227" customFormat="1" x14ac:dyDescent="0.2">
      <c r="G305" s="412"/>
    </row>
    <row r="306" spans="7:7" s="227" customFormat="1" x14ac:dyDescent="0.2">
      <c r="G306" s="412"/>
    </row>
    <row r="307" spans="7:7" s="227" customFormat="1" x14ac:dyDescent="0.2">
      <c r="G307" s="412"/>
    </row>
    <row r="308" spans="7:7" s="227" customFormat="1" x14ac:dyDescent="0.2">
      <c r="G308" s="412"/>
    </row>
    <row r="309" spans="7:7" s="227" customFormat="1" x14ac:dyDescent="0.2">
      <c r="G309" s="412"/>
    </row>
    <row r="310" spans="7:7" s="227" customFormat="1" x14ac:dyDescent="0.2">
      <c r="G310" s="412"/>
    </row>
    <row r="311" spans="7:7" s="227" customFormat="1" x14ac:dyDescent="0.2">
      <c r="G311" s="412"/>
    </row>
    <row r="312" spans="7:7" s="227" customFormat="1" x14ac:dyDescent="0.2">
      <c r="G312" s="412"/>
    </row>
    <row r="313" spans="7:7" s="227" customFormat="1" x14ac:dyDescent="0.2">
      <c r="G313" s="412"/>
    </row>
    <row r="314" spans="7:7" s="227" customFormat="1" x14ac:dyDescent="0.2">
      <c r="G314" s="412"/>
    </row>
    <row r="315" spans="7:7" s="227" customFormat="1" x14ac:dyDescent="0.2">
      <c r="G315" s="412"/>
    </row>
    <row r="316" spans="7:7" s="227" customFormat="1" x14ac:dyDescent="0.2">
      <c r="G316" s="412"/>
    </row>
    <row r="317" spans="7:7" s="227" customFormat="1" x14ac:dyDescent="0.2">
      <c r="G317" s="412"/>
    </row>
    <row r="318" spans="7:7" s="227" customFormat="1" x14ac:dyDescent="0.2">
      <c r="G318" s="412"/>
    </row>
    <row r="319" spans="7:7" s="227" customFormat="1" x14ac:dyDescent="0.2">
      <c r="G319" s="412"/>
    </row>
    <row r="320" spans="7:7" s="227" customFormat="1" x14ac:dyDescent="0.2">
      <c r="G320" s="412"/>
    </row>
    <row r="321" spans="7:7" s="227" customFormat="1" x14ac:dyDescent="0.2">
      <c r="G321" s="412"/>
    </row>
    <row r="322" spans="7:7" s="227" customFormat="1" x14ac:dyDescent="0.2">
      <c r="G322" s="412"/>
    </row>
    <row r="323" spans="7:7" s="227" customFormat="1" x14ac:dyDescent="0.2">
      <c r="G323" s="412"/>
    </row>
    <row r="324" spans="7:7" s="227" customFormat="1" x14ac:dyDescent="0.2">
      <c r="G324" s="412"/>
    </row>
    <row r="325" spans="7:7" s="227" customFormat="1" x14ac:dyDescent="0.2">
      <c r="G325" s="412"/>
    </row>
    <row r="326" spans="7:7" s="227" customFormat="1" x14ac:dyDescent="0.2">
      <c r="G326" s="412"/>
    </row>
    <row r="327" spans="7:7" s="227" customFormat="1" x14ac:dyDescent="0.2">
      <c r="G327" s="412"/>
    </row>
    <row r="328" spans="7:7" s="227" customFormat="1" x14ac:dyDescent="0.2">
      <c r="G328" s="412"/>
    </row>
    <row r="329" spans="7:7" s="227" customFormat="1" x14ac:dyDescent="0.2">
      <c r="G329" s="412"/>
    </row>
    <row r="330" spans="7:7" s="227" customFormat="1" x14ac:dyDescent="0.2">
      <c r="G330" s="412"/>
    </row>
    <row r="331" spans="7:7" s="227" customFormat="1" x14ac:dyDescent="0.2">
      <c r="G331" s="412"/>
    </row>
    <row r="332" spans="7:7" s="227" customFormat="1" x14ac:dyDescent="0.2">
      <c r="G332" s="412"/>
    </row>
    <row r="333" spans="7:7" s="227" customFormat="1" x14ac:dyDescent="0.2">
      <c r="G333" s="412"/>
    </row>
    <row r="334" spans="7:7" s="227" customFormat="1" x14ac:dyDescent="0.2">
      <c r="G334" s="412"/>
    </row>
    <row r="335" spans="7:7" s="227" customFormat="1" x14ac:dyDescent="0.2">
      <c r="G335" s="412"/>
    </row>
    <row r="336" spans="7:7" s="227" customFormat="1" x14ac:dyDescent="0.2">
      <c r="G336" s="412"/>
    </row>
    <row r="337" spans="7:7" s="227" customFormat="1" x14ac:dyDescent="0.2">
      <c r="G337" s="412"/>
    </row>
    <row r="338" spans="7:7" s="227" customFormat="1" x14ac:dyDescent="0.2">
      <c r="G338" s="412"/>
    </row>
    <row r="339" spans="7:7" s="227" customFormat="1" x14ac:dyDescent="0.2">
      <c r="G339" s="412"/>
    </row>
    <row r="340" spans="7:7" s="227" customFormat="1" x14ac:dyDescent="0.2">
      <c r="G340" s="412"/>
    </row>
    <row r="341" spans="7:7" s="227" customFormat="1" x14ac:dyDescent="0.2">
      <c r="G341" s="412"/>
    </row>
    <row r="342" spans="7:7" s="227" customFormat="1" x14ac:dyDescent="0.2">
      <c r="G342" s="412"/>
    </row>
    <row r="343" spans="7:7" s="227" customFormat="1" x14ac:dyDescent="0.2">
      <c r="G343" s="412"/>
    </row>
    <row r="344" spans="7:7" s="227" customFormat="1" x14ac:dyDescent="0.2">
      <c r="G344" s="412"/>
    </row>
    <row r="345" spans="7:7" s="227" customFormat="1" x14ac:dyDescent="0.2">
      <c r="G345" s="412"/>
    </row>
    <row r="346" spans="7:7" s="227" customFormat="1" x14ac:dyDescent="0.2">
      <c r="G346" s="412"/>
    </row>
    <row r="347" spans="7:7" s="227" customFormat="1" x14ac:dyDescent="0.2">
      <c r="G347" s="412"/>
    </row>
    <row r="348" spans="7:7" s="227" customFormat="1" x14ac:dyDescent="0.2">
      <c r="G348" s="412"/>
    </row>
    <row r="349" spans="7:7" s="227" customFormat="1" x14ac:dyDescent="0.2">
      <c r="G349" s="412"/>
    </row>
    <row r="350" spans="7:7" s="227" customFormat="1" x14ac:dyDescent="0.2">
      <c r="G350" s="412"/>
    </row>
    <row r="351" spans="7:7" s="227" customFormat="1" x14ac:dyDescent="0.2">
      <c r="G351" s="412"/>
    </row>
    <row r="352" spans="7:7" s="227" customFormat="1" x14ac:dyDescent="0.2">
      <c r="G352" s="412"/>
    </row>
    <row r="353" spans="7:7" s="227" customFormat="1" x14ac:dyDescent="0.2">
      <c r="G353" s="412"/>
    </row>
    <row r="354" spans="7:7" s="227" customFormat="1" x14ac:dyDescent="0.2">
      <c r="G354" s="412"/>
    </row>
    <row r="355" spans="7:7" s="227" customFormat="1" x14ac:dyDescent="0.2">
      <c r="G355" s="412"/>
    </row>
    <row r="356" spans="7:7" s="227" customFormat="1" x14ac:dyDescent="0.2">
      <c r="G356" s="412"/>
    </row>
    <row r="357" spans="7:7" s="227" customFormat="1" x14ac:dyDescent="0.2">
      <c r="G357" s="412"/>
    </row>
    <row r="358" spans="7:7" s="227" customFormat="1" x14ac:dyDescent="0.2">
      <c r="G358" s="412"/>
    </row>
    <row r="359" spans="7:7" s="227" customFormat="1" x14ac:dyDescent="0.2">
      <c r="G359" s="412"/>
    </row>
    <row r="360" spans="7:7" s="227" customFormat="1" x14ac:dyDescent="0.2">
      <c r="G360" s="412"/>
    </row>
    <row r="361" spans="7:7" s="227" customFormat="1" x14ac:dyDescent="0.2">
      <c r="G361" s="412"/>
    </row>
    <row r="362" spans="7:7" s="227" customFormat="1" x14ac:dyDescent="0.2">
      <c r="G362" s="412"/>
    </row>
    <row r="363" spans="7:7" s="227" customFormat="1" x14ac:dyDescent="0.2">
      <c r="G363" s="412"/>
    </row>
    <row r="364" spans="7:7" s="227" customFormat="1" x14ac:dyDescent="0.2">
      <c r="G364" s="412"/>
    </row>
    <row r="365" spans="7:7" s="227" customFormat="1" x14ac:dyDescent="0.2">
      <c r="G365" s="412"/>
    </row>
    <row r="366" spans="7:7" s="227" customFormat="1" x14ac:dyDescent="0.2">
      <c r="G366" s="412"/>
    </row>
    <row r="367" spans="7:7" s="227" customFormat="1" x14ac:dyDescent="0.2">
      <c r="G367" s="412"/>
    </row>
    <row r="368" spans="7:7" s="227" customFormat="1" x14ac:dyDescent="0.2">
      <c r="G368" s="412"/>
    </row>
    <row r="369" spans="7:7" s="227" customFormat="1" x14ac:dyDescent="0.2">
      <c r="G369" s="412"/>
    </row>
    <row r="370" spans="7:7" s="227" customFormat="1" x14ac:dyDescent="0.2">
      <c r="G370" s="412"/>
    </row>
    <row r="371" spans="7:7" s="227" customFormat="1" x14ac:dyDescent="0.2">
      <c r="G371" s="412"/>
    </row>
    <row r="372" spans="7:7" s="227" customFormat="1" x14ac:dyDescent="0.2">
      <c r="G372" s="412"/>
    </row>
    <row r="373" spans="7:7" s="227" customFormat="1" x14ac:dyDescent="0.2">
      <c r="G373" s="412"/>
    </row>
    <row r="374" spans="7:7" s="227" customFormat="1" x14ac:dyDescent="0.2">
      <c r="G374" s="412"/>
    </row>
    <row r="375" spans="7:7" s="227" customFormat="1" x14ac:dyDescent="0.2">
      <c r="G375" s="412"/>
    </row>
    <row r="376" spans="7:7" s="227" customFormat="1" x14ac:dyDescent="0.2">
      <c r="G376" s="412"/>
    </row>
    <row r="377" spans="7:7" s="227" customFormat="1" x14ac:dyDescent="0.2">
      <c r="G377" s="412"/>
    </row>
    <row r="378" spans="7:7" s="227" customFormat="1" x14ac:dyDescent="0.2">
      <c r="G378" s="412"/>
    </row>
    <row r="379" spans="7:7" s="227" customFormat="1" x14ac:dyDescent="0.2">
      <c r="G379" s="412"/>
    </row>
    <row r="380" spans="7:7" s="227" customFormat="1" x14ac:dyDescent="0.2">
      <c r="G380" s="412"/>
    </row>
    <row r="381" spans="7:7" s="227" customFormat="1" x14ac:dyDescent="0.2">
      <c r="G381" s="412"/>
    </row>
    <row r="382" spans="7:7" s="227" customFormat="1" x14ac:dyDescent="0.2">
      <c r="G382" s="412"/>
    </row>
    <row r="383" spans="7:7" s="227" customFormat="1" x14ac:dyDescent="0.2">
      <c r="G383" s="412"/>
    </row>
    <row r="384" spans="7:7" s="227" customFormat="1" x14ac:dyDescent="0.2">
      <c r="G384" s="412"/>
    </row>
    <row r="385" spans="7:7" s="227" customFormat="1" x14ac:dyDescent="0.2">
      <c r="G385" s="412"/>
    </row>
    <row r="386" spans="7:7" s="227" customFormat="1" x14ac:dyDescent="0.2">
      <c r="G386" s="412"/>
    </row>
    <row r="387" spans="7:7" s="227" customFormat="1" x14ac:dyDescent="0.2">
      <c r="G387" s="412"/>
    </row>
    <row r="388" spans="7:7" s="227" customFormat="1" x14ac:dyDescent="0.2">
      <c r="G388" s="412"/>
    </row>
    <row r="389" spans="7:7" s="227" customFormat="1" x14ac:dyDescent="0.2">
      <c r="G389" s="412"/>
    </row>
    <row r="390" spans="7:7" s="227" customFormat="1" x14ac:dyDescent="0.2">
      <c r="G390" s="412"/>
    </row>
    <row r="391" spans="7:7" s="227" customFormat="1" x14ac:dyDescent="0.2">
      <c r="G391" s="412"/>
    </row>
    <row r="392" spans="7:7" s="227" customFormat="1" x14ac:dyDescent="0.2">
      <c r="G392" s="412"/>
    </row>
    <row r="393" spans="7:7" s="227" customFormat="1" x14ac:dyDescent="0.2">
      <c r="G393" s="412"/>
    </row>
    <row r="394" spans="7:7" s="227" customFormat="1" x14ac:dyDescent="0.2">
      <c r="G394" s="412"/>
    </row>
    <row r="395" spans="7:7" s="227" customFormat="1" x14ac:dyDescent="0.2">
      <c r="G395" s="412"/>
    </row>
    <row r="396" spans="7:7" s="227" customFormat="1" x14ac:dyDescent="0.2">
      <c r="G396" s="412"/>
    </row>
    <row r="397" spans="7:7" s="227" customFormat="1" x14ac:dyDescent="0.2">
      <c r="G397" s="412"/>
    </row>
    <row r="398" spans="7:7" s="227" customFormat="1" x14ac:dyDescent="0.2">
      <c r="G398" s="412"/>
    </row>
    <row r="399" spans="7:7" s="227" customFormat="1" x14ac:dyDescent="0.2">
      <c r="G399" s="412"/>
    </row>
    <row r="400" spans="7:7" s="227" customFormat="1" x14ac:dyDescent="0.2">
      <c r="G400" s="412"/>
    </row>
    <row r="401" spans="7:7" s="227" customFormat="1" x14ac:dyDescent="0.2">
      <c r="G401" s="412"/>
    </row>
    <row r="402" spans="7:7" s="227" customFormat="1" x14ac:dyDescent="0.2">
      <c r="G402" s="412"/>
    </row>
    <row r="403" spans="7:7" s="227" customFormat="1" x14ac:dyDescent="0.2">
      <c r="G403" s="412"/>
    </row>
    <row r="404" spans="7:7" s="227" customFormat="1" x14ac:dyDescent="0.2">
      <c r="G404" s="412"/>
    </row>
    <row r="405" spans="7:7" s="227" customFormat="1" x14ac:dyDescent="0.2">
      <c r="G405" s="412"/>
    </row>
    <row r="406" spans="7:7" s="227" customFormat="1" x14ac:dyDescent="0.2">
      <c r="G406" s="412"/>
    </row>
    <row r="407" spans="7:7" s="227" customFormat="1" x14ac:dyDescent="0.2">
      <c r="G407" s="412"/>
    </row>
    <row r="408" spans="7:7" s="227" customFormat="1" x14ac:dyDescent="0.2">
      <c r="G408" s="412"/>
    </row>
    <row r="409" spans="7:7" s="227" customFormat="1" x14ac:dyDescent="0.2">
      <c r="G409" s="412"/>
    </row>
    <row r="410" spans="7:7" s="227" customFormat="1" x14ac:dyDescent="0.2">
      <c r="G410" s="412"/>
    </row>
    <row r="411" spans="7:7" s="227" customFormat="1" x14ac:dyDescent="0.2">
      <c r="G411" s="412"/>
    </row>
    <row r="412" spans="7:7" s="227" customFormat="1" x14ac:dyDescent="0.2">
      <c r="G412" s="412"/>
    </row>
    <row r="413" spans="7:7" s="227" customFormat="1" x14ac:dyDescent="0.2">
      <c r="G413" s="412"/>
    </row>
    <row r="414" spans="7:7" s="227" customFormat="1" x14ac:dyDescent="0.2">
      <c r="G414" s="412"/>
    </row>
    <row r="415" spans="7:7" s="227" customFormat="1" x14ac:dyDescent="0.2">
      <c r="G415" s="412"/>
    </row>
    <row r="416" spans="7:7" s="227" customFormat="1" x14ac:dyDescent="0.2">
      <c r="G416" s="412"/>
    </row>
    <row r="417" spans="7:7" s="227" customFormat="1" x14ac:dyDescent="0.2">
      <c r="G417" s="412"/>
    </row>
    <row r="418" spans="7:7" s="227" customFormat="1" x14ac:dyDescent="0.2">
      <c r="G418" s="412"/>
    </row>
    <row r="419" spans="7:7" s="227" customFormat="1" x14ac:dyDescent="0.2">
      <c r="G419" s="412"/>
    </row>
    <row r="420" spans="7:7" s="227" customFormat="1" x14ac:dyDescent="0.2">
      <c r="G420" s="412"/>
    </row>
    <row r="421" spans="7:7" s="227" customFormat="1" x14ac:dyDescent="0.2">
      <c r="G421" s="412"/>
    </row>
    <row r="422" spans="7:7" s="227" customFormat="1" x14ac:dyDescent="0.2">
      <c r="G422" s="412"/>
    </row>
    <row r="423" spans="7:7" s="227" customFormat="1" x14ac:dyDescent="0.2">
      <c r="G423" s="412"/>
    </row>
    <row r="424" spans="7:7" s="227" customFormat="1" x14ac:dyDescent="0.2">
      <c r="G424" s="412"/>
    </row>
    <row r="425" spans="7:7" s="227" customFormat="1" x14ac:dyDescent="0.2">
      <c r="G425" s="412"/>
    </row>
    <row r="426" spans="7:7" s="227" customFormat="1" x14ac:dyDescent="0.2">
      <c r="G426" s="412"/>
    </row>
    <row r="427" spans="7:7" s="227" customFormat="1" x14ac:dyDescent="0.2">
      <c r="G427" s="412"/>
    </row>
    <row r="428" spans="7:7" s="227" customFormat="1" x14ac:dyDescent="0.2">
      <c r="G428" s="412"/>
    </row>
    <row r="429" spans="7:7" s="227" customFormat="1" x14ac:dyDescent="0.2">
      <c r="G429" s="412"/>
    </row>
    <row r="430" spans="7:7" s="227" customFormat="1" x14ac:dyDescent="0.2">
      <c r="G430" s="412"/>
    </row>
    <row r="431" spans="7:7" s="227" customFormat="1" x14ac:dyDescent="0.2">
      <c r="G431" s="412"/>
    </row>
    <row r="432" spans="7:7" s="227" customFormat="1" x14ac:dyDescent="0.2">
      <c r="G432" s="412"/>
    </row>
    <row r="433" spans="7:7" s="227" customFormat="1" x14ac:dyDescent="0.2">
      <c r="G433" s="412"/>
    </row>
    <row r="434" spans="7:7" s="227" customFormat="1" x14ac:dyDescent="0.2">
      <c r="G434" s="412"/>
    </row>
    <row r="435" spans="7:7" s="227" customFormat="1" x14ac:dyDescent="0.2">
      <c r="G435" s="412"/>
    </row>
    <row r="436" spans="7:7" s="227" customFormat="1" x14ac:dyDescent="0.2">
      <c r="G436" s="412"/>
    </row>
    <row r="437" spans="7:7" s="227" customFormat="1" x14ac:dyDescent="0.2">
      <c r="G437" s="412"/>
    </row>
    <row r="438" spans="7:7" s="227" customFormat="1" x14ac:dyDescent="0.2">
      <c r="G438" s="412"/>
    </row>
    <row r="439" spans="7:7" s="227" customFormat="1" x14ac:dyDescent="0.2">
      <c r="G439" s="412"/>
    </row>
    <row r="440" spans="7:7" s="227" customFormat="1" x14ac:dyDescent="0.2">
      <c r="G440" s="412"/>
    </row>
    <row r="441" spans="7:7" s="227" customFormat="1" x14ac:dyDescent="0.2">
      <c r="G441" s="412"/>
    </row>
    <row r="442" spans="7:7" s="227" customFormat="1" x14ac:dyDescent="0.2">
      <c r="G442" s="412"/>
    </row>
    <row r="443" spans="7:7" s="227" customFormat="1" x14ac:dyDescent="0.2">
      <c r="G443" s="412"/>
    </row>
    <row r="444" spans="7:7" s="227" customFormat="1" x14ac:dyDescent="0.2">
      <c r="G444" s="412"/>
    </row>
    <row r="445" spans="7:7" s="227" customFormat="1" x14ac:dyDescent="0.2">
      <c r="G445" s="412"/>
    </row>
    <row r="446" spans="7:7" s="227" customFormat="1" x14ac:dyDescent="0.2">
      <c r="G446" s="412"/>
    </row>
    <row r="447" spans="7:7" s="227" customFormat="1" x14ac:dyDescent="0.2">
      <c r="G447" s="412"/>
    </row>
    <row r="448" spans="7:7" s="227" customFormat="1" x14ac:dyDescent="0.2">
      <c r="G448" s="412"/>
    </row>
    <row r="449" spans="7:7" s="227" customFormat="1" x14ac:dyDescent="0.2">
      <c r="G449" s="412"/>
    </row>
    <row r="450" spans="7:7" s="227" customFormat="1" x14ac:dyDescent="0.2">
      <c r="G450" s="412"/>
    </row>
    <row r="451" spans="7:7" s="227" customFormat="1" x14ac:dyDescent="0.2">
      <c r="G451" s="412"/>
    </row>
    <row r="452" spans="7:7" s="227" customFormat="1" x14ac:dyDescent="0.2">
      <c r="G452" s="412"/>
    </row>
    <row r="453" spans="7:7" s="227" customFormat="1" x14ac:dyDescent="0.2">
      <c r="G453" s="412"/>
    </row>
    <row r="454" spans="7:7" s="227" customFormat="1" x14ac:dyDescent="0.2">
      <c r="G454" s="412"/>
    </row>
    <row r="455" spans="7:7" s="227" customFormat="1" x14ac:dyDescent="0.2">
      <c r="G455" s="412"/>
    </row>
    <row r="456" spans="7:7" s="227" customFormat="1" x14ac:dyDescent="0.2">
      <c r="G456" s="412"/>
    </row>
    <row r="457" spans="7:7" s="227" customFormat="1" x14ac:dyDescent="0.2">
      <c r="G457" s="412"/>
    </row>
    <row r="458" spans="7:7" s="227" customFormat="1" x14ac:dyDescent="0.2">
      <c r="G458" s="412"/>
    </row>
    <row r="459" spans="7:7" s="227" customFormat="1" x14ac:dyDescent="0.2">
      <c r="G459" s="412"/>
    </row>
    <row r="460" spans="7:7" s="227" customFormat="1" x14ac:dyDescent="0.2">
      <c r="G460" s="412"/>
    </row>
    <row r="461" spans="7:7" s="227" customFormat="1" x14ac:dyDescent="0.2">
      <c r="G461" s="412"/>
    </row>
    <row r="462" spans="7:7" s="227" customFormat="1" x14ac:dyDescent="0.2">
      <c r="G462" s="412"/>
    </row>
    <row r="463" spans="7:7" s="227" customFormat="1" x14ac:dyDescent="0.2">
      <c r="G463" s="412"/>
    </row>
    <row r="464" spans="7:7" s="227" customFormat="1" x14ac:dyDescent="0.2">
      <c r="G464" s="412"/>
    </row>
    <row r="465" spans="7:7" s="227" customFormat="1" x14ac:dyDescent="0.2">
      <c r="G465" s="412"/>
    </row>
    <row r="466" spans="7:7" s="227" customFormat="1" x14ac:dyDescent="0.2">
      <c r="G466" s="412"/>
    </row>
    <row r="467" spans="7:7" s="227" customFormat="1" x14ac:dyDescent="0.2">
      <c r="G467" s="412"/>
    </row>
    <row r="468" spans="7:7" s="227" customFormat="1" x14ac:dyDescent="0.2">
      <c r="G468" s="412"/>
    </row>
    <row r="469" spans="7:7" s="227" customFormat="1" x14ac:dyDescent="0.2">
      <c r="G469" s="412"/>
    </row>
    <row r="470" spans="7:7" s="227" customFormat="1" x14ac:dyDescent="0.2">
      <c r="G470" s="412"/>
    </row>
    <row r="471" spans="7:7" s="227" customFormat="1" x14ac:dyDescent="0.2">
      <c r="G471" s="412"/>
    </row>
    <row r="472" spans="7:7" s="227" customFormat="1" x14ac:dyDescent="0.2">
      <c r="G472" s="412"/>
    </row>
    <row r="473" spans="7:7" s="227" customFormat="1" x14ac:dyDescent="0.2">
      <c r="G473" s="412"/>
    </row>
    <row r="474" spans="7:7" s="227" customFormat="1" x14ac:dyDescent="0.2">
      <c r="G474" s="412"/>
    </row>
    <row r="475" spans="7:7" s="227" customFormat="1" x14ac:dyDescent="0.2">
      <c r="G475" s="412"/>
    </row>
    <row r="476" spans="7:7" s="227" customFormat="1" x14ac:dyDescent="0.2">
      <c r="G476" s="412"/>
    </row>
    <row r="477" spans="7:7" s="227" customFormat="1" x14ac:dyDescent="0.2">
      <c r="G477" s="412"/>
    </row>
    <row r="478" spans="7:7" s="227" customFormat="1" x14ac:dyDescent="0.2">
      <c r="G478" s="412"/>
    </row>
    <row r="479" spans="7:7" s="227" customFormat="1" x14ac:dyDescent="0.2">
      <c r="G479" s="412"/>
    </row>
    <row r="480" spans="7:7" s="227" customFormat="1" x14ac:dyDescent="0.2">
      <c r="G480" s="412"/>
    </row>
    <row r="481" spans="7:7" s="227" customFormat="1" x14ac:dyDescent="0.2">
      <c r="G481" s="412"/>
    </row>
    <row r="482" spans="7:7" s="227" customFormat="1" x14ac:dyDescent="0.2">
      <c r="G482" s="412"/>
    </row>
    <row r="483" spans="7:7" s="227" customFormat="1" x14ac:dyDescent="0.2">
      <c r="G483" s="412"/>
    </row>
    <row r="484" spans="7:7" s="227" customFormat="1" x14ac:dyDescent="0.2">
      <c r="G484" s="412"/>
    </row>
    <row r="485" spans="7:7" s="227" customFormat="1" x14ac:dyDescent="0.2">
      <c r="G485" s="412"/>
    </row>
    <row r="486" spans="7:7" s="227" customFormat="1" x14ac:dyDescent="0.2">
      <c r="G486" s="412"/>
    </row>
    <row r="487" spans="7:7" s="227" customFormat="1" x14ac:dyDescent="0.2">
      <c r="G487" s="412"/>
    </row>
    <row r="488" spans="7:7" s="227" customFormat="1" x14ac:dyDescent="0.2">
      <c r="G488" s="412"/>
    </row>
    <row r="489" spans="7:7" s="227" customFormat="1" x14ac:dyDescent="0.2">
      <c r="G489" s="412"/>
    </row>
    <row r="490" spans="7:7" s="227" customFormat="1" x14ac:dyDescent="0.2">
      <c r="G490" s="412"/>
    </row>
    <row r="491" spans="7:7" s="227" customFormat="1" x14ac:dyDescent="0.2">
      <c r="G491" s="412"/>
    </row>
    <row r="492" spans="7:7" s="227" customFormat="1" x14ac:dyDescent="0.2">
      <c r="G492" s="412"/>
    </row>
    <row r="493" spans="7:7" s="227" customFormat="1" x14ac:dyDescent="0.2">
      <c r="G493" s="412"/>
    </row>
    <row r="494" spans="7:7" s="227" customFormat="1" x14ac:dyDescent="0.2">
      <c r="G494" s="412"/>
    </row>
    <row r="495" spans="7:7" s="227" customFormat="1" x14ac:dyDescent="0.2">
      <c r="G495" s="412"/>
    </row>
    <row r="496" spans="7:7" s="227" customFormat="1" x14ac:dyDescent="0.2">
      <c r="G496" s="412"/>
    </row>
    <row r="497" spans="7:7" s="227" customFormat="1" x14ac:dyDescent="0.2">
      <c r="G497" s="412"/>
    </row>
    <row r="498" spans="7:7" s="227" customFormat="1" x14ac:dyDescent="0.2">
      <c r="G498" s="412"/>
    </row>
    <row r="499" spans="7:7" s="227" customFormat="1" x14ac:dyDescent="0.2">
      <c r="G499" s="412"/>
    </row>
    <row r="500" spans="7:7" s="227" customFormat="1" x14ac:dyDescent="0.2">
      <c r="G500" s="412"/>
    </row>
    <row r="501" spans="7:7" s="227" customFormat="1" x14ac:dyDescent="0.2">
      <c r="G501" s="412"/>
    </row>
    <row r="502" spans="7:7" s="227" customFormat="1" x14ac:dyDescent="0.2">
      <c r="G502" s="412"/>
    </row>
    <row r="503" spans="7:7" s="227" customFormat="1" x14ac:dyDescent="0.2">
      <c r="G503" s="412"/>
    </row>
    <row r="504" spans="7:7" s="227" customFormat="1" x14ac:dyDescent="0.2">
      <c r="G504" s="412"/>
    </row>
    <row r="505" spans="7:7" s="227" customFormat="1" x14ac:dyDescent="0.2">
      <c r="G505" s="412"/>
    </row>
    <row r="506" spans="7:7" s="227" customFormat="1" x14ac:dyDescent="0.2">
      <c r="G506" s="412"/>
    </row>
    <row r="507" spans="7:7" s="227" customFormat="1" x14ac:dyDescent="0.2">
      <c r="G507" s="412"/>
    </row>
    <row r="508" spans="7:7" s="227" customFormat="1" x14ac:dyDescent="0.2">
      <c r="G508" s="412"/>
    </row>
    <row r="509" spans="7:7" s="227" customFormat="1" x14ac:dyDescent="0.2">
      <c r="G509" s="412"/>
    </row>
    <row r="510" spans="7:7" s="227" customFormat="1" x14ac:dyDescent="0.2">
      <c r="G510" s="412"/>
    </row>
    <row r="511" spans="7:7" s="227" customFormat="1" x14ac:dyDescent="0.2">
      <c r="G511" s="412"/>
    </row>
    <row r="512" spans="7:7" s="227" customFormat="1" x14ac:dyDescent="0.2">
      <c r="G512" s="412"/>
    </row>
    <row r="513" spans="7:7" s="227" customFormat="1" x14ac:dyDescent="0.2">
      <c r="G513" s="412"/>
    </row>
    <row r="514" spans="7:7" s="227" customFormat="1" x14ac:dyDescent="0.2">
      <c r="G514" s="412"/>
    </row>
    <row r="515" spans="7:7" s="227" customFormat="1" x14ac:dyDescent="0.2">
      <c r="G515" s="412"/>
    </row>
    <row r="516" spans="7:7" s="227" customFormat="1" x14ac:dyDescent="0.2">
      <c r="G516" s="412"/>
    </row>
    <row r="517" spans="7:7" s="227" customFormat="1" x14ac:dyDescent="0.2">
      <c r="G517" s="412"/>
    </row>
    <row r="518" spans="7:7" s="227" customFormat="1" x14ac:dyDescent="0.2">
      <c r="G518" s="412"/>
    </row>
    <row r="519" spans="7:7" s="227" customFormat="1" x14ac:dyDescent="0.2">
      <c r="G519" s="412"/>
    </row>
    <row r="520" spans="7:7" s="227" customFormat="1" x14ac:dyDescent="0.2">
      <c r="G520" s="412"/>
    </row>
    <row r="521" spans="7:7" s="227" customFormat="1" x14ac:dyDescent="0.2">
      <c r="G521" s="412"/>
    </row>
    <row r="522" spans="7:7" s="227" customFormat="1" x14ac:dyDescent="0.2">
      <c r="G522" s="412"/>
    </row>
    <row r="523" spans="7:7" s="227" customFormat="1" x14ac:dyDescent="0.2">
      <c r="G523" s="412"/>
    </row>
    <row r="524" spans="7:7" s="227" customFormat="1" x14ac:dyDescent="0.2">
      <c r="G524" s="412"/>
    </row>
    <row r="525" spans="7:7" s="227" customFormat="1" x14ac:dyDescent="0.2">
      <c r="G525" s="412"/>
    </row>
    <row r="526" spans="7:7" s="227" customFormat="1" x14ac:dyDescent="0.2">
      <c r="G526" s="412"/>
    </row>
    <row r="527" spans="7:7" s="227" customFormat="1" x14ac:dyDescent="0.2">
      <c r="G527" s="412"/>
    </row>
    <row r="528" spans="7:7" s="227" customFormat="1" x14ac:dyDescent="0.2">
      <c r="G528" s="412"/>
    </row>
    <row r="529" spans="7:7" s="227" customFormat="1" x14ac:dyDescent="0.2">
      <c r="G529" s="412"/>
    </row>
    <row r="530" spans="7:7" s="227" customFormat="1" x14ac:dyDescent="0.2">
      <c r="G530" s="412"/>
    </row>
    <row r="531" spans="7:7" s="227" customFormat="1" x14ac:dyDescent="0.2">
      <c r="G531" s="412"/>
    </row>
    <row r="532" spans="7:7" s="227" customFormat="1" x14ac:dyDescent="0.2">
      <c r="G532" s="412"/>
    </row>
    <row r="533" spans="7:7" s="227" customFormat="1" x14ac:dyDescent="0.2">
      <c r="G533" s="412"/>
    </row>
    <row r="534" spans="7:7" s="227" customFormat="1" x14ac:dyDescent="0.2">
      <c r="G534" s="412"/>
    </row>
    <row r="535" spans="7:7" s="227" customFormat="1" x14ac:dyDescent="0.2">
      <c r="G535" s="412"/>
    </row>
    <row r="536" spans="7:7" s="227" customFormat="1" x14ac:dyDescent="0.2">
      <c r="G536" s="412"/>
    </row>
    <row r="537" spans="7:7" s="227" customFormat="1" x14ac:dyDescent="0.2">
      <c r="G537" s="412"/>
    </row>
    <row r="538" spans="7:7" s="227" customFormat="1" x14ac:dyDescent="0.2">
      <c r="G538" s="412"/>
    </row>
    <row r="539" spans="7:7" s="227" customFormat="1" x14ac:dyDescent="0.2">
      <c r="G539" s="412"/>
    </row>
    <row r="540" spans="7:7" s="227" customFormat="1" x14ac:dyDescent="0.2">
      <c r="G540" s="412"/>
    </row>
    <row r="541" spans="7:7" s="227" customFormat="1" x14ac:dyDescent="0.2">
      <c r="G541" s="412"/>
    </row>
    <row r="542" spans="7:7" s="227" customFormat="1" x14ac:dyDescent="0.2">
      <c r="G542" s="412"/>
    </row>
    <row r="543" spans="7:7" s="227" customFormat="1" x14ac:dyDescent="0.2">
      <c r="G543" s="412"/>
    </row>
    <row r="544" spans="7:7" s="227" customFormat="1" x14ac:dyDescent="0.2">
      <c r="G544" s="412"/>
    </row>
    <row r="545" spans="7:7" s="227" customFormat="1" x14ac:dyDescent="0.2">
      <c r="G545" s="412"/>
    </row>
    <row r="546" spans="7:7" s="227" customFormat="1" x14ac:dyDescent="0.2">
      <c r="G546" s="412"/>
    </row>
    <row r="547" spans="7:7" s="227" customFormat="1" x14ac:dyDescent="0.2">
      <c r="G547" s="412"/>
    </row>
    <row r="548" spans="7:7" s="227" customFormat="1" x14ac:dyDescent="0.2">
      <c r="G548" s="412"/>
    </row>
    <row r="549" spans="7:7" s="227" customFormat="1" x14ac:dyDescent="0.2">
      <c r="G549" s="412"/>
    </row>
    <row r="550" spans="7:7" s="227" customFormat="1" x14ac:dyDescent="0.2">
      <c r="G550" s="412"/>
    </row>
    <row r="551" spans="7:7" s="227" customFormat="1" x14ac:dyDescent="0.2">
      <c r="G551" s="412"/>
    </row>
    <row r="552" spans="7:7" s="227" customFormat="1" x14ac:dyDescent="0.2">
      <c r="G552" s="412"/>
    </row>
    <row r="553" spans="7:7" s="227" customFormat="1" x14ac:dyDescent="0.2">
      <c r="G553" s="412"/>
    </row>
    <row r="554" spans="7:7" s="227" customFormat="1" x14ac:dyDescent="0.2">
      <c r="G554" s="412"/>
    </row>
    <row r="555" spans="7:7" s="227" customFormat="1" x14ac:dyDescent="0.2">
      <c r="G555" s="412"/>
    </row>
    <row r="556" spans="7:7" s="227" customFormat="1" x14ac:dyDescent="0.2">
      <c r="G556" s="412"/>
    </row>
    <row r="557" spans="7:7" s="227" customFormat="1" x14ac:dyDescent="0.2">
      <c r="G557" s="412"/>
    </row>
    <row r="558" spans="7:7" s="227" customFormat="1" x14ac:dyDescent="0.2">
      <c r="G558" s="412"/>
    </row>
    <row r="559" spans="7:7" s="227" customFormat="1" x14ac:dyDescent="0.2">
      <c r="G559" s="412"/>
    </row>
    <row r="560" spans="7:7" s="227" customFormat="1" x14ac:dyDescent="0.2">
      <c r="G560" s="412"/>
    </row>
    <row r="561" spans="7:7" s="227" customFormat="1" x14ac:dyDescent="0.2">
      <c r="G561" s="412"/>
    </row>
    <row r="562" spans="7:7" s="227" customFormat="1" x14ac:dyDescent="0.2">
      <c r="G562" s="412"/>
    </row>
    <row r="563" spans="7:7" s="227" customFormat="1" x14ac:dyDescent="0.2">
      <c r="G563" s="412"/>
    </row>
    <row r="564" spans="7:7" s="227" customFormat="1" x14ac:dyDescent="0.2">
      <c r="G564" s="412"/>
    </row>
    <row r="565" spans="7:7" s="227" customFormat="1" x14ac:dyDescent="0.2">
      <c r="G565" s="412"/>
    </row>
    <row r="566" spans="7:7" s="227" customFormat="1" x14ac:dyDescent="0.2">
      <c r="G566" s="412"/>
    </row>
    <row r="567" spans="7:7" s="227" customFormat="1" x14ac:dyDescent="0.2">
      <c r="G567" s="412"/>
    </row>
    <row r="568" spans="7:7" s="227" customFormat="1" x14ac:dyDescent="0.2">
      <c r="G568" s="412"/>
    </row>
    <row r="569" spans="7:7" s="227" customFormat="1" x14ac:dyDescent="0.2">
      <c r="G569" s="412"/>
    </row>
    <row r="570" spans="7:7" s="227" customFormat="1" x14ac:dyDescent="0.2">
      <c r="G570" s="412"/>
    </row>
    <row r="571" spans="7:7" s="227" customFormat="1" x14ac:dyDescent="0.2">
      <c r="G571" s="412"/>
    </row>
    <row r="572" spans="7:7" s="227" customFormat="1" x14ac:dyDescent="0.2">
      <c r="G572" s="412"/>
    </row>
    <row r="573" spans="7:7" s="227" customFormat="1" x14ac:dyDescent="0.2">
      <c r="G573" s="412"/>
    </row>
    <row r="574" spans="7:7" s="227" customFormat="1" x14ac:dyDescent="0.2">
      <c r="G574" s="412"/>
    </row>
    <row r="575" spans="7:7" s="227" customFormat="1" x14ac:dyDescent="0.2">
      <c r="G575" s="412"/>
    </row>
    <row r="576" spans="7:7" s="227" customFormat="1" x14ac:dyDescent="0.2">
      <c r="G576" s="412"/>
    </row>
    <row r="577" spans="7:7" s="227" customFormat="1" x14ac:dyDescent="0.2">
      <c r="G577" s="412"/>
    </row>
    <row r="578" spans="7:7" s="227" customFormat="1" x14ac:dyDescent="0.2">
      <c r="G578" s="412"/>
    </row>
    <row r="579" spans="7:7" s="227" customFormat="1" x14ac:dyDescent="0.2">
      <c r="G579" s="412"/>
    </row>
    <row r="580" spans="7:7" s="227" customFormat="1" x14ac:dyDescent="0.2">
      <c r="G580" s="412"/>
    </row>
    <row r="581" spans="7:7" s="227" customFormat="1" x14ac:dyDescent="0.2">
      <c r="G581" s="412"/>
    </row>
    <row r="582" spans="7:7" s="227" customFormat="1" x14ac:dyDescent="0.2">
      <c r="G582" s="413"/>
    </row>
    <row r="583" spans="7:7" s="227" customFormat="1" x14ac:dyDescent="0.2">
      <c r="G583" s="413"/>
    </row>
    <row r="584" spans="7:7" s="227" customFormat="1" x14ac:dyDescent="0.2">
      <c r="G584" s="413"/>
    </row>
    <row r="585" spans="7:7" s="227" customFormat="1" x14ac:dyDescent="0.2">
      <c r="G585" s="413"/>
    </row>
    <row r="586" spans="7:7" s="227" customFormat="1" x14ac:dyDescent="0.2">
      <c r="G586" s="413"/>
    </row>
    <row r="587" spans="7:7" s="227" customFormat="1" x14ac:dyDescent="0.2">
      <c r="G587" s="413"/>
    </row>
    <row r="588" spans="7:7" s="227" customFormat="1" x14ac:dyDescent="0.2">
      <c r="G588" s="413"/>
    </row>
    <row r="589" spans="7:7" s="227" customFormat="1" x14ac:dyDescent="0.2">
      <c r="G589" s="413"/>
    </row>
    <row r="590" spans="7:7" s="227" customFormat="1" x14ac:dyDescent="0.2">
      <c r="G590" s="413"/>
    </row>
    <row r="591" spans="7:7" s="227" customFormat="1" x14ac:dyDescent="0.2">
      <c r="G591" s="413"/>
    </row>
    <row r="592" spans="7:7" s="227" customFormat="1" x14ac:dyDescent="0.2">
      <c r="G592" s="413"/>
    </row>
    <row r="593" spans="7:7" s="227" customFormat="1" x14ac:dyDescent="0.2">
      <c r="G593" s="413"/>
    </row>
    <row r="594" spans="7:7" s="227" customFormat="1" x14ac:dyDescent="0.2">
      <c r="G594" s="413"/>
    </row>
    <row r="595" spans="7:7" s="227" customFormat="1" x14ac:dyDescent="0.2">
      <c r="G595" s="413"/>
    </row>
    <row r="596" spans="7:7" s="227" customFormat="1" x14ac:dyDescent="0.2">
      <c r="G596" s="413"/>
    </row>
    <row r="597" spans="7:7" s="227" customFormat="1" x14ac:dyDescent="0.2">
      <c r="G597" s="413"/>
    </row>
    <row r="598" spans="7:7" s="227" customFormat="1" x14ac:dyDescent="0.2">
      <c r="G598" s="413"/>
    </row>
    <row r="599" spans="7:7" s="227" customFormat="1" x14ac:dyDescent="0.2">
      <c r="G599" s="413"/>
    </row>
    <row r="600" spans="7:7" s="227" customFormat="1" x14ac:dyDescent="0.2">
      <c r="G600" s="413"/>
    </row>
    <row r="601" spans="7:7" s="227" customFormat="1" x14ac:dyDescent="0.2">
      <c r="G601" s="413"/>
    </row>
    <row r="602" spans="7:7" s="227" customFormat="1" x14ac:dyDescent="0.2">
      <c r="G602" s="413"/>
    </row>
    <row r="603" spans="7:7" s="227" customFormat="1" x14ac:dyDescent="0.2">
      <c r="G603" s="413"/>
    </row>
    <row r="604" spans="7:7" s="227" customFormat="1" x14ac:dyDescent="0.2">
      <c r="G604" s="413"/>
    </row>
    <row r="605" spans="7:7" s="227" customFormat="1" x14ac:dyDescent="0.2">
      <c r="G605" s="413"/>
    </row>
    <row r="606" spans="7:7" s="227" customFormat="1" x14ac:dyDescent="0.2">
      <c r="G606" s="413"/>
    </row>
    <row r="607" spans="7:7" s="227" customFormat="1" x14ac:dyDescent="0.2">
      <c r="G607" s="413"/>
    </row>
    <row r="608" spans="7:7" s="227" customFormat="1" x14ac:dyDescent="0.2">
      <c r="G608" s="413"/>
    </row>
    <row r="609" spans="7:7" s="227" customFormat="1" x14ac:dyDescent="0.2">
      <c r="G609" s="413"/>
    </row>
    <row r="610" spans="7:7" s="227" customFormat="1" x14ac:dyDescent="0.2">
      <c r="G610" s="413"/>
    </row>
    <row r="611" spans="7:7" s="227" customFormat="1" x14ac:dyDescent="0.2">
      <c r="G611" s="413"/>
    </row>
    <row r="612" spans="7:7" s="227" customFormat="1" x14ac:dyDescent="0.2">
      <c r="G612" s="413"/>
    </row>
    <row r="613" spans="7:7" s="227" customFormat="1" x14ac:dyDescent="0.2">
      <c r="G613" s="413"/>
    </row>
    <row r="614" spans="7:7" s="227" customFormat="1" x14ac:dyDescent="0.2">
      <c r="G614" s="413"/>
    </row>
    <row r="615" spans="7:7" s="227" customFormat="1" x14ac:dyDescent="0.2">
      <c r="G615" s="413"/>
    </row>
    <row r="616" spans="7:7" s="227" customFormat="1" x14ac:dyDescent="0.2">
      <c r="G616" s="413"/>
    </row>
    <row r="617" spans="7:7" s="227" customFormat="1" x14ac:dyDescent="0.2">
      <c r="G617" s="413"/>
    </row>
    <row r="618" spans="7:7" s="227" customFormat="1" x14ac:dyDescent="0.2">
      <c r="G618" s="413"/>
    </row>
    <row r="619" spans="7:7" s="227" customFormat="1" x14ac:dyDescent="0.2">
      <c r="G619" s="413"/>
    </row>
    <row r="620" spans="7:7" s="227" customFormat="1" x14ac:dyDescent="0.2">
      <c r="G620" s="413"/>
    </row>
    <row r="621" spans="7:7" s="227" customFormat="1" x14ac:dyDescent="0.2">
      <c r="G621" s="413"/>
    </row>
    <row r="622" spans="7:7" s="227" customFormat="1" x14ac:dyDescent="0.2">
      <c r="G622" s="413"/>
    </row>
    <row r="623" spans="7:7" s="227" customFormat="1" x14ac:dyDescent="0.2">
      <c r="G623" s="413"/>
    </row>
    <row r="624" spans="7:7" s="227" customFormat="1" x14ac:dyDescent="0.2">
      <c r="G624" s="413"/>
    </row>
    <row r="625" spans="7:7" s="227" customFormat="1" x14ac:dyDescent="0.2">
      <c r="G625" s="413"/>
    </row>
    <row r="626" spans="7:7" s="227" customFormat="1" x14ac:dyDescent="0.2">
      <c r="G626" s="413"/>
    </row>
    <row r="627" spans="7:7" s="227" customFormat="1" x14ac:dyDescent="0.2">
      <c r="G627" s="413"/>
    </row>
    <row r="628" spans="7:7" s="227" customFormat="1" x14ac:dyDescent="0.2">
      <c r="G628" s="413"/>
    </row>
    <row r="629" spans="7:7" s="227" customFormat="1" x14ac:dyDescent="0.2">
      <c r="G629" s="413"/>
    </row>
    <row r="630" spans="7:7" s="227" customFormat="1" x14ac:dyDescent="0.2">
      <c r="G630" s="413"/>
    </row>
    <row r="631" spans="7:7" s="227" customFormat="1" x14ac:dyDescent="0.2">
      <c r="G631" s="413"/>
    </row>
    <row r="632" spans="7:7" s="227" customFormat="1" x14ac:dyDescent="0.2">
      <c r="G632" s="413"/>
    </row>
    <row r="633" spans="7:7" s="227" customFormat="1" x14ac:dyDescent="0.2">
      <c r="G633" s="413"/>
    </row>
    <row r="634" spans="7:7" s="227" customFormat="1" x14ac:dyDescent="0.2">
      <c r="G634" s="413"/>
    </row>
    <row r="635" spans="7:7" s="227" customFormat="1" x14ac:dyDescent="0.2">
      <c r="G635" s="413"/>
    </row>
    <row r="636" spans="7:7" s="227" customFormat="1" x14ac:dyDescent="0.2">
      <c r="G636" s="413"/>
    </row>
    <row r="637" spans="7:7" s="227" customFormat="1" x14ac:dyDescent="0.2">
      <c r="G637" s="413"/>
    </row>
    <row r="638" spans="7:7" s="227" customFormat="1" x14ac:dyDescent="0.2">
      <c r="G638" s="413"/>
    </row>
    <row r="639" spans="7:7" s="227" customFormat="1" x14ac:dyDescent="0.2">
      <c r="G639" s="413"/>
    </row>
    <row r="640" spans="7:7" s="227" customFormat="1" x14ac:dyDescent="0.2">
      <c r="G640" s="413"/>
    </row>
    <row r="641" spans="7:7" s="227" customFormat="1" x14ac:dyDescent="0.2">
      <c r="G641" s="413"/>
    </row>
    <row r="642" spans="7:7" s="227" customFormat="1" x14ac:dyDescent="0.2">
      <c r="G642" s="413"/>
    </row>
    <row r="643" spans="7:7" s="227" customFormat="1" x14ac:dyDescent="0.2">
      <c r="G643" s="413"/>
    </row>
    <row r="644" spans="7:7" s="227" customFormat="1" x14ac:dyDescent="0.2">
      <c r="G644" s="413"/>
    </row>
    <row r="645" spans="7:7" s="227" customFormat="1" x14ac:dyDescent="0.2">
      <c r="G645" s="413"/>
    </row>
    <row r="646" spans="7:7" s="227" customFormat="1" x14ac:dyDescent="0.2">
      <c r="G646" s="413"/>
    </row>
    <row r="647" spans="7:7" s="227" customFormat="1" x14ac:dyDescent="0.2">
      <c r="G647" s="413"/>
    </row>
    <row r="648" spans="7:7" s="227" customFormat="1" x14ac:dyDescent="0.2">
      <c r="G648" s="413"/>
    </row>
    <row r="649" spans="7:7" s="227" customFormat="1" x14ac:dyDescent="0.2">
      <c r="G649" s="413"/>
    </row>
    <row r="650" spans="7:7" s="227" customFormat="1" x14ac:dyDescent="0.2">
      <c r="G650" s="413"/>
    </row>
    <row r="651" spans="7:7" s="227" customFormat="1" x14ac:dyDescent="0.2">
      <c r="G651" s="413"/>
    </row>
    <row r="652" spans="7:7" s="227" customFormat="1" x14ac:dyDescent="0.2">
      <c r="G652" s="413"/>
    </row>
    <row r="653" spans="7:7" s="227" customFormat="1" x14ac:dyDescent="0.2">
      <c r="G653" s="413"/>
    </row>
    <row r="654" spans="7:7" s="227" customFormat="1" x14ac:dyDescent="0.2">
      <c r="G654" s="413"/>
    </row>
    <row r="655" spans="7:7" s="227" customFormat="1" x14ac:dyDescent="0.2">
      <c r="G655" s="413"/>
    </row>
    <row r="656" spans="7:7" s="227" customFormat="1" x14ac:dyDescent="0.2">
      <c r="G656" s="413"/>
    </row>
    <row r="657" spans="7:7" s="227" customFormat="1" x14ac:dyDescent="0.2">
      <c r="G657" s="413"/>
    </row>
    <row r="658" spans="7:7" s="227" customFormat="1" x14ac:dyDescent="0.2">
      <c r="G658" s="413"/>
    </row>
    <row r="659" spans="7:7" s="227" customFormat="1" x14ac:dyDescent="0.2">
      <c r="G659" s="413"/>
    </row>
    <row r="660" spans="7:7" s="227" customFormat="1" x14ac:dyDescent="0.2">
      <c r="G660" s="413"/>
    </row>
    <row r="661" spans="7:7" s="227" customFormat="1" x14ac:dyDescent="0.2">
      <c r="G661" s="413"/>
    </row>
    <row r="662" spans="7:7" s="227" customFormat="1" x14ac:dyDescent="0.2">
      <c r="G662" s="413"/>
    </row>
    <row r="663" spans="7:7" s="227" customFormat="1" x14ac:dyDescent="0.2">
      <c r="G663" s="413"/>
    </row>
    <row r="664" spans="7:7" s="227" customFormat="1" x14ac:dyDescent="0.2">
      <c r="G664" s="413"/>
    </row>
    <row r="665" spans="7:7" s="227" customFormat="1" x14ac:dyDescent="0.2">
      <c r="G665" s="413"/>
    </row>
    <row r="666" spans="7:7" s="227" customFormat="1" x14ac:dyDescent="0.2">
      <c r="G666" s="413"/>
    </row>
    <row r="667" spans="7:7" s="227" customFormat="1" x14ac:dyDescent="0.2">
      <c r="G667" s="413"/>
    </row>
    <row r="668" spans="7:7" s="227" customFormat="1" x14ac:dyDescent="0.2">
      <c r="G668" s="413"/>
    </row>
    <row r="669" spans="7:7" s="227" customFormat="1" x14ac:dyDescent="0.2">
      <c r="G669" s="413"/>
    </row>
    <row r="670" spans="7:7" s="227" customFormat="1" x14ac:dyDescent="0.2">
      <c r="G670" s="413"/>
    </row>
    <row r="671" spans="7:7" s="227" customFormat="1" x14ac:dyDescent="0.2">
      <c r="G671" s="413"/>
    </row>
    <row r="672" spans="7:7" s="227" customFormat="1" x14ac:dyDescent="0.2">
      <c r="G672" s="413"/>
    </row>
    <row r="673" spans="7:7" s="227" customFormat="1" x14ac:dyDescent="0.2">
      <c r="G673" s="413"/>
    </row>
    <row r="674" spans="7:7" s="227" customFormat="1" x14ac:dyDescent="0.2">
      <c r="G674" s="413"/>
    </row>
    <row r="675" spans="7:7" s="227" customFormat="1" x14ac:dyDescent="0.2">
      <c r="G675" s="413"/>
    </row>
    <row r="676" spans="7:7" s="227" customFormat="1" x14ac:dyDescent="0.2">
      <c r="G676" s="413"/>
    </row>
    <row r="677" spans="7:7" s="227" customFormat="1" x14ac:dyDescent="0.2">
      <c r="G677" s="413"/>
    </row>
    <row r="678" spans="7:7" s="227" customFormat="1" x14ac:dyDescent="0.2">
      <c r="G678" s="413"/>
    </row>
    <row r="679" spans="7:7" s="227" customFormat="1" x14ac:dyDescent="0.2">
      <c r="G679" s="413"/>
    </row>
    <row r="680" spans="7:7" s="227" customFormat="1" x14ac:dyDescent="0.2">
      <c r="G680" s="413"/>
    </row>
    <row r="681" spans="7:7" s="227" customFormat="1" x14ac:dyDescent="0.2">
      <c r="G681" s="413"/>
    </row>
    <row r="682" spans="7:7" s="227" customFormat="1" x14ac:dyDescent="0.2">
      <c r="G682" s="413"/>
    </row>
    <row r="683" spans="7:7" s="227" customFormat="1" x14ac:dyDescent="0.2">
      <c r="G683" s="413"/>
    </row>
    <row r="684" spans="7:7" s="227" customFormat="1" x14ac:dyDescent="0.2">
      <c r="G684" s="413"/>
    </row>
    <row r="685" spans="7:7" s="227" customFormat="1" x14ac:dyDescent="0.2">
      <c r="G685" s="413"/>
    </row>
    <row r="686" spans="7:7" s="227" customFormat="1" x14ac:dyDescent="0.2">
      <c r="G686" s="413"/>
    </row>
    <row r="687" spans="7:7" s="227" customFormat="1" x14ac:dyDescent="0.2">
      <c r="G687" s="413"/>
    </row>
    <row r="688" spans="7:7" s="227" customFormat="1" x14ac:dyDescent="0.2">
      <c r="G688" s="413"/>
    </row>
    <row r="689" spans="7:7" s="227" customFormat="1" x14ac:dyDescent="0.2">
      <c r="G689" s="413"/>
    </row>
    <row r="690" spans="7:7" s="227" customFormat="1" x14ac:dyDescent="0.2">
      <c r="G690" s="413"/>
    </row>
    <row r="691" spans="7:7" s="227" customFormat="1" x14ac:dyDescent="0.2">
      <c r="G691" s="413"/>
    </row>
    <row r="692" spans="7:7" s="227" customFormat="1" x14ac:dyDescent="0.2">
      <c r="G692" s="413"/>
    </row>
    <row r="693" spans="7:7" s="227" customFormat="1" x14ac:dyDescent="0.2">
      <c r="G693" s="413"/>
    </row>
    <row r="694" spans="7:7" s="227" customFormat="1" x14ac:dyDescent="0.2">
      <c r="G694" s="413"/>
    </row>
    <row r="695" spans="7:7" s="227" customFormat="1" x14ac:dyDescent="0.2">
      <c r="G695" s="413"/>
    </row>
    <row r="696" spans="7:7" s="227" customFormat="1" x14ac:dyDescent="0.2">
      <c r="G696" s="413"/>
    </row>
    <row r="697" spans="7:7" s="227" customFormat="1" x14ac:dyDescent="0.2">
      <c r="G697" s="413"/>
    </row>
    <row r="698" spans="7:7" s="227" customFormat="1" x14ac:dyDescent="0.2">
      <c r="G698" s="413"/>
    </row>
    <row r="699" spans="7:7" s="227" customFormat="1" x14ac:dyDescent="0.2">
      <c r="G699" s="413"/>
    </row>
    <row r="700" spans="7:7" s="227" customFormat="1" x14ac:dyDescent="0.2">
      <c r="G700" s="413"/>
    </row>
    <row r="701" spans="7:7" s="227" customFormat="1" x14ac:dyDescent="0.2">
      <c r="G701" s="413"/>
    </row>
    <row r="702" spans="7:7" s="227" customFormat="1" x14ac:dyDescent="0.2">
      <c r="G702" s="413"/>
    </row>
    <row r="703" spans="7:7" s="227" customFormat="1" x14ac:dyDescent="0.2">
      <c r="G703" s="413"/>
    </row>
    <row r="704" spans="7:7" s="227" customFormat="1" x14ac:dyDescent="0.2">
      <c r="G704" s="413"/>
    </row>
    <row r="705" spans="7:7" s="227" customFormat="1" x14ac:dyDescent="0.2">
      <c r="G705" s="413"/>
    </row>
    <row r="706" spans="7:7" s="227" customFormat="1" x14ac:dyDescent="0.2">
      <c r="G706" s="413"/>
    </row>
    <row r="707" spans="7:7" s="227" customFormat="1" x14ac:dyDescent="0.2">
      <c r="G707" s="413"/>
    </row>
    <row r="708" spans="7:7" s="227" customFormat="1" x14ac:dyDescent="0.2">
      <c r="G708" s="413"/>
    </row>
    <row r="709" spans="7:7" s="227" customFormat="1" x14ac:dyDescent="0.2">
      <c r="G709" s="413"/>
    </row>
    <row r="710" spans="7:7" s="227" customFormat="1" x14ac:dyDescent="0.2">
      <c r="G710" s="413"/>
    </row>
    <row r="711" spans="7:7" s="227" customFormat="1" x14ac:dyDescent="0.2">
      <c r="G711" s="413"/>
    </row>
    <row r="712" spans="7:7" s="227" customFormat="1" x14ac:dyDescent="0.2">
      <c r="G712" s="413"/>
    </row>
    <row r="713" spans="7:7" s="227" customFormat="1" x14ac:dyDescent="0.2">
      <c r="G713" s="413"/>
    </row>
    <row r="714" spans="7:7" s="227" customFormat="1" x14ac:dyDescent="0.2">
      <c r="G714" s="413"/>
    </row>
    <row r="715" spans="7:7" s="227" customFormat="1" x14ac:dyDescent="0.2">
      <c r="G715" s="413"/>
    </row>
    <row r="716" spans="7:7" s="227" customFormat="1" x14ac:dyDescent="0.2">
      <c r="G716" s="413"/>
    </row>
    <row r="717" spans="7:7" s="227" customFormat="1" x14ac:dyDescent="0.2">
      <c r="G717" s="413"/>
    </row>
    <row r="718" spans="7:7" s="227" customFormat="1" x14ac:dyDescent="0.2">
      <c r="G718" s="413"/>
    </row>
    <row r="719" spans="7:7" s="227" customFormat="1" x14ac:dyDescent="0.2">
      <c r="G719" s="413"/>
    </row>
    <row r="720" spans="7:7" s="227" customFormat="1" x14ac:dyDescent="0.2">
      <c r="G720" s="413"/>
    </row>
    <row r="721" spans="7:7" s="227" customFormat="1" x14ac:dyDescent="0.2">
      <c r="G721" s="413"/>
    </row>
    <row r="722" spans="7:7" s="227" customFormat="1" x14ac:dyDescent="0.2">
      <c r="G722" s="413"/>
    </row>
    <row r="723" spans="7:7" s="227" customFormat="1" x14ac:dyDescent="0.2">
      <c r="G723" s="413"/>
    </row>
    <row r="724" spans="7:7" s="227" customFormat="1" x14ac:dyDescent="0.2">
      <c r="G724" s="413"/>
    </row>
    <row r="725" spans="7:7" s="227" customFormat="1" x14ac:dyDescent="0.2">
      <c r="G725" s="413"/>
    </row>
    <row r="726" spans="7:7" s="227" customFormat="1" x14ac:dyDescent="0.2">
      <c r="G726" s="413"/>
    </row>
    <row r="727" spans="7:7" s="227" customFormat="1" x14ac:dyDescent="0.2">
      <c r="G727" s="413"/>
    </row>
    <row r="728" spans="7:7" s="227" customFormat="1" x14ac:dyDescent="0.2">
      <c r="G728" s="413"/>
    </row>
    <row r="729" spans="7:7" s="227" customFormat="1" x14ac:dyDescent="0.2">
      <c r="G729" s="413"/>
    </row>
    <row r="730" spans="7:7" s="227" customFormat="1" x14ac:dyDescent="0.2">
      <c r="G730" s="413"/>
    </row>
    <row r="731" spans="7:7" s="227" customFormat="1" x14ac:dyDescent="0.2">
      <c r="G731" s="413"/>
    </row>
    <row r="732" spans="7:7" s="227" customFormat="1" x14ac:dyDescent="0.2">
      <c r="G732" s="413"/>
    </row>
    <row r="733" spans="7:7" s="227" customFormat="1" x14ac:dyDescent="0.2">
      <c r="G733" s="413"/>
    </row>
    <row r="734" spans="7:7" s="227" customFormat="1" x14ac:dyDescent="0.2">
      <c r="G734" s="413"/>
    </row>
    <row r="735" spans="7:7" s="227" customFormat="1" x14ac:dyDescent="0.2">
      <c r="G735" s="413"/>
    </row>
    <row r="736" spans="7:7" s="227" customFormat="1" x14ac:dyDescent="0.2">
      <c r="G736" s="413"/>
    </row>
    <row r="737" spans="7:7" s="227" customFormat="1" x14ac:dyDescent="0.2">
      <c r="G737" s="413"/>
    </row>
    <row r="738" spans="7:7" s="227" customFormat="1" x14ac:dyDescent="0.2">
      <c r="G738" s="413"/>
    </row>
    <row r="739" spans="7:7" s="227" customFormat="1" x14ac:dyDescent="0.2">
      <c r="G739" s="413"/>
    </row>
    <row r="740" spans="7:7" s="227" customFormat="1" x14ac:dyDescent="0.2">
      <c r="G740" s="413"/>
    </row>
    <row r="741" spans="7:7" s="227" customFormat="1" x14ac:dyDescent="0.2">
      <c r="G741" s="413"/>
    </row>
    <row r="742" spans="7:7" s="227" customFormat="1" x14ac:dyDescent="0.2">
      <c r="G742" s="413"/>
    </row>
    <row r="743" spans="7:7" s="227" customFormat="1" x14ac:dyDescent="0.2">
      <c r="G743" s="413"/>
    </row>
    <row r="744" spans="7:7" s="227" customFormat="1" x14ac:dyDescent="0.2">
      <c r="G744" s="413"/>
    </row>
    <row r="745" spans="7:7" s="227" customFormat="1" x14ac:dyDescent="0.2">
      <c r="G745" s="413"/>
    </row>
    <row r="746" spans="7:7" s="227" customFormat="1" x14ac:dyDescent="0.2">
      <c r="G746" s="413"/>
    </row>
    <row r="747" spans="7:7" s="227" customFormat="1" x14ac:dyDescent="0.2">
      <c r="G747" s="413"/>
    </row>
    <row r="748" spans="7:7" s="227" customFormat="1" x14ac:dyDescent="0.2">
      <c r="G748" s="413"/>
    </row>
    <row r="749" spans="7:7" s="227" customFormat="1" x14ac:dyDescent="0.2">
      <c r="G749" s="413"/>
    </row>
    <row r="750" spans="7:7" s="227" customFormat="1" x14ac:dyDescent="0.2">
      <c r="G750" s="413"/>
    </row>
    <row r="751" spans="7:7" s="227" customFormat="1" x14ac:dyDescent="0.2">
      <c r="G751" s="413"/>
    </row>
    <row r="752" spans="7:7" s="227" customFormat="1" x14ac:dyDescent="0.2">
      <c r="G752" s="413"/>
    </row>
    <row r="753" spans="7:7" s="227" customFormat="1" x14ac:dyDescent="0.2">
      <c r="G753" s="413"/>
    </row>
    <row r="754" spans="7:7" s="227" customFormat="1" x14ac:dyDescent="0.2">
      <c r="G754" s="413"/>
    </row>
    <row r="755" spans="7:7" s="227" customFormat="1" x14ac:dyDescent="0.2">
      <c r="G755" s="413"/>
    </row>
    <row r="756" spans="7:7" s="227" customFormat="1" x14ac:dyDescent="0.2">
      <c r="G756" s="413"/>
    </row>
    <row r="757" spans="7:7" s="227" customFormat="1" x14ac:dyDescent="0.2">
      <c r="G757" s="413"/>
    </row>
    <row r="758" spans="7:7" s="227" customFormat="1" x14ac:dyDescent="0.2">
      <c r="G758" s="413"/>
    </row>
    <row r="759" spans="7:7" s="227" customFormat="1" x14ac:dyDescent="0.2">
      <c r="G759" s="413"/>
    </row>
    <row r="760" spans="7:7" s="227" customFormat="1" x14ac:dyDescent="0.2">
      <c r="G760" s="413"/>
    </row>
    <row r="761" spans="7:7" s="227" customFormat="1" x14ac:dyDescent="0.2">
      <c r="G761" s="413"/>
    </row>
    <row r="762" spans="7:7" s="227" customFormat="1" x14ac:dyDescent="0.2">
      <c r="G762" s="413"/>
    </row>
    <row r="763" spans="7:7" s="227" customFormat="1" x14ac:dyDescent="0.2">
      <c r="G763" s="413"/>
    </row>
    <row r="764" spans="7:7" s="227" customFormat="1" x14ac:dyDescent="0.2">
      <c r="G764" s="413"/>
    </row>
    <row r="765" spans="7:7" s="227" customFormat="1" x14ac:dyDescent="0.2">
      <c r="G765" s="413"/>
    </row>
    <row r="766" spans="7:7" s="227" customFormat="1" x14ac:dyDescent="0.2">
      <c r="G766" s="413"/>
    </row>
    <row r="767" spans="7:7" s="227" customFormat="1" x14ac:dyDescent="0.2">
      <c r="G767" s="413"/>
    </row>
    <row r="768" spans="7:7" s="227" customFormat="1" x14ac:dyDescent="0.2">
      <c r="G768" s="413"/>
    </row>
    <row r="769" spans="7:7" s="227" customFormat="1" x14ac:dyDescent="0.2">
      <c r="G769" s="413"/>
    </row>
    <row r="770" spans="7:7" s="227" customFormat="1" x14ac:dyDescent="0.2">
      <c r="G770" s="413"/>
    </row>
    <row r="771" spans="7:7" s="227" customFormat="1" x14ac:dyDescent="0.2">
      <c r="G771" s="413"/>
    </row>
    <row r="772" spans="7:7" s="227" customFormat="1" x14ac:dyDescent="0.2">
      <c r="G772" s="413"/>
    </row>
    <row r="773" spans="7:7" s="227" customFormat="1" x14ac:dyDescent="0.2">
      <c r="G773" s="413"/>
    </row>
    <row r="774" spans="7:7" s="227" customFormat="1" x14ac:dyDescent="0.2">
      <c r="G774" s="413"/>
    </row>
    <row r="775" spans="7:7" s="227" customFormat="1" x14ac:dyDescent="0.2">
      <c r="G775" s="413"/>
    </row>
    <row r="776" spans="7:7" s="227" customFormat="1" x14ac:dyDescent="0.2">
      <c r="G776" s="413"/>
    </row>
    <row r="777" spans="7:7" s="227" customFormat="1" x14ac:dyDescent="0.2">
      <c r="G777" s="413"/>
    </row>
    <row r="778" spans="7:7" s="227" customFormat="1" x14ac:dyDescent="0.2">
      <c r="G778" s="413"/>
    </row>
    <row r="779" spans="7:7" s="227" customFormat="1" x14ac:dyDescent="0.2">
      <c r="G779" s="413"/>
    </row>
    <row r="780" spans="7:7" s="227" customFormat="1" x14ac:dyDescent="0.2">
      <c r="G780" s="413"/>
    </row>
    <row r="781" spans="7:7" s="227" customFormat="1" x14ac:dyDescent="0.2">
      <c r="G781" s="413"/>
    </row>
    <row r="782" spans="7:7" s="227" customFormat="1" x14ac:dyDescent="0.2">
      <c r="G782" s="413"/>
    </row>
    <row r="783" spans="7:7" s="227" customFormat="1" x14ac:dyDescent="0.2">
      <c r="G783" s="413"/>
    </row>
    <row r="784" spans="7:7" s="227" customFormat="1" x14ac:dyDescent="0.2">
      <c r="G784" s="413"/>
    </row>
    <row r="785" spans="7:7" s="227" customFormat="1" x14ac:dyDescent="0.2">
      <c r="G785" s="413"/>
    </row>
    <row r="786" spans="7:7" s="227" customFormat="1" x14ac:dyDescent="0.2">
      <c r="G786" s="413"/>
    </row>
    <row r="787" spans="7:7" s="227" customFormat="1" x14ac:dyDescent="0.2">
      <c r="G787" s="413"/>
    </row>
    <row r="788" spans="7:7" s="227" customFormat="1" x14ac:dyDescent="0.2">
      <c r="G788" s="413"/>
    </row>
    <row r="789" spans="7:7" s="227" customFormat="1" x14ac:dyDescent="0.2">
      <c r="G789" s="413"/>
    </row>
    <row r="790" spans="7:7" s="227" customFormat="1" x14ac:dyDescent="0.2">
      <c r="G790" s="413"/>
    </row>
    <row r="791" spans="7:7" s="227" customFormat="1" x14ac:dyDescent="0.2">
      <c r="G791" s="413"/>
    </row>
    <row r="792" spans="7:7" s="227" customFormat="1" x14ac:dyDescent="0.2">
      <c r="G792" s="413"/>
    </row>
    <row r="793" spans="7:7" s="227" customFormat="1" x14ac:dyDescent="0.2">
      <c r="G793" s="413"/>
    </row>
    <row r="794" spans="7:7" s="227" customFormat="1" x14ac:dyDescent="0.2">
      <c r="G794" s="413"/>
    </row>
    <row r="795" spans="7:7" s="227" customFormat="1" x14ac:dyDescent="0.2">
      <c r="G795" s="413"/>
    </row>
    <row r="796" spans="7:7" s="227" customFormat="1" x14ac:dyDescent="0.2">
      <c r="G796" s="413"/>
    </row>
    <row r="797" spans="7:7" s="227" customFormat="1" x14ac:dyDescent="0.2">
      <c r="G797" s="413"/>
    </row>
    <row r="798" spans="7:7" s="227" customFormat="1" x14ac:dyDescent="0.2">
      <c r="G798" s="413"/>
    </row>
    <row r="799" spans="7:7" s="227" customFormat="1" x14ac:dyDescent="0.2">
      <c r="G799" s="413"/>
    </row>
    <row r="800" spans="7:7" s="227" customFormat="1" x14ac:dyDescent="0.2">
      <c r="G800" s="413"/>
    </row>
    <row r="801" spans="7:7" s="227" customFormat="1" x14ac:dyDescent="0.2">
      <c r="G801" s="413"/>
    </row>
    <row r="802" spans="7:7" s="227" customFormat="1" x14ac:dyDescent="0.2">
      <c r="G802" s="413"/>
    </row>
    <row r="803" spans="7:7" s="227" customFormat="1" x14ac:dyDescent="0.2">
      <c r="G803" s="413"/>
    </row>
    <row r="804" spans="7:7" s="227" customFormat="1" x14ac:dyDescent="0.2">
      <c r="G804" s="413"/>
    </row>
    <row r="805" spans="7:7" s="227" customFormat="1" x14ac:dyDescent="0.2">
      <c r="G805" s="413"/>
    </row>
    <row r="806" spans="7:7" s="227" customFormat="1" x14ac:dyDescent="0.2">
      <c r="G806" s="413"/>
    </row>
    <row r="807" spans="7:7" s="227" customFormat="1" x14ac:dyDescent="0.2">
      <c r="G807" s="413"/>
    </row>
    <row r="808" spans="7:7" s="227" customFormat="1" x14ac:dyDescent="0.2">
      <c r="G808" s="413"/>
    </row>
    <row r="809" spans="7:7" s="227" customFormat="1" x14ac:dyDescent="0.2">
      <c r="G809" s="413"/>
    </row>
    <row r="810" spans="7:7" s="227" customFormat="1" x14ac:dyDescent="0.2">
      <c r="G810" s="413"/>
    </row>
    <row r="811" spans="7:7" s="227" customFormat="1" x14ac:dyDescent="0.2">
      <c r="G811" s="413"/>
    </row>
    <row r="812" spans="7:7" s="227" customFormat="1" x14ac:dyDescent="0.2">
      <c r="G812" s="413"/>
    </row>
    <row r="813" spans="7:7" s="227" customFormat="1" x14ac:dyDescent="0.2">
      <c r="G813" s="413"/>
    </row>
    <row r="814" spans="7:7" s="227" customFormat="1" x14ac:dyDescent="0.2">
      <c r="G814" s="413"/>
    </row>
    <row r="815" spans="7:7" s="227" customFormat="1" x14ac:dyDescent="0.2">
      <c r="G815" s="413"/>
    </row>
    <row r="816" spans="7:7" s="227" customFormat="1" x14ac:dyDescent="0.2">
      <c r="G816" s="413"/>
    </row>
    <row r="817" spans="7:7" s="227" customFormat="1" x14ac:dyDescent="0.2">
      <c r="G817" s="413"/>
    </row>
    <row r="818" spans="7:7" s="227" customFormat="1" x14ac:dyDescent="0.2">
      <c r="G818" s="413"/>
    </row>
    <row r="819" spans="7:7" s="227" customFormat="1" x14ac:dyDescent="0.2">
      <c r="G819" s="413"/>
    </row>
    <row r="820" spans="7:7" s="227" customFormat="1" x14ac:dyDescent="0.2">
      <c r="G820" s="413"/>
    </row>
    <row r="821" spans="7:7" s="227" customFormat="1" x14ac:dyDescent="0.2">
      <c r="G821" s="413"/>
    </row>
    <row r="822" spans="7:7" s="227" customFormat="1" x14ac:dyDescent="0.2">
      <c r="G822" s="413"/>
    </row>
    <row r="823" spans="7:7" s="227" customFormat="1" x14ac:dyDescent="0.2">
      <c r="G823" s="413"/>
    </row>
    <row r="824" spans="7:7" s="227" customFormat="1" x14ac:dyDescent="0.2">
      <c r="G824" s="413"/>
    </row>
    <row r="825" spans="7:7" s="227" customFormat="1" x14ac:dyDescent="0.2">
      <c r="G825" s="413"/>
    </row>
    <row r="826" spans="7:7" s="227" customFormat="1" x14ac:dyDescent="0.2">
      <c r="G826" s="413"/>
    </row>
    <row r="827" spans="7:7" s="227" customFormat="1" x14ac:dyDescent="0.2">
      <c r="G827" s="413"/>
    </row>
    <row r="828" spans="7:7" s="227" customFormat="1" x14ac:dyDescent="0.2">
      <c r="G828" s="413"/>
    </row>
    <row r="829" spans="7:7" s="227" customFormat="1" x14ac:dyDescent="0.2">
      <c r="G829" s="413"/>
    </row>
    <row r="830" spans="7:7" s="227" customFormat="1" x14ac:dyDescent="0.2">
      <c r="G830" s="413"/>
    </row>
    <row r="831" spans="7:7" s="227" customFormat="1" x14ac:dyDescent="0.2">
      <c r="G831" s="413"/>
    </row>
    <row r="832" spans="7:7" s="227" customFormat="1" x14ac:dyDescent="0.2">
      <c r="G832" s="413"/>
    </row>
    <row r="833" spans="7:7" s="227" customFormat="1" x14ac:dyDescent="0.2">
      <c r="G833" s="413"/>
    </row>
    <row r="834" spans="7:7" s="227" customFormat="1" x14ac:dyDescent="0.2">
      <c r="G834" s="413"/>
    </row>
    <row r="835" spans="7:7" s="227" customFormat="1" x14ac:dyDescent="0.2">
      <c r="G835" s="413"/>
    </row>
    <row r="836" spans="7:7" s="227" customFormat="1" x14ac:dyDescent="0.2">
      <c r="G836" s="413"/>
    </row>
    <row r="837" spans="7:7" s="227" customFormat="1" x14ac:dyDescent="0.2">
      <c r="G837" s="413"/>
    </row>
    <row r="838" spans="7:7" s="227" customFormat="1" x14ac:dyDescent="0.2">
      <c r="G838" s="413"/>
    </row>
    <row r="839" spans="7:7" s="227" customFormat="1" x14ac:dyDescent="0.2">
      <c r="G839" s="413"/>
    </row>
    <row r="840" spans="7:7" s="227" customFormat="1" x14ac:dyDescent="0.2">
      <c r="G840" s="413"/>
    </row>
    <row r="841" spans="7:7" s="227" customFormat="1" x14ac:dyDescent="0.2">
      <c r="G841" s="413"/>
    </row>
    <row r="842" spans="7:7" s="227" customFormat="1" x14ac:dyDescent="0.2">
      <c r="G842" s="413"/>
    </row>
    <row r="843" spans="7:7" s="227" customFormat="1" x14ac:dyDescent="0.2">
      <c r="G843" s="413"/>
    </row>
    <row r="844" spans="7:7" s="227" customFormat="1" x14ac:dyDescent="0.2">
      <c r="G844" s="413"/>
    </row>
    <row r="845" spans="7:7" s="227" customFormat="1" x14ac:dyDescent="0.2">
      <c r="G845" s="413"/>
    </row>
    <row r="846" spans="7:7" s="227" customFormat="1" x14ac:dyDescent="0.2">
      <c r="G846" s="413"/>
    </row>
    <row r="847" spans="7:7" s="227" customFormat="1" x14ac:dyDescent="0.2">
      <c r="G847" s="413"/>
    </row>
    <row r="848" spans="7:7" s="227" customFormat="1" x14ac:dyDescent="0.2">
      <c r="G848" s="413"/>
    </row>
    <row r="849" spans="7:7" s="227" customFormat="1" x14ac:dyDescent="0.2">
      <c r="G849" s="413"/>
    </row>
    <row r="850" spans="7:7" s="227" customFormat="1" x14ac:dyDescent="0.2">
      <c r="G850" s="413"/>
    </row>
    <row r="851" spans="7:7" s="227" customFormat="1" x14ac:dyDescent="0.2">
      <c r="G851" s="413"/>
    </row>
    <row r="852" spans="7:7" s="227" customFormat="1" x14ac:dyDescent="0.2">
      <c r="G852" s="413"/>
    </row>
    <row r="853" spans="7:7" s="227" customFormat="1" x14ac:dyDescent="0.2">
      <c r="G853" s="413"/>
    </row>
    <row r="854" spans="7:7" s="227" customFormat="1" x14ac:dyDescent="0.2">
      <c r="G854" s="413"/>
    </row>
    <row r="855" spans="7:7" s="227" customFormat="1" x14ac:dyDescent="0.2">
      <c r="G855" s="413"/>
    </row>
    <row r="856" spans="7:7" s="227" customFormat="1" x14ac:dyDescent="0.2">
      <c r="G856" s="413"/>
    </row>
    <row r="857" spans="7:7" s="227" customFormat="1" x14ac:dyDescent="0.2">
      <c r="G857" s="413"/>
    </row>
    <row r="858" spans="7:7" s="227" customFormat="1" x14ac:dyDescent="0.2">
      <c r="G858" s="413"/>
    </row>
    <row r="859" spans="7:7" s="227" customFormat="1" x14ac:dyDescent="0.2">
      <c r="G859" s="413"/>
    </row>
    <row r="860" spans="7:7" s="227" customFormat="1" x14ac:dyDescent="0.2">
      <c r="G860" s="413"/>
    </row>
    <row r="861" spans="7:7" s="227" customFormat="1" x14ac:dyDescent="0.2">
      <c r="G861" s="413"/>
    </row>
    <row r="862" spans="7:7" s="227" customFormat="1" x14ac:dyDescent="0.2">
      <c r="G862" s="413"/>
    </row>
    <row r="863" spans="7:7" s="227" customFormat="1" x14ac:dyDescent="0.2">
      <c r="G863" s="413"/>
    </row>
    <row r="864" spans="7:7" s="227" customFormat="1" x14ac:dyDescent="0.2">
      <c r="G864" s="413"/>
    </row>
    <row r="865" spans="7:7" s="227" customFormat="1" x14ac:dyDescent="0.2">
      <c r="G865" s="413"/>
    </row>
    <row r="866" spans="7:7" s="227" customFormat="1" x14ac:dyDescent="0.2">
      <c r="G866" s="413"/>
    </row>
    <row r="867" spans="7:7" s="227" customFormat="1" x14ac:dyDescent="0.2">
      <c r="G867" s="413"/>
    </row>
    <row r="868" spans="7:7" s="227" customFormat="1" x14ac:dyDescent="0.2">
      <c r="G868" s="413"/>
    </row>
    <row r="869" spans="7:7" s="227" customFormat="1" x14ac:dyDescent="0.2">
      <c r="G869" s="413"/>
    </row>
    <row r="870" spans="7:7" s="227" customFormat="1" x14ac:dyDescent="0.2">
      <c r="G870" s="413"/>
    </row>
    <row r="871" spans="7:7" s="227" customFormat="1" x14ac:dyDescent="0.2">
      <c r="G871" s="413"/>
    </row>
    <row r="872" spans="7:7" s="227" customFormat="1" x14ac:dyDescent="0.2">
      <c r="G872" s="413"/>
    </row>
    <row r="873" spans="7:7" s="227" customFormat="1" x14ac:dyDescent="0.2">
      <c r="G873" s="413"/>
    </row>
    <row r="874" spans="7:7" s="227" customFormat="1" x14ac:dyDescent="0.2">
      <c r="G874" s="413"/>
    </row>
    <row r="875" spans="7:7" s="227" customFormat="1" x14ac:dyDescent="0.2">
      <c r="G875" s="413"/>
    </row>
    <row r="876" spans="7:7" s="227" customFormat="1" x14ac:dyDescent="0.2">
      <c r="G876" s="413"/>
    </row>
    <row r="877" spans="7:7" s="227" customFormat="1" x14ac:dyDescent="0.2">
      <c r="G877" s="413"/>
    </row>
    <row r="878" spans="7:7" s="227" customFormat="1" x14ac:dyDescent="0.2">
      <c r="G878" s="413"/>
    </row>
    <row r="879" spans="7:7" s="227" customFormat="1" x14ac:dyDescent="0.2">
      <c r="G879" s="413"/>
    </row>
    <row r="880" spans="7:7" s="227" customFormat="1" x14ac:dyDescent="0.2">
      <c r="G880" s="413"/>
    </row>
    <row r="881" spans="7:7" s="227" customFormat="1" x14ac:dyDescent="0.2">
      <c r="G881" s="413"/>
    </row>
    <row r="882" spans="7:7" s="227" customFormat="1" x14ac:dyDescent="0.2">
      <c r="G882" s="413"/>
    </row>
    <row r="883" spans="7:7" s="227" customFormat="1" x14ac:dyDescent="0.2">
      <c r="G883" s="413"/>
    </row>
    <row r="884" spans="7:7" s="227" customFormat="1" x14ac:dyDescent="0.2">
      <c r="G884" s="413"/>
    </row>
    <row r="885" spans="7:7" s="227" customFormat="1" x14ac:dyDescent="0.2">
      <c r="G885" s="413"/>
    </row>
    <row r="886" spans="7:7" s="227" customFormat="1" x14ac:dyDescent="0.2">
      <c r="G886" s="413"/>
    </row>
    <row r="887" spans="7:7" s="227" customFormat="1" x14ac:dyDescent="0.2">
      <c r="G887" s="413"/>
    </row>
    <row r="888" spans="7:7" s="227" customFormat="1" x14ac:dyDescent="0.2">
      <c r="G888" s="413"/>
    </row>
    <row r="889" spans="7:7" s="227" customFormat="1" x14ac:dyDescent="0.2">
      <c r="G889" s="413"/>
    </row>
    <row r="890" spans="7:7" s="227" customFormat="1" x14ac:dyDescent="0.2">
      <c r="G890" s="413"/>
    </row>
    <row r="891" spans="7:7" s="227" customFormat="1" x14ac:dyDescent="0.2">
      <c r="G891" s="413"/>
    </row>
    <row r="892" spans="7:7" s="227" customFormat="1" x14ac:dyDescent="0.2">
      <c r="G892" s="413"/>
    </row>
    <row r="893" spans="7:7" s="227" customFormat="1" x14ac:dyDescent="0.2">
      <c r="G893" s="413"/>
    </row>
    <row r="894" spans="7:7" s="227" customFormat="1" x14ac:dyDescent="0.2">
      <c r="G894" s="413"/>
    </row>
    <row r="895" spans="7:7" s="227" customFormat="1" x14ac:dyDescent="0.2">
      <c r="G895" s="413"/>
    </row>
    <row r="896" spans="7:7" s="227" customFormat="1" x14ac:dyDescent="0.2">
      <c r="G896" s="413"/>
    </row>
    <row r="897" spans="7:7" s="227" customFormat="1" x14ac:dyDescent="0.2">
      <c r="G897" s="413"/>
    </row>
    <row r="898" spans="7:7" s="227" customFormat="1" x14ac:dyDescent="0.2">
      <c r="G898" s="413"/>
    </row>
    <row r="899" spans="7:7" s="227" customFormat="1" x14ac:dyDescent="0.2">
      <c r="G899" s="413"/>
    </row>
    <row r="900" spans="7:7" s="227" customFormat="1" x14ac:dyDescent="0.2">
      <c r="G900" s="413"/>
    </row>
    <row r="901" spans="7:7" s="227" customFormat="1" x14ac:dyDescent="0.2">
      <c r="G901" s="413"/>
    </row>
    <row r="902" spans="7:7" s="227" customFormat="1" x14ac:dyDescent="0.2">
      <c r="G902" s="413"/>
    </row>
    <row r="903" spans="7:7" s="227" customFormat="1" x14ac:dyDescent="0.2">
      <c r="G903" s="413"/>
    </row>
    <row r="904" spans="7:7" s="227" customFormat="1" x14ac:dyDescent="0.2">
      <c r="G904" s="413"/>
    </row>
    <row r="905" spans="7:7" s="227" customFormat="1" x14ac:dyDescent="0.2">
      <c r="G905" s="413"/>
    </row>
    <row r="906" spans="7:7" s="227" customFormat="1" x14ac:dyDescent="0.2">
      <c r="G906" s="413"/>
    </row>
    <row r="907" spans="7:7" s="227" customFormat="1" x14ac:dyDescent="0.2">
      <c r="G907" s="413"/>
    </row>
    <row r="908" spans="7:7" s="227" customFormat="1" x14ac:dyDescent="0.2">
      <c r="G908" s="413"/>
    </row>
    <row r="909" spans="7:7" s="227" customFormat="1" x14ac:dyDescent="0.2">
      <c r="G909" s="413"/>
    </row>
    <row r="910" spans="7:7" s="227" customFormat="1" x14ac:dyDescent="0.2">
      <c r="G910" s="413"/>
    </row>
    <row r="911" spans="7:7" s="227" customFormat="1" x14ac:dyDescent="0.2">
      <c r="G911" s="413"/>
    </row>
    <row r="912" spans="7:7" s="227" customFormat="1" x14ac:dyDescent="0.2">
      <c r="G912" s="413"/>
    </row>
    <row r="913" spans="7:7" s="227" customFormat="1" x14ac:dyDescent="0.2">
      <c r="G913" s="413"/>
    </row>
    <row r="914" spans="7:7" s="227" customFormat="1" x14ac:dyDescent="0.2">
      <c r="G914" s="413"/>
    </row>
    <row r="915" spans="7:7" s="227" customFormat="1" x14ac:dyDescent="0.2">
      <c r="G915" s="413"/>
    </row>
    <row r="916" spans="7:7" s="227" customFormat="1" x14ac:dyDescent="0.2">
      <c r="G916" s="413"/>
    </row>
    <row r="917" spans="7:7" s="227" customFormat="1" x14ac:dyDescent="0.2">
      <c r="G917" s="413"/>
    </row>
    <row r="918" spans="7:7" s="227" customFormat="1" x14ac:dyDescent="0.2">
      <c r="G918" s="413"/>
    </row>
    <row r="919" spans="7:7" s="227" customFormat="1" x14ac:dyDescent="0.2">
      <c r="G919" s="413"/>
    </row>
    <row r="920" spans="7:7" s="227" customFormat="1" x14ac:dyDescent="0.2">
      <c r="G920" s="413"/>
    </row>
    <row r="921" spans="7:7" s="227" customFormat="1" x14ac:dyDescent="0.2">
      <c r="G921" s="413"/>
    </row>
    <row r="922" spans="7:7" s="227" customFormat="1" x14ac:dyDescent="0.2">
      <c r="G922" s="413"/>
    </row>
    <row r="923" spans="7:7" s="227" customFormat="1" x14ac:dyDescent="0.2">
      <c r="G923" s="413"/>
    </row>
    <row r="924" spans="7:7" s="227" customFormat="1" x14ac:dyDescent="0.2">
      <c r="G924" s="413"/>
    </row>
    <row r="925" spans="7:7" s="227" customFormat="1" x14ac:dyDescent="0.2">
      <c r="G925" s="413"/>
    </row>
    <row r="926" spans="7:7" s="227" customFormat="1" x14ac:dyDescent="0.2">
      <c r="G926" s="413"/>
    </row>
    <row r="927" spans="7:7" s="227" customFormat="1" x14ac:dyDescent="0.2">
      <c r="G927" s="413"/>
    </row>
    <row r="928" spans="7:7" s="227" customFormat="1" x14ac:dyDescent="0.2">
      <c r="G928" s="413"/>
    </row>
    <row r="929" spans="7:7" s="227" customFormat="1" x14ac:dyDescent="0.2">
      <c r="G929" s="413"/>
    </row>
    <row r="930" spans="7:7" s="227" customFormat="1" x14ac:dyDescent="0.2">
      <c r="G930" s="413"/>
    </row>
    <row r="931" spans="7:7" s="227" customFormat="1" x14ac:dyDescent="0.2">
      <c r="G931" s="413"/>
    </row>
    <row r="932" spans="7:7" s="227" customFormat="1" x14ac:dyDescent="0.2">
      <c r="G932" s="413"/>
    </row>
    <row r="933" spans="7:7" s="227" customFormat="1" x14ac:dyDescent="0.2">
      <c r="G933" s="413"/>
    </row>
    <row r="934" spans="7:7" s="227" customFormat="1" x14ac:dyDescent="0.2">
      <c r="G934" s="413"/>
    </row>
    <row r="935" spans="7:7" s="227" customFormat="1" x14ac:dyDescent="0.2">
      <c r="G935" s="413"/>
    </row>
    <row r="936" spans="7:7" s="227" customFormat="1" x14ac:dyDescent="0.2">
      <c r="G936" s="413"/>
    </row>
    <row r="937" spans="7:7" s="227" customFormat="1" x14ac:dyDescent="0.2">
      <c r="G937" s="413"/>
    </row>
    <row r="938" spans="7:7" s="227" customFormat="1" x14ac:dyDescent="0.2">
      <c r="G938" s="413"/>
    </row>
    <row r="939" spans="7:7" s="227" customFormat="1" x14ac:dyDescent="0.2">
      <c r="G939" s="413"/>
    </row>
    <row r="940" spans="7:7" s="227" customFormat="1" x14ac:dyDescent="0.2">
      <c r="G940" s="413"/>
    </row>
    <row r="941" spans="7:7" s="227" customFormat="1" x14ac:dyDescent="0.2">
      <c r="G941" s="413"/>
    </row>
    <row r="942" spans="7:7" s="227" customFormat="1" x14ac:dyDescent="0.2">
      <c r="G942" s="413"/>
    </row>
    <row r="943" spans="7:7" s="227" customFormat="1" x14ac:dyDescent="0.2">
      <c r="G943" s="413"/>
    </row>
    <row r="944" spans="7:7" s="227" customFormat="1" x14ac:dyDescent="0.2">
      <c r="G944" s="413"/>
    </row>
    <row r="945" spans="7:7" s="227" customFormat="1" x14ac:dyDescent="0.2">
      <c r="G945" s="413"/>
    </row>
    <row r="946" spans="7:7" s="227" customFormat="1" x14ac:dyDescent="0.2">
      <c r="G946" s="413"/>
    </row>
    <row r="947" spans="7:7" s="227" customFormat="1" x14ac:dyDescent="0.2">
      <c r="G947" s="413"/>
    </row>
    <row r="948" spans="7:7" s="227" customFormat="1" x14ac:dyDescent="0.2">
      <c r="G948" s="413"/>
    </row>
    <row r="949" spans="7:7" s="227" customFormat="1" x14ac:dyDescent="0.2">
      <c r="G949" s="413"/>
    </row>
    <row r="950" spans="7:7" s="227" customFormat="1" x14ac:dyDescent="0.2">
      <c r="G950" s="413"/>
    </row>
    <row r="951" spans="7:7" s="227" customFormat="1" x14ac:dyDescent="0.2">
      <c r="G951" s="413"/>
    </row>
    <row r="952" spans="7:7" s="227" customFormat="1" x14ac:dyDescent="0.2">
      <c r="G952" s="413"/>
    </row>
    <row r="953" spans="7:7" s="227" customFormat="1" x14ac:dyDescent="0.2">
      <c r="G953" s="413"/>
    </row>
    <row r="954" spans="7:7" s="227" customFormat="1" x14ac:dyDescent="0.2">
      <c r="G954" s="413"/>
    </row>
    <row r="955" spans="7:7" s="227" customFormat="1" x14ac:dyDescent="0.2">
      <c r="G955" s="413"/>
    </row>
    <row r="956" spans="7:7" s="227" customFormat="1" x14ac:dyDescent="0.2">
      <c r="G956" s="413"/>
    </row>
    <row r="957" spans="7:7" s="227" customFormat="1" x14ac:dyDescent="0.2">
      <c r="G957" s="413"/>
    </row>
    <row r="958" spans="7:7" s="227" customFormat="1" x14ac:dyDescent="0.2">
      <c r="G958" s="413"/>
    </row>
    <row r="959" spans="7:7" s="227" customFormat="1" x14ac:dyDescent="0.2">
      <c r="G959" s="413"/>
    </row>
    <row r="960" spans="7:7" s="227" customFormat="1" x14ac:dyDescent="0.2">
      <c r="G960" s="413"/>
    </row>
    <row r="961" spans="7:7" s="227" customFormat="1" x14ac:dyDescent="0.2">
      <c r="G961" s="413"/>
    </row>
    <row r="962" spans="7:7" s="227" customFormat="1" x14ac:dyDescent="0.2">
      <c r="G962" s="413"/>
    </row>
    <row r="963" spans="7:7" s="227" customFormat="1" x14ac:dyDescent="0.2">
      <c r="G963" s="413"/>
    </row>
    <row r="964" spans="7:7" s="227" customFormat="1" x14ac:dyDescent="0.2">
      <c r="G964" s="413"/>
    </row>
    <row r="965" spans="7:7" s="227" customFormat="1" x14ac:dyDescent="0.2">
      <c r="G965" s="413"/>
    </row>
    <row r="966" spans="7:7" s="227" customFormat="1" x14ac:dyDescent="0.2">
      <c r="G966" s="413"/>
    </row>
    <row r="967" spans="7:7" s="227" customFormat="1" x14ac:dyDescent="0.2">
      <c r="G967" s="413"/>
    </row>
    <row r="968" spans="7:7" s="227" customFormat="1" x14ac:dyDescent="0.2">
      <c r="G968" s="413"/>
    </row>
    <row r="969" spans="7:7" s="227" customFormat="1" x14ac:dyDescent="0.2">
      <c r="G969" s="413"/>
    </row>
    <row r="970" spans="7:7" s="227" customFormat="1" x14ac:dyDescent="0.2">
      <c r="G970" s="413"/>
    </row>
    <row r="971" spans="7:7" s="227" customFormat="1" x14ac:dyDescent="0.2">
      <c r="G971" s="413"/>
    </row>
    <row r="972" spans="7:7" s="227" customFormat="1" x14ac:dyDescent="0.2">
      <c r="G972" s="413"/>
    </row>
    <row r="973" spans="7:7" s="227" customFormat="1" x14ac:dyDescent="0.2">
      <c r="G973" s="413"/>
    </row>
    <row r="974" spans="7:7" s="227" customFormat="1" x14ac:dyDescent="0.2">
      <c r="G974" s="413"/>
    </row>
    <row r="975" spans="7:7" s="227" customFormat="1" x14ac:dyDescent="0.2">
      <c r="G975" s="413"/>
    </row>
    <row r="976" spans="7:7" s="227" customFormat="1" x14ac:dyDescent="0.2">
      <c r="G976" s="413"/>
    </row>
    <row r="977" spans="7:7" s="227" customFormat="1" x14ac:dyDescent="0.2">
      <c r="G977" s="413"/>
    </row>
    <row r="978" spans="7:7" s="227" customFormat="1" x14ac:dyDescent="0.2">
      <c r="G978" s="413"/>
    </row>
    <row r="979" spans="7:7" s="227" customFormat="1" x14ac:dyDescent="0.2">
      <c r="G979" s="413"/>
    </row>
    <row r="980" spans="7:7" s="227" customFormat="1" x14ac:dyDescent="0.2">
      <c r="G980" s="413"/>
    </row>
    <row r="981" spans="7:7" s="227" customFormat="1" x14ac:dyDescent="0.2">
      <c r="G981" s="413"/>
    </row>
    <row r="982" spans="7:7" s="227" customFormat="1" x14ac:dyDescent="0.2">
      <c r="G982" s="413"/>
    </row>
    <row r="983" spans="7:7" s="227" customFormat="1" x14ac:dyDescent="0.2">
      <c r="G983" s="413"/>
    </row>
    <row r="984" spans="7:7" s="227" customFormat="1" x14ac:dyDescent="0.2">
      <c r="G984" s="413"/>
    </row>
    <row r="985" spans="7:7" s="227" customFormat="1" x14ac:dyDescent="0.2">
      <c r="G985" s="413"/>
    </row>
    <row r="986" spans="7:7" s="227" customFormat="1" x14ac:dyDescent="0.2">
      <c r="G986" s="413"/>
    </row>
    <row r="987" spans="7:7" s="227" customFormat="1" x14ac:dyDescent="0.2">
      <c r="G987" s="413"/>
    </row>
    <row r="988" spans="7:7" s="227" customFormat="1" x14ac:dyDescent="0.2">
      <c r="G988" s="413"/>
    </row>
    <row r="989" spans="7:7" s="227" customFormat="1" x14ac:dyDescent="0.2">
      <c r="G989" s="413"/>
    </row>
    <row r="990" spans="7:7" s="227" customFormat="1" x14ac:dyDescent="0.2">
      <c r="G990" s="413"/>
    </row>
    <row r="991" spans="7:7" s="227" customFormat="1" x14ac:dyDescent="0.2">
      <c r="G991" s="413"/>
    </row>
    <row r="992" spans="7:7" s="227" customFormat="1" x14ac:dyDescent="0.2">
      <c r="G992" s="413"/>
    </row>
    <row r="993" spans="7:7" s="227" customFormat="1" x14ac:dyDescent="0.2">
      <c r="G993" s="413"/>
    </row>
    <row r="994" spans="7:7" s="227" customFormat="1" x14ac:dyDescent="0.2">
      <c r="G994" s="413"/>
    </row>
    <row r="995" spans="7:7" s="227" customFormat="1" x14ac:dyDescent="0.2">
      <c r="G995" s="413"/>
    </row>
    <row r="996" spans="7:7" s="227" customFormat="1" x14ac:dyDescent="0.2">
      <c r="G996" s="413"/>
    </row>
    <row r="997" spans="7:7" s="227" customFormat="1" x14ac:dyDescent="0.2">
      <c r="G997" s="413"/>
    </row>
    <row r="998" spans="7:7" s="227" customFormat="1" x14ac:dyDescent="0.2">
      <c r="G998" s="413"/>
    </row>
    <row r="999" spans="7:7" s="227" customFormat="1" x14ac:dyDescent="0.2">
      <c r="G999" s="413"/>
    </row>
    <row r="1000" spans="7:7" s="227" customFormat="1" x14ac:dyDescent="0.2">
      <c r="G1000" s="413"/>
    </row>
    <row r="1001" spans="7:7" s="227" customFormat="1" x14ac:dyDescent="0.2">
      <c r="G1001" s="413"/>
    </row>
    <row r="1002" spans="7:7" s="227" customFormat="1" x14ac:dyDescent="0.2">
      <c r="G1002" s="413"/>
    </row>
    <row r="1003" spans="7:7" s="227" customFormat="1" x14ac:dyDescent="0.2">
      <c r="G1003" s="413"/>
    </row>
    <row r="1004" spans="7:7" s="227" customFormat="1" x14ac:dyDescent="0.2">
      <c r="G1004" s="413"/>
    </row>
    <row r="1005" spans="7:7" s="227" customFormat="1" x14ac:dyDescent="0.2">
      <c r="G1005" s="413"/>
    </row>
    <row r="1006" spans="7:7" s="227" customFormat="1" x14ac:dyDescent="0.2">
      <c r="G1006" s="413"/>
    </row>
    <row r="1007" spans="7:7" s="227" customFormat="1" x14ac:dyDescent="0.2">
      <c r="G1007" s="413"/>
    </row>
    <row r="1008" spans="7:7" s="227" customFormat="1" x14ac:dyDescent="0.2">
      <c r="G1008" s="413"/>
    </row>
    <row r="1009" spans="7:7" s="227" customFormat="1" x14ac:dyDescent="0.2">
      <c r="G1009" s="413"/>
    </row>
    <row r="1010" spans="7:7" s="227" customFormat="1" x14ac:dyDescent="0.2">
      <c r="G1010" s="413"/>
    </row>
    <row r="1011" spans="7:7" s="227" customFormat="1" x14ac:dyDescent="0.2">
      <c r="G1011" s="413"/>
    </row>
    <row r="1012" spans="7:7" s="227" customFormat="1" x14ac:dyDescent="0.2">
      <c r="G1012" s="413"/>
    </row>
    <row r="1013" spans="7:7" s="227" customFormat="1" x14ac:dyDescent="0.2">
      <c r="G1013" s="413"/>
    </row>
    <row r="1014" spans="7:7" s="227" customFormat="1" x14ac:dyDescent="0.2">
      <c r="G1014" s="413"/>
    </row>
    <row r="1015" spans="7:7" s="227" customFormat="1" x14ac:dyDescent="0.2">
      <c r="G1015" s="413"/>
    </row>
    <row r="1016" spans="7:7" s="227" customFormat="1" x14ac:dyDescent="0.2">
      <c r="G1016" s="413"/>
    </row>
    <row r="1017" spans="7:7" s="227" customFormat="1" x14ac:dyDescent="0.2">
      <c r="G1017" s="413"/>
    </row>
    <row r="1018" spans="7:7" s="227" customFormat="1" x14ac:dyDescent="0.2">
      <c r="G1018" s="413"/>
    </row>
    <row r="1019" spans="7:7" s="227" customFormat="1" x14ac:dyDescent="0.2">
      <c r="G1019" s="413"/>
    </row>
    <row r="1020" spans="7:7" s="227" customFormat="1" x14ac:dyDescent="0.2">
      <c r="G1020" s="413"/>
    </row>
    <row r="1021" spans="7:7" s="227" customFormat="1" x14ac:dyDescent="0.2">
      <c r="G1021" s="413"/>
    </row>
    <row r="1022" spans="7:7" s="227" customFormat="1" x14ac:dyDescent="0.2">
      <c r="G1022" s="413"/>
    </row>
    <row r="1023" spans="7:7" s="227" customFormat="1" x14ac:dyDescent="0.2">
      <c r="G1023" s="413"/>
    </row>
    <row r="1024" spans="7:7" s="227" customFormat="1" x14ac:dyDescent="0.2">
      <c r="G1024" s="413"/>
    </row>
    <row r="1025" spans="7:7" s="227" customFormat="1" x14ac:dyDescent="0.2">
      <c r="G1025" s="413"/>
    </row>
    <row r="1026" spans="7:7" s="227" customFormat="1" x14ac:dyDescent="0.2">
      <c r="G1026" s="413"/>
    </row>
    <row r="1027" spans="7:7" s="227" customFormat="1" x14ac:dyDescent="0.2">
      <c r="G1027" s="413"/>
    </row>
    <row r="1028" spans="7:7" s="227" customFormat="1" x14ac:dyDescent="0.2">
      <c r="G1028" s="413"/>
    </row>
    <row r="1029" spans="7:7" s="227" customFormat="1" x14ac:dyDescent="0.2">
      <c r="G1029" s="413"/>
    </row>
    <row r="1030" spans="7:7" s="227" customFormat="1" x14ac:dyDescent="0.2">
      <c r="G1030" s="413"/>
    </row>
    <row r="1031" spans="7:7" s="227" customFormat="1" x14ac:dyDescent="0.2">
      <c r="G1031" s="413"/>
    </row>
    <row r="1032" spans="7:7" s="227" customFormat="1" x14ac:dyDescent="0.2">
      <c r="G1032" s="413"/>
    </row>
    <row r="1033" spans="7:7" s="227" customFormat="1" x14ac:dyDescent="0.2">
      <c r="G1033" s="413"/>
    </row>
    <row r="1034" spans="7:7" s="227" customFormat="1" x14ac:dyDescent="0.2">
      <c r="G1034" s="413"/>
    </row>
    <row r="1035" spans="7:7" s="227" customFormat="1" x14ac:dyDescent="0.2">
      <c r="G1035" s="413"/>
    </row>
    <row r="1036" spans="7:7" s="227" customFormat="1" x14ac:dyDescent="0.2">
      <c r="G1036" s="413"/>
    </row>
    <row r="1037" spans="7:7" s="227" customFormat="1" x14ac:dyDescent="0.2">
      <c r="G1037" s="413"/>
    </row>
    <row r="1038" spans="7:7" s="227" customFormat="1" x14ac:dyDescent="0.2">
      <c r="G1038" s="413"/>
    </row>
    <row r="1039" spans="7:7" s="227" customFormat="1" x14ac:dyDescent="0.2">
      <c r="G1039" s="413"/>
    </row>
    <row r="1040" spans="7:7" s="227" customFormat="1" x14ac:dyDescent="0.2">
      <c r="G1040" s="413"/>
    </row>
    <row r="1041" spans="7:7" s="227" customFormat="1" x14ac:dyDescent="0.2">
      <c r="G1041" s="413"/>
    </row>
    <row r="1042" spans="7:7" s="227" customFormat="1" x14ac:dyDescent="0.2">
      <c r="G1042" s="413"/>
    </row>
    <row r="1043" spans="7:7" s="227" customFormat="1" x14ac:dyDescent="0.2">
      <c r="G1043" s="413"/>
    </row>
    <row r="1044" spans="7:7" s="227" customFormat="1" x14ac:dyDescent="0.2">
      <c r="G1044" s="413"/>
    </row>
    <row r="1045" spans="7:7" s="227" customFormat="1" x14ac:dyDescent="0.2">
      <c r="G1045" s="413"/>
    </row>
    <row r="1046" spans="7:7" s="227" customFormat="1" x14ac:dyDescent="0.2">
      <c r="G1046" s="413"/>
    </row>
    <row r="1047" spans="7:7" s="227" customFormat="1" x14ac:dyDescent="0.2">
      <c r="G1047" s="413"/>
    </row>
    <row r="1048" spans="7:7" s="227" customFormat="1" x14ac:dyDescent="0.2">
      <c r="G1048" s="413"/>
    </row>
    <row r="1049" spans="7:7" s="227" customFormat="1" x14ac:dyDescent="0.2">
      <c r="G1049" s="413"/>
    </row>
    <row r="1050" spans="7:7" s="227" customFormat="1" x14ac:dyDescent="0.2">
      <c r="G1050" s="413"/>
    </row>
    <row r="1051" spans="7:7" s="227" customFormat="1" x14ac:dyDescent="0.2">
      <c r="G1051" s="413"/>
    </row>
    <row r="1052" spans="7:7" s="227" customFormat="1" x14ac:dyDescent="0.2">
      <c r="G1052" s="413"/>
    </row>
    <row r="1053" spans="7:7" s="227" customFormat="1" x14ac:dyDescent="0.2">
      <c r="G1053" s="413"/>
    </row>
    <row r="1054" spans="7:7" s="227" customFormat="1" x14ac:dyDescent="0.2">
      <c r="G1054" s="413"/>
    </row>
    <row r="1055" spans="7:7" s="227" customFormat="1" x14ac:dyDescent="0.2">
      <c r="G1055" s="413"/>
    </row>
    <row r="1056" spans="7:7" s="227" customFormat="1" x14ac:dyDescent="0.2">
      <c r="G1056" s="413"/>
    </row>
    <row r="1057" spans="7:7" s="227" customFormat="1" x14ac:dyDescent="0.2">
      <c r="G1057" s="413"/>
    </row>
    <row r="1058" spans="7:7" s="227" customFormat="1" x14ac:dyDescent="0.2">
      <c r="G1058" s="413"/>
    </row>
    <row r="1059" spans="7:7" s="227" customFormat="1" x14ac:dyDescent="0.2">
      <c r="G1059" s="413"/>
    </row>
    <row r="1060" spans="7:7" s="227" customFormat="1" x14ac:dyDescent="0.2">
      <c r="G1060" s="413"/>
    </row>
    <row r="1061" spans="7:7" s="227" customFormat="1" x14ac:dyDescent="0.2">
      <c r="G1061" s="413"/>
    </row>
    <row r="1062" spans="7:7" s="227" customFormat="1" x14ac:dyDescent="0.2">
      <c r="G1062" s="413"/>
    </row>
    <row r="1063" spans="7:7" s="227" customFormat="1" x14ac:dyDescent="0.2">
      <c r="G1063" s="413"/>
    </row>
    <row r="1064" spans="7:7" s="227" customFormat="1" x14ac:dyDescent="0.2">
      <c r="G1064" s="413"/>
    </row>
    <row r="1065" spans="7:7" s="227" customFormat="1" x14ac:dyDescent="0.2">
      <c r="G1065" s="413"/>
    </row>
    <row r="1066" spans="7:7" s="227" customFormat="1" x14ac:dyDescent="0.2">
      <c r="G1066" s="413"/>
    </row>
    <row r="1067" spans="7:7" s="227" customFormat="1" x14ac:dyDescent="0.2">
      <c r="G1067" s="413"/>
    </row>
    <row r="1068" spans="7:7" s="227" customFormat="1" x14ac:dyDescent="0.2">
      <c r="G1068" s="413"/>
    </row>
    <row r="1069" spans="7:7" s="227" customFormat="1" x14ac:dyDescent="0.2">
      <c r="G1069" s="413"/>
    </row>
    <row r="1070" spans="7:7" s="227" customFormat="1" x14ac:dyDescent="0.2">
      <c r="G1070" s="413"/>
    </row>
    <row r="1071" spans="7:7" s="227" customFormat="1" x14ac:dyDescent="0.2">
      <c r="G1071" s="413"/>
    </row>
    <row r="1072" spans="7:7" s="227" customFormat="1" x14ac:dyDescent="0.2">
      <c r="G1072" s="413"/>
    </row>
    <row r="1073" spans="7:7" s="227" customFormat="1" x14ac:dyDescent="0.2">
      <c r="G1073" s="413"/>
    </row>
    <row r="1074" spans="7:7" s="227" customFormat="1" x14ac:dyDescent="0.2">
      <c r="G1074" s="413"/>
    </row>
    <row r="1075" spans="7:7" s="227" customFormat="1" x14ac:dyDescent="0.2">
      <c r="G1075" s="413"/>
    </row>
    <row r="1076" spans="7:7" s="227" customFormat="1" x14ac:dyDescent="0.2">
      <c r="G1076" s="413"/>
    </row>
    <row r="1077" spans="7:7" s="227" customFormat="1" x14ac:dyDescent="0.2">
      <c r="G1077" s="413"/>
    </row>
    <row r="1078" spans="7:7" s="227" customFormat="1" x14ac:dyDescent="0.2">
      <c r="G1078" s="413"/>
    </row>
    <row r="1079" spans="7:7" s="227" customFormat="1" x14ac:dyDescent="0.2">
      <c r="G1079" s="413"/>
    </row>
    <row r="1080" spans="7:7" s="227" customFormat="1" x14ac:dyDescent="0.2">
      <c r="G1080" s="413"/>
    </row>
    <row r="1081" spans="7:7" s="227" customFormat="1" x14ac:dyDescent="0.2">
      <c r="G1081" s="413"/>
    </row>
    <row r="1082" spans="7:7" s="227" customFormat="1" x14ac:dyDescent="0.2">
      <c r="G1082" s="413"/>
    </row>
    <row r="1083" spans="7:7" s="227" customFormat="1" x14ac:dyDescent="0.2">
      <c r="G1083" s="413"/>
    </row>
    <row r="1084" spans="7:7" s="227" customFormat="1" x14ac:dyDescent="0.2">
      <c r="G1084" s="413"/>
    </row>
    <row r="1085" spans="7:7" s="227" customFormat="1" x14ac:dyDescent="0.2">
      <c r="G1085" s="413"/>
    </row>
    <row r="1086" spans="7:7" s="227" customFormat="1" x14ac:dyDescent="0.2">
      <c r="G1086" s="413"/>
    </row>
    <row r="1087" spans="7:7" s="227" customFormat="1" x14ac:dyDescent="0.2">
      <c r="G1087" s="413"/>
    </row>
    <row r="1088" spans="7:7" s="227" customFormat="1" x14ac:dyDescent="0.2">
      <c r="G1088" s="413"/>
    </row>
    <row r="1089" spans="7:7" s="227" customFormat="1" x14ac:dyDescent="0.2">
      <c r="G1089" s="413"/>
    </row>
    <row r="1090" spans="7:7" s="227" customFormat="1" x14ac:dyDescent="0.2">
      <c r="G1090" s="413"/>
    </row>
    <row r="1091" spans="7:7" s="227" customFormat="1" x14ac:dyDescent="0.2">
      <c r="G1091" s="413"/>
    </row>
    <row r="1092" spans="7:7" s="227" customFormat="1" x14ac:dyDescent="0.2">
      <c r="G1092" s="413"/>
    </row>
    <row r="1093" spans="7:7" s="227" customFormat="1" x14ac:dyDescent="0.2">
      <c r="G1093" s="413"/>
    </row>
    <row r="1094" spans="7:7" s="227" customFormat="1" x14ac:dyDescent="0.2">
      <c r="G1094" s="413"/>
    </row>
    <row r="1095" spans="7:7" s="227" customFormat="1" x14ac:dyDescent="0.2">
      <c r="G1095" s="413"/>
    </row>
    <row r="1096" spans="7:7" s="227" customFormat="1" x14ac:dyDescent="0.2">
      <c r="G1096" s="413"/>
    </row>
    <row r="1097" spans="7:7" s="227" customFormat="1" x14ac:dyDescent="0.2">
      <c r="G1097" s="413"/>
    </row>
    <row r="1098" spans="7:7" s="227" customFormat="1" x14ac:dyDescent="0.2">
      <c r="G1098" s="413"/>
    </row>
    <row r="1099" spans="7:7" s="227" customFormat="1" x14ac:dyDescent="0.2">
      <c r="G1099" s="413"/>
    </row>
    <row r="1100" spans="7:7" s="227" customFormat="1" x14ac:dyDescent="0.2">
      <c r="G1100" s="413"/>
    </row>
    <row r="1101" spans="7:7" s="227" customFormat="1" x14ac:dyDescent="0.2">
      <c r="G1101" s="413"/>
    </row>
    <row r="1102" spans="7:7" s="227" customFormat="1" x14ac:dyDescent="0.2">
      <c r="G1102" s="413"/>
    </row>
    <row r="1103" spans="7:7" s="227" customFormat="1" x14ac:dyDescent="0.2">
      <c r="G1103" s="413"/>
    </row>
    <row r="1104" spans="7:7" s="227" customFormat="1" x14ac:dyDescent="0.2">
      <c r="G1104" s="413"/>
    </row>
    <row r="1105" spans="7:7" s="227" customFormat="1" x14ac:dyDescent="0.2">
      <c r="G1105" s="413"/>
    </row>
    <row r="1106" spans="7:7" s="227" customFormat="1" x14ac:dyDescent="0.2">
      <c r="G1106" s="413"/>
    </row>
    <row r="1107" spans="7:7" s="227" customFormat="1" x14ac:dyDescent="0.2">
      <c r="G1107" s="413"/>
    </row>
    <row r="1108" spans="7:7" s="227" customFormat="1" x14ac:dyDescent="0.2">
      <c r="G1108" s="413"/>
    </row>
    <row r="1109" spans="7:7" s="227" customFormat="1" x14ac:dyDescent="0.2">
      <c r="G1109" s="413"/>
    </row>
    <row r="1110" spans="7:7" s="227" customFormat="1" x14ac:dyDescent="0.2">
      <c r="G1110" s="413"/>
    </row>
    <row r="1111" spans="7:7" s="227" customFormat="1" x14ac:dyDescent="0.2">
      <c r="G1111" s="413"/>
    </row>
    <row r="1112" spans="7:7" s="227" customFormat="1" x14ac:dyDescent="0.2">
      <c r="G1112" s="413"/>
    </row>
    <row r="1113" spans="7:7" s="227" customFormat="1" x14ac:dyDescent="0.2">
      <c r="G1113" s="413"/>
    </row>
    <row r="1114" spans="7:7" s="227" customFormat="1" x14ac:dyDescent="0.2">
      <c r="G1114" s="413"/>
    </row>
    <row r="1115" spans="7:7" s="227" customFormat="1" x14ac:dyDescent="0.2">
      <c r="G1115" s="413"/>
    </row>
    <row r="1116" spans="7:7" s="227" customFormat="1" x14ac:dyDescent="0.2">
      <c r="G1116" s="413"/>
    </row>
    <row r="1117" spans="7:7" s="227" customFormat="1" x14ac:dyDescent="0.2">
      <c r="G1117" s="413"/>
    </row>
    <row r="1118" spans="7:7" s="227" customFormat="1" x14ac:dyDescent="0.2">
      <c r="G1118" s="413"/>
    </row>
    <row r="1119" spans="7:7" s="227" customFormat="1" x14ac:dyDescent="0.2">
      <c r="G1119" s="413"/>
    </row>
    <row r="1120" spans="7:7" s="227" customFormat="1" x14ac:dyDescent="0.2">
      <c r="G1120" s="413"/>
    </row>
    <row r="1121" spans="7:7" s="227" customFormat="1" x14ac:dyDescent="0.2">
      <c r="G1121" s="413"/>
    </row>
    <row r="1122" spans="7:7" s="227" customFormat="1" x14ac:dyDescent="0.2">
      <c r="G1122" s="413"/>
    </row>
    <row r="1123" spans="7:7" s="227" customFormat="1" x14ac:dyDescent="0.2">
      <c r="G1123" s="413"/>
    </row>
    <row r="1124" spans="7:7" s="227" customFormat="1" x14ac:dyDescent="0.2">
      <c r="G1124" s="413"/>
    </row>
    <row r="1125" spans="7:7" s="227" customFormat="1" x14ac:dyDescent="0.2">
      <c r="G1125" s="413"/>
    </row>
    <row r="1126" spans="7:7" s="227" customFormat="1" x14ac:dyDescent="0.2">
      <c r="G1126" s="413"/>
    </row>
    <row r="1127" spans="7:7" s="227" customFormat="1" x14ac:dyDescent="0.2">
      <c r="G1127" s="413"/>
    </row>
    <row r="1128" spans="7:7" s="227" customFormat="1" x14ac:dyDescent="0.2">
      <c r="G1128" s="413"/>
    </row>
    <row r="1129" spans="7:7" s="227" customFormat="1" x14ac:dyDescent="0.2">
      <c r="G1129" s="413"/>
    </row>
    <row r="1130" spans="7:7" s="227" customFormat="1" x14ac:dyDescent="0.2">
      <c r="G1130" s="413"/>
    </row>
    <row r="1131" spans="7:7" s="227" customFormat="1" x14ac:dyDescent="0.2">
      <c r="G1131" s="413"/>
    </row>
    <row r="1132" spans="7:7" s="227" customFormat="1" x14ac:dyDescent="0.2">
      <c r="G1132" s="413"/>
    </row>
    <row r="1133" spans="7:7" s="227" customFormat="1" x14ac:dyDescent="0.2">
      <c r="G1133" s="413"/>
    </row>
    <row r="1134" spans="7:7" s="227" customFormat="1" x14ac:dyDescent="0.2">
      <c r="G1134" s="413"/>
    </row>
    <row r="1135" spans="7:7" s="227" customFormat="1" x14ac:dyDescent="0.2">
      <c r="G1135" s="413"/>
    </row>
    <row r="1136" spans="7:7" s="227" customFormat="1" x14ac:dyDescent="0.2">
      <c r="G1136" s="413"/>
    </row>
    <row r="1137" spans="7:7" s="227" customFormat="1" x14ac:dyDescent="0.2">
      <c r="G1137" s="413"/>
    </row>
    <row r="1138" spans="7:7" s="227" customFormat="1" x14ac:dyDescent="0.2">
      <c r="G1138" s="413"/>
    </row>
    <row r="1139" spans="7:7" s="227" customFormat="1" x14ac:dyDescent="0.2">
      <c r="G1139" s="413"/>
    </row>
    <row r="1140" spans="7:7" s="227" customFormat="1" x14ac:dyDescent="0.2">
      <c r="G1140" s="413"/>
    </row>
    <row r="1141" spans="7:7" s="227" customFormat="1" x14ac:dyDescent="0.2">
      <c r="G1141" s="413"/>
    </row>
    <row r="1142" spans="7:7" s="227" customFormat="1" x14ac:dyDescent="0.2">
      <c r="G1142" s="413"/>
    </row>
    <row r="1143" spans="7:7" s="227" customFormat="1" x14ac:dyDescent="0.2">
      <c r="G1143" s="413"/>
    </row>
    <row r="1144" spans="7:7" s="227" customFormat="1" x14ac:dyDescent="0.2">
      <c r="G1144" s="413"/>
    </row>
    <row r="1145" spans="7:7" s="227" customFormat="1" x14ac:dyDescent="0.2">
      <c r="G1145" s="413"/>
    </row>
    <row r="1146" spans="7:7" s="227" customFormat="1" x14ac:dyDescent="0.2">
      <c r="G1146" s="413"/>
    </row>
    <row r="1147" spans="7:7" s="227" customFormat="1" x14ac:dyDescent="0.2">
      <c r="G1147" s="413"/>
    </row>
    <row r="1148" spans="7:7" s="227" customFormat="1" x14ac:dyDescent="0.2">
      <c r="G1148" s="413"/>
    </row>
    <row r="1149" spans="7:7" s="227" customFormat="1" x14ac:dyDescent="0.2">
      <c r="G1149" s="413"/>
    </row>
    <row r="1150" spans="7:7" s="227" customFormat="1" x14ac:dyDescent="0.2">
      <c r="G1150" s="413"/>
    </row>
    <row r="1151" spans="7:7" s="227" customFormat="1" x14ac:dyDescent="0.2">
      <c r="G1151" s="413"/>
    </row>
    <row r="1152" spans="7:7" s="227" customFormat="1" x14ac:dyDescent="0.2">
      <c r="G1152" s="413"/>
    </row>
    <row r="1153" spans="7:7" s="227" customFormat="1" x14ac:dyDescent="0.2">
      <c r="G1153" s="413"/>
    </row>
    <row r="1154" spans="7:7" s="227" customFormat="1" x14ac:dyDescent="0.2">
      <c r="G1154" s="413"/>
    </row>
    <row r="1155" spans="7:7" s="227" customFormat="1" x14ac:dyDescent="0.2">
      <c r="G1155" s="413"/>
    </row>
    <row r="1156" spans="7:7" s="227" customFormat="1" x14ac:dyDescent="0.2">
      <c r="G1156" s="413"/>
    </row>
    <row r="1157" spans="7:7" s="227" customFormat="1" x14ac:dyDescent="0.2">
      <c r="G1157" s="413"/>
    </row>
    <row r="1158" spans="7:7" s="227" customFormat="1" x14ac:dyDescent="0.2">
      <c r="G1158" s="413"/>
    </row>
    <row r="1159" spans="7:7" s="227" customFormat="1" x14ac:dyDescent="0.2">
      <c r="G1159" s="413"/>
    </row>
    <row r="1160" spans="7:7" s="227" customFormat="1" x14ac:dyDescent="0.2">
      <c r="G1160" s="413"/>
    </row>
    <row r="1161" spans="7:7" s="227" customFormat="1" x14ac:dyDescent="0.2">
      <c r="G1161" s="413"/>
    </row>
    <row r="1162" spans="7:7" s="227" customFormat="1" x14ac:dyDescent="0.2">
      <c r="G1162" s="413"/>
    </row>
    <row r="1163" spans="7:7" s="227" customFormat="1" x14ac:dyDescent="0.2">
      <c r="G1163" s="413"/>
    </row>
    <row r="1164" spans="7:7" s="227" customFormat="1" x14ac:dyDescent="0.2">
      <c r="G1164" s="413"/>
    </row>
    <row r="1165" spans="7:7" s="227" customFormat="1" x14ac:dyDescent="0.2">
      <c r="G1165" s="413"/>
    </row>
    <row r="1166" spans="7:7" s="227" customFormat="1" x14ac:dyDescent="0.2">
      <c r="G1166" s="413"/>
    </row>
    <row r="1167" spans="7:7" s="227" customFormat="1" x14ac:dyDescent="0.2">
      <c r="G1167" s="413"/>
    </row>
    <row r="1168" spans="7:7" s="227" customFormat="1" x14ac:dyDescent="0.2">
      <c r="G1168" s="413"/>
    </row>
    <row r="1169" spans="7:7" s="227" customFormat="1" x14ac:dyDescent="0.2">
      <c r="G1169" s="413"/>
    </row>
    <row r="1170" spans="7:7" s="227" customFormat="1" x14ac:dyDescent="0.2">
      <c r="G1170" s="413"/>
    </row>
    <row r="1171" spans="7:7" s="227" customFormat="1" x14ac:dyDescent="0.2">
      <c r="G1171" s="413"/>
    </row>
    <row r="1172" spans="7:7" s="227" customFormat="1" x14ac:dyDescent="0.2">
      <c r="G1172" s="413"/>
    </row>
    <row r="1173" spans="7:7" s="227" customFormat="1" x14ac:dyDescent="0.2">
      <c r="G1173" s="413"/>
    </row>
    <row r="1174" spans="7:7" s="227" customFormat="1" x14ac:dyDescent="0.2">
      <c r="G1174" s="413"/>
    </row>
    <row r="1175" spans="7:7" s="227" customFormat="1" x14ac:dyDescent="0.2">
      <c r="G1175" s="413"/>
    </row>
    <row r="1176" spans="7:7" s="227" customFormat="1" x14ac:dyDescent="0.2">
      <c r="G1176" s="413"/>
    </row>
    <row r="1177" spans="7:7" s="227" customFormat="1" x14ac:dyDescent="0.2">
      <c r="G1177" s="413"/>
    </row>
    <row r="1178" spans="7:7" s="227" customFormat="1" x14ac:dyDescent="0.2">
      <c r="G1178" s="413"/>
    </row>
    <row r="1179" spans="7:7" s="227" customFormat="1" x14ac:dyDescent="0.2">
      <c r="G1179" s="413"/>
    </row>
    <row r="1180" spans="7:7" s="227" customFormat="1" x14ac:dyDescent="0.2">
      <c r="G1180" s="413"/>
    </row>
    <row r="1181" spans="7:7" s="227" customFormat="1" x14ac:dyDescent="0.2">
      <c r="G1181" s="413"/>
    </row>
    <row r="1182" spans="7:7" s="227" customFormat="1" x14ac:dyDescent="0.2">
      <c r="G1182" s="413"/>
    </row>
    <row r="1183" spans="7:7" s="227" customFormat="1" x14ac:dyDescent="0.2">
      <c r="G1183" s="413"/>
    </row>
    <row r="1184" spans="7:7" s="227" customFormat="1" x14ac:dyDescent="0.2">
      <c r="G1184" s="413"/>
    </row>
    <row r="1185" spans="7:7" s="227" customFormat="1" x14ac:dyDescent="0.2">
      <c r="G1185" s="413"/>
    </row>
    <row r="1186" spans="7:7" s="227" customFormat="1" x14ac:dyDescent="0.2">
      <c r="G1186" s="413"/>
    </row>
    <row r="1187" spans="7:7" s="227" customFormat="1" x14ac:dyDescent="0.2">
      <c r="G1187" s="413"/>
    </row>
    <row r="1188" spans="7:7" s="227" customFormat="1" x14ac:dyDescent="0.2">
      <c r="G1188" s="413"/>
    </row>
    <row r="1189" spans="7:7" s="227" customFormat="1" x14ac:dyDescent="0.2">
      <c r="G1189" s="413"/>
    </row>
    <row r="1190" spans="7:7" s="227" customFormat="1" x14ac:dyDescent="0.2">
      <c r="G1190" s="413"/>
    </row>
    <row r="1191" spans="7:7" s="227" customFormat="1" x14ac:dyDescent="0.2">
      <c r="G1191" s="413"/>
    </row>
    <row r="1192" spans="7:7" s="227" customFormat="1" x14ac:dyDescent="0.2">
      <c r="G1192" s="413"/>
    </row>
    <row r="1193" spans="7:7" s="227" customFormat="1" x14ac:dyDescent="0.2">
      <c r="G1193" s="413"/>
    </row>
    <row r="1194" spans="7:7" s="227" customFormat="1" x14ac:dyDescent="0.2">
      <c r="G1194" s="413"/>
    </row>
    <row r="1195" spans="7:7" s="227" customFormat="1" x14ac:dyDescent="0.2">
      <c r="G1195" s="413"/>
    </row>
    <row r="1196" spans="7:7" s="227" customFormat="1" x14ac:dyDescent="0.2">
      <c r="G1196" s="413"/>
    </row>
    <row r="1197" spans="7:7" s="227" customFormat="1" x14ac:dyDescent="0.2">
      <c r="G1197" s="413"/>
    </row>
    <row r="1198" spans="7:7" s="227" customFormat="1" x14ac:dyDescent="0.2">
      <c r="G1198" s="413"/>
    </row>
    <row r="1199" spans="7:7" s="227" customFormat="1" x14ac:dyDescent="0.2">
      <c r="G1199" s="413"/>
    </row>
    <row r="1200" spans="7:7" s="227" customFormat="1" x14ac:dyDescent="0.2">
      <c r="G1200" s="413"/>
    </row>
    <row r="1201" spans="7:7" s="227" customFormat="1" x14ac:dyDescent="0.2">
      <c r="G1201" s="413"/>
    </row>
    <row r="1202" spans="7:7" s="227" customFormat="1" x14ac:dyDescent="0.2">
      <c r="G1202" s="413"/>
    </row>
    <row r="1203" spans="7:7" s="227" customFormat="1" x14ac:dyDescent="0.2">
      <c r="G1203" s="413"/>
    </row>
    <row r="1204" spans="7:7" s="227" customFormat="1" x14ac:dyDescent="0.2">
      <c r="G1204" s="413"/>
    </row>
    <row r="1205" spans="7:7" s="227" customFormat="1" x14ac:dyDescent="0.2">
      <c r="G1205" s="413"/>
    </row>
    <row r="1206" spans="7:7" s="227" customFormat="1" x14ac:dyDescent="0.2">
      <c r="G1206" s="413"/>
    </row>
    <row r="1207" spans="7:7" s="227" customFormat="1" x14ac:dyDescent="0.2">
      <c r="G1207" s="413"/>
    </row>
    <row r="1208" spans="7:7" s="227" customFormat="1" x14ac:dyDescent="0.2">
      <c r="G1208" s="413"/>
    </row>
    <row r="1209" spans="7:7" s="227" customFormat="1" x14ac:dyDescent="0.2">
      <c r="G1209" s="413"/>
    </row>
    <row r="1210" spans="7:7" s="227" customFormat="1" x14ac:dyDescent="0.2">
      <c r="G1210" s="413"/>
    </row>
    <row r="1211" spans="7:7" s="227" customFormat="1" x14ac:dyDescent="0.2">
      <c r="G1211" s="413"/>
    </row>
    <row r="1212" spans="7:7" s="227" customFormat="1" x14ac:dyDescent="0.2">
      <c r="G1212" s="413"/>
    </row>
    <row r="1213" spans="7:7" s="227" customFormat="1" x14ac:dyDescent="0.2">
      <c r="G1213" s="413"/>
    </row>
    <row r="1214" spans="7:7" s="227" customFormat="1" x14ac:dyDescent="0.2">
      <c r="G1214" s="413"/>
    </row>
    <row r="1215" spans="7:7" s="227" customFormat="1" x14ac:dyDescent="0.2">
      <c r="G1215" s="413"/>
    </row>
    <row r="1216" spans="7:7" s="227" customFormat="1" x14ac:dyDescent="0.2">
      <c r="G1216" s="413"/>
    </row>
    <row r="1217" spans="7:7" s="227" customFormat="1" x14ac:dyDescent="0.2">
      <c r="G1217" s="413"/>
    </row>
    <row r="1218" spans="7:7" s="227" customFormat="1" x14ac:dyDescent="0.2">
      <c r="G1218" s="413"/>
    </row>
    <row r="1219" spans="7:7" s="227" customFormat="1" x14ac:dyDescent="0.2">
      <c r="G1219" s="413"/>
    </row>
    <row r="1220" spans="7:7" s="227" customFormat="1" x14ac:dyDescent="0.2">
      <c r="G1220" s="413"/>
    </row>
    <row r="1221" spans="7:7" s="227" customFormat="1" x14ac:dyDescent="0.2">
      <c r="G1221" s="413"/>
    </row>
    <row r="1222" spans="7:7" s="227" customFormat="1" x14ac:dyDescent="0.2">
      <c r="G1222" s="413"/>
    </row>
    <row r="1223" spans="7:7" s="227" customFormat="1" x14ac:dyDescent="0.2">
      <c r="G1223" s="413"/>
    </row>
    <row r="1224" spans="7:7" s="227" customFormat="1" x14ac:dyDescent="0.2">
      <c r="G1224" s="413"/>
    </row>
    <row r="1225" spans="7:7" s="227" customFormat="1" x14ac:dyDescent="0.2">
      <c r="G1225" s="413"/>
    </row>
    <row r="1226" spans="7:7" s="227" customFormat="1" x14ac:dyDescent="0.2">
      <c r="G1226" s="413"/>
    </row>
    <row r="1227" spans="7:7" s="227" customFormat="1" x14ac:dyDescent="0.2">
      <c r="G1227" s="413"/>
    </row>
    <row r="1228" spans="7:7" s="227" customFormat="1" x14ac:dyDescent="0.2">
      <c r="G1228" s="413"/>
    </row>
    <row r="1229" spans="7:7" s="227" customFormat="1" x14ac:dyDescent="0.2">
      <c r="G1229" s="413"/>
    </row>
    <row r="1230" spans="7:7" s="227" customFormat="1" x14ac:dyDescent="0.2">
      <c r="G1230" s="413"/>
    </row>
    <row r="1231" spans="7:7" s="227" customFormat="1" x14ac:dyDescent="0.2">
      <c r="G1231" s="413"/>
    </row>
    <row r="1232" spans="7:7" s="227" customFormat="1" x14ac:dyDescent="0.2">
      <c r="G1232" s="413"/>
    </row>
    <row r="1233" spans="7:7" s="227" customFormat="1" x14ac:dyDescent="0.2">
      <c r="G1233" s="413"/>
    </row>
    <row r="1234" spans="7:7" s="227" customFormat="1" x14ac:dyDescent="0.2">
      <c r="G1234" s="413"/>
    </row>
    <row r="1235" spans="7:7" s="227" customFormat="1" x14ac:dyDescent="0.2">
      <c r="G1235" s="413"/>
    </row>
    <row r="1236" spans="7:7" s="227" customFormat="1" x14ac:dyDescent="0.2">
      <c r="G1236" s="413"/>
    </row>
    <row r="1237" spans="7:7" s="227" customFormat="1" x14ac:dyDescent="0.2">
      <c r="G1237" s="413"/>
    </row>
    <row r="1238" spans="7:7" s="227" customFormat="1" x14ac:dyDescent="0.2">
      <c r="G1238" s="413"/>
    </row>
    <row r="1239" spans="7:7" s="227" customFormat="1" x14ac:dyDescent="0.2">
      <c r="G1239" s="413"/>
    </row>
    <row r="1240" spans="7:7" s="227" customFormat="1" x14ac:dyDescent="0.2">
      <c r="G1240" s="413"/>
    </row>
    <row r="1241" spans="7:7" s="227" customFormat="1" x14ac:dyDescent="0.2">
      <c r="G1241" s="413"/>
    </row>
    <row r="1242" spans="7:7" s="227" customFormat="1" x14ac:dyDescent="0.2">
      <c r="G1242" s="413"/>
    </row>
    <row r="1243" spans="7:7" s="227" customFormat="1" x14ac:dyDescent="0.2">
      <c r="G1243" s="413"/>
    </row>
    <row r="1244" spans="7:7" s="227" customFormat="1" x14ac:dyDescent="0.2">
      <c r="G1244" s="413"/>
    </row>
    <row r="1245" spans="7:7" s="227" customFormat="1" x14ac:dyDescent="0.2">
      <c r="G1245" s="413"/>
    </row>
    <row r="1246" spans="7:7" s="227" customFormat="1" x14ac:dyDescent="0.2">
      <c r="G1246" s="413"/>
    </row>
    <row r="1247" spans="7:7" s="227" customFormat="1" x14ac:dyDescent="0.2">
      <c r="G1247" s="413"/>
    </row>
    <row r="1248" spans="7:7" s="227" customFormat="1" x14ac:dyDescent="0.2">
      <c r="G1248" s="413"/>
    </row>
    <row r="1249" spans="7:7" s="227" customFormat="1" x14ac:dyDescent="0.2">
      <c r="G1249" s="413"/>
    </row>
    <row r="1250" spans="7:7" s="227" customFormat="1" x14ac:dyDescent="0.2">
      <c r="G1250" s="413"/>
    </row>
    <row r="1251" spans="7:7" s="227" customFormat="1" x14ac:dyDescent="0.2">
      <c r="G1251" s="413"/>
    </row>
    <row r="1252" spans="7:7" s="227" customFormat="1" x14ac:dyDescent="0.2">
      <c r="G1252" s="413"/>
    </row>
    <row r="1253" spans="7:7" s="227" customFormat="1" x14ac:dyDescent="0.2">
      <c r="G1253" s="413"/>
    </row>
    <row r="1254" spans="7:7" s="227" customFormat="1" x14ac:dyDescent="0.2">
      <c r="G1254" s="413"/>
    </row>
    <row r="1255" spans="7:7" s="227" customFormat="1" x14ac:dyDescent="0.2">
      <c r="G1255" s="413"/>
    </row>
    <row r="1256" spans="7:7" s="227" customFormat="1" x14ac:dyDescent="0.2">
      <c r="G1256" s="413"/>
    </row>
    <row r="1257" spans="7:7" s="227" customFormat="1" x14ac:dyDescent="0.2">
      <c r="G1257" s="413"/>
    </row>
    <row r="1258" spans="7:7" s="227" customFormat="1" x14ac:dyDescent="0.2">
      <c r="G1258" s="413"/>
    </row>
    <row r="1259" spans="7:7" s="227" customFormat="1" x14ac:dyDescent="0.2">
      <c r="G1259" s="413"/>
    </row>
    <row r="1260" spans="7:7" s="227" customFormat="1" x14ac:dyDescent="0.2">
      <c r="G1260" s="413"/>
    </row>
    <row r="1261" spans="7:7" s="227" customFormat="1" x14ac:dyDescent="0.2">
      <c r="G1261" s="413"/>
    </row>
    <row r="1262" spans="7:7" s="227" customFormat="1" x14ac:dyDescent="0.2">
      <c r="G1262" s="413"/>
    </row>
    <row r="1263" spans="7:7" s="227" customFormat="1" x14ac:dyDescent="0.2">
      <c r="G1263" s="413"/>
    </row>
    <row r="1264" spans="7:7" s="227" customFormat="1" x14ac:dyDescent="0.2">
      <c r="G1264" s="413"/>
    </row>
    <row r="1265" spans="7:7" s="227" customFormat="1" x14ac:dyDescent="0.2">
      <c r="G1265" s="413"/>
    </row>
    <row r="1266" spans="7:7" s="227" customFormat="1" x14ac:dyDescent="0.2">
      <c r="G1266" s="413"/>
    </row>
    <row r="1267" spans="7:7" s="227" customFormat="1" x14ac:dyDescent="0.2">
      <c r="G1267" s="413"/>
    </row>
    <row r="1268" spans="7:7" s="227" customFormat="1" x14ac:dyDescent="0.2">
      <c r="G1268" s="413"/>
    </row>
    <row r="1269" spans="7:7" s="227" customFormat="1" x14ac:dyDescent="0.2">
      <c r="G1269" s="413"/>
    </row>
    <row r="1270" spans="7:7" s="227" customFormat="1" x14ac:dyDescent="0.2">
      <c r="G1270" s="413"/>
    </row>
    <row r="1271" spans="7:7" s="227" customFormat="1" x14ac:dyDescent="0.2">
      <c r="G1271" s="413"/>
    </row>
    <row r="1272" spans="7:7" s="227" customFormat="1" x14ac:dyDescent="0.2">
      <c r="G1272" s="413"/>
    </row>
    <row r="1273" spans="7:7" s="227" customFormat="1" x14ac:dyDescent="0.2">
      <c r="G1273" s="413"/>
    </row>
    <row r="1274" spans="7:7" s="227" customFormat="1" x14ac:dyDescent="0.2">
      <c r="G1274" s="413"/>
    </row>
    <row r="1275" spans="7:7" s="227" customFormat="1" x14ac:dyDescent="0.2">
      <c r="G1275" s="413"/>
    </row>
    <row r="1276" spans="7:7" s="227" customFormat="1" x14ac:dyDescent="0.2">
      <c r="G1276" s="413"/>
    </row>
    <row r="1277" spans="7:7" s="227" customFormat="1" x14ac:dyDescent="0.2">
      <c r="G1277" s="413"/>
    </row>
    <row r="1278" spans="7:7" s="227" customFormat="1" x14ac:dyDescent="0.2">
      <c r="G1278" s="413"/>
    </row>
    <row r="1279" spans="7:7" s="227" customFormat="1" x14ac:dyDescent="0.2">
      <c r="G1279" s="413"/>
    </row>
    <row r="1280" spans="7:7" s="227" customFormat="1" x14ac:dyDescent="0.2">
      <c r="G1280" s="413"/>
    </row>
    <row r="1281" spans="7:7" s="227" customFormat="1" x14ac:dyDescent="0.2">
      <c r="G1281" s="413"/>
    </row>
    <row r="1282" spans="7:7" s="227" customFormat="1" x14ac:dyDescent="0.2">
      <c r="G1282" s="413"/>
    </row>
    <row r="1283" spans="7:7" s="227" customFormat="1" x14ac:dyDescent="0.2">
      <c r="G1283" s="413"/>
    </row>
    <row r="1284" spans="7:7" s="227" customFormat="1" x14ac:dyDescent="0.2">
      <c r="G1284" s="413"/>
    </row>
    <row r="1285" spans="7:7" s="227" customFormat="1" x14ac:dyDescent="0.2">
      <c r="G1285" s="413"/>
    </row>
    <row r="1286" spans="7:7" s="227" customFormat="1" x14ac:dyDescent="0.2">
      <c r="G1286" s="413"/>
    </row>
    <row r="1287" spans="7:7" s="227" customFormat="1" x14ac:dyDescent="0.2">
      <c r="G1287" s="413"/>
    </row>
    <row r="1288" spans="7:7" s="227" customFormat="1" x14ac:dyDescent="0.2">
      <c r="G1288" s="413"/>
    </row>
    <row r="1289" spans="7:7" s="227" customFormat="1" x14ac:dyDescent="0.2">
      <c r="G1289" s="413"/>
    </row>
    <row r="1290" spans="7:7" s="227" customFormat="1" x14ac:dyDescent="0.2">
      <c r="G1290" s="413"/>
    </row>
    <row r="1291" spans="7:7" s="227" customFormat="1" x14ac:dyDescent="0.2">
      <c r="G1291" s="413"/>
    </row>
    <row r="1292" spans="7:7" s="227" customFormat="1" x14ac:dyDescent="0.2">
      <c r="G1292" s="413"/>
    </row>
    <row r="1293" spans="7:7" s="227" customFormat="1" x14ac:dyDescent="0.2">
      <c r="G1293" s="413"/>
    </row>
    <row r="1294" spans="7:7" s="227" customFormat="1" x14ac:dyDescent="0.2">
      <c r="G1294" s="413"/>
    </row>
    <row r="1295" spans="7:7" s="227" customFormat="1" x14ac:dyDescent="0.2">
      <c r="G1295" s="413"/>
    </row>
    <row r="1296" spans="7:7" s="227" customFormat="1" x14ac:dyDescent="0.2">
      <c r="G1296" s="413"/>
    </row>
    <row r="1297" spans="7:7" s="227" customFormat="1" x14ac:dyDescent="0.2">
      <c r="G1297" s="413"/>
    </row>
    <row r="1298" spans="7:7" s="227" customFormat="1" x14ac:dyDescent="0.2">
      <c r="G1298" s="413"/>
    </row>
    <row r="1299" spans="7:7" s="227" customFormat="1" x14ac:dyDescent="0.2">
      <c r="G1299" s="413"/>
    </row>
    <row r="1300" spans="7:7" s="227" customFormat="1" x14ac:dyDescent="0.2">
      <c r="G1300" s="413"/>
    </row>
    <row r="1301" spans="7:7" s="227" customFormat="1" x14ac:dyDescent="0.2">
      <c r="G1301" s="413"/>
    </row>
    <row r="1302" spans="7:7" s="227" customFormat="1" x14ac:dyDescent="0.2">
      <c r="G1302" s="413"/>
    </row>
    <row r="1303" spans="7:7" s="227" customFormat="1" x14ac:dyDescent="0.2">
      <c r="G1303" s="413"/>
    </row>
    <row r="1304" spans="7:7" s="227" customFormat="1" x14ac:dyDescent="0.2">
      <c r="G1304" s="413"/>
    </row>
    <row r="1305" spans="7:7" s="227" customFormat="1" x14ac:dyDescent="0.2">
      <c r="G1305" s="413"/>
    </row>
    <row r="1306" spans="7:7" s="227" customFormat="1" x14ac:dyDescent="0.2">
      <c r="G1306" s="413"/>
    </row>
    <row r="1307" spans="7:7" s="227" customFormat="1" x14ac:dyDescent="0.2">
      <c r="G1307" s="413"/>
    </row>
    <row r="1308" spans="7:7" s="227" customFormat="1" x14ac:dyDescent="0.2">
      <c r="G1308" s="413"/>
    </row>
    <row r="1309" spans="7:7" s="227" customFormat="1" x14ac:dyDescent="0.2">
      <c r="G1309" s="413"/>
    </row>
    <row r="1310" spans="7:7" s="227" customFormat="1" x14ac:dyDescent="0.2">
      <c r="G1310" s="413"/>
    </row>
    <row r="1311" spans="7:7" s="227" customFormat="1" x14ac:dyDescent="0.2">
      <c r="G1311" s="413"/>
    </row>
    <row r="1312" spans="7:7" s="227" customFormat="1" x14ac:dyDescent="0.2">
      <c r="G1312" s="413"/>
    </row>
    <row r="1313" spans="7:7" s="227" customFormat="1" x14ac:dyDescent="0.2">
      <c r="G1313" s="413"/>
    </row>
    <row r="1314" spans="7:7" s="227" customFormat="1" x14ac:dyDescent="0.2">
      <c r="G1314" s="413"/>
    </row>
    <row r="1315" spans="7:7" s="227" customFormat="1" x14ac:dyDescent="0.2">
      <c r="G1315" s="413"/>
    </row>
    <row r="1316" spans="7:7" s="227" customFormat="1" x14ac:dyDescent="0.2">
      <c r="G1316" s="413"/>
    </row>
    <row r="1317" spans="7:7" s="227" customFormat="1" x14ac:dyDescent="0.2">
      <c r="G1317" s="413"/>
    </row>
    <row r="1318" spans="7:7" s="227" customFormat="1" x14ac:dyDescent="0.2">
      <c r="G1318" s="413"/>
    </row>
    <row r="1319" spans="7:7" s="227" customFormat="1" x14ac:dyDescent="0.2">
      <c r="G1319" s="413"/>
    </row>
    <row r="1320" spans="7:7" s="227" customFormat="1" x14ac:dyDescent="0.2">
      <c r="G1320" s="413"/>
    </row>
    <row r="1321" spans="7:7" s="227" customFormat="1" x14ac:dyDescent="0.2">
      <c r="G1321" s="413"/>
    </row>
    <row r="1322" spans="7:7" s="227" customFormat="1" x14ac:dyDescent="0.2">
      <c r="G1322" s="413"/>
    </row>
    <row r="1323" spans="7:7" s="227" customFormat="1" x14ac:dyDescent="0.2">
      <c r="G1323" s="413"/>
    </row>
    <row r="1324" spans="7:7" s="227" customFormat="1" x14ac:dyDescent="0.2">
      <c r="G1324" s="413"/>
    </row>
    <row r="1325" spans="7:7" s="227" customFormat="1" x14ac:dyDescent="0.2">
      <c r="G1325" s="413"/>
    </row>
    <row r="1326" spans="7:7" s="227" customFormat="1" x14ac:dyDescent="0.2">
      <c r="G1326" s="413"/>
    </row>
    <row r="1327" spans="7:7" s="227" customFormat="1" x14ac:dyDescent="0.2">
      <c r="G1327" s="413"/>
    </row>
    <row r="1328" spans="7:7" s="227" customFormat="1" x14ac:dyDescent="0.2">
      <c r="G1328" s="413"/>
    </row>
    <row r="1329" spans="7:7" s="227" customFormat="1" x14ac:dyDescent="0.2">
      <c r="G1329" s="413"/>
    </row>
    <row r="1330" spans="7:7" s="227" customFormat="1" x14ac:dyDescent="0.2">
      <c r="G1330" s="413"/>
    </row>
    <row r="1331" spans="7:7" s="227" customFormat="1" x14ac:dyDescent="0.2">
      <c r="G1331" s="413"/>
    </row>
    <row r="1332" spans="7:7" s="227" customFormat="1" x14ac:dyDescent="0.2">
      <c r="G1332" s="413"/>
    </row>
    <row r="1333" spans="7:7" s="227" customFormat="1" x14ac:dyDescent="0.2">
      <c r="G1333" s="413"/>
    </row>
    <row r="1334" spans="7:7" s="227" customFormat="1" x14ac:dyDescent="0.2">
      <c r="G1334" s="413"/>
    </row>
    <row r="1335" spans="7:7" s="227" customFormat="1" x14ac:dyDescent="0.2">
      <c r="G1335" s="413"/>
    </row>
    <row r="1336" spans="7:7" s="227" customFormat="1" x14ac:dyDescent="0.2">
      <c r="G1336" s="413"/>
    </row>
    <row r="1337" spans="7:7" s="227" customFormat="1" x14ac:dyDescent="0.2">
      <c r="G1337" s="413"/>
    </row>
    <row r="1338" spans="7:7" s="227" customFormat="1" x14ac:dyDescent="0.2">
      <c r="G1338" s="413"/>
    </row>
    <row r="1339" spans="7:7" s="227" customFormat="1" x14ac:dyDescent="0.2">
      <c r="G1339" s="413"/>
    </row>
    <row r="1340" spans="7:7" s="227" customFormat="1" x14ac:dyDescent="0.2">
      <c r="G1340" s="413"/>
    </row>
    <row r="1341" spans="7:7" s="227" customFormat="1" x14ac:dyDescent="0.2">
      <c r="G1341" s="413"/>
    </row>
    <row r="1342" spans="7:7" s="227" customFormat="1" x14ac:dyDescent="0.2">
      <c r="G1342" s="413"/>
    </row>
    <row r="1343" spans="7:7" s="227" customFormat="1" x14ac:dyDescent="0.2">
      <c r="G1343" s="413"/>
    </row>
    <row r="1344" spans="7:7" s="227" customFormat="1" x14ac:dyDescent="0.2">
      <c r="G1344" s="413"/>
    </row>
    <row r="1345" spans="7:7" s="227" customFormat="1" x14ac:dyDescent="0.2">
      <c r="G1345" s="413"/>
    </row>
    <row r="1346" spans="7:7" s="227" customFormat="1" x14ac:dyDescent="0.2">
      <c r="G1346" s="413"/>
    </row>
    <row r="1347" spans="7:7" s="227" customFormat="1" x14ac:dyDescent="0.2">
      <c r="G1347" s="413"/>
    </row>
    <row r="1348" spans="7:7" s="227" customFormat="1" x14ac:dyDescent="0.2">
      <c r="G1348" s="413"/>
    </row>
    <row r="1349" spans="7:7" s="227" customFormat="1" x14ac:dyDescent="0.2">
      <c r="G1349" s="413"/>
    </row>
    <row r="1350" spans="7:7" s="227" customFormat="1" x14ac:dyDescent="0.2">
      <c r="G1350" s="413"/>
    </row>
    <row r="1351" spans="7:7" s="227" customFormat="1" x14ac:dyDescent="0.2">
      <c r="G1351" s="413"/>
    </row>
    <row r="1352" spans="7:7" s="227" customFormat="1" x14ac:dyDescent="0.2">
      <c r="G1352" s="413"/>
    </row>
    <row r="1353" spans="7:7" s="227" customFormat="1" x14ac:dyDescent="0.2">
      <c r="G1353" s="413"/>
    </row>
    <row r="1354" spans="7:7" s="227" customFormat="1" x14ac:dyDescent="0.2">
      <c r="G1354" s="413"/>
    </row>
    <row r="1355" spans="7:7" s="227" customFormat="1" x14ac:dyDescent="0.2">
      <c r="G1355" s="413"/>
    </row>
    <row r="1356" spans="7:7" s="227" customFormat="1" x14ac:dyDescent="0.2">
      <c r="G1356" s="413"/>
    </row>
    <row r="1357" spans="7:7" s="227" customFormat="1" x14ac:dyDescent="0.2">
      <c r="G1357" s="413"/>
    </row>
    <row r="1358" spans="7:7" s="227" customFormat="1" x14ac:dyDescent="0.2">
      <c r="G1358" s="413"/>
    </row>
    <row r="1359" spans="7:7" s="227" customFormat="1" x14ac:dyDescent="0.2">
      <c r="G1359" s="413"/>
    </row>
    <row r="1360" spans="7:7" s="227" customFormat="1" x14ac:dyDescent="0.2">
      <c r="G1360" s="413"/>
    </row>
    <row r="1361" spans="7:7" s="227" customFormat="1" x14ac:dyDescent="0.2">
      <c r="G1361" s="413"/>
    </row>
    <row r="1362" spans="7:7" s="227" customFormat="1" x14ac:dyDescent="0.2">
      <c r="G1362" s="413"/>
    </row>
    <row r="1363" spans="7:7" s="227" customFormat="1" x14ac:dyDescent="0.2">
      <c r="G1363" s="413"/>
    </row>
    <row r="1364" spans="7:7" s="227" customFormat="1" x14ac:dyDescent="0.2">
      <c r="G1364" s="413"/>
    </row>
    <row r="1365" spans="7:7" s="227" customFormat="1" x14ac:dyDescent="0.2">
      <c r="G1365" s="413"/>
    </row>
    <row r="1366" spans="7:7" s="227" customFormat="1" x14ac:dyDescent="0.2">
      <c r="G1366" s="413"/>
    </row>
    <row r="1367" spans="7:7" s="227" customFormat="1" x14ac:dyDescent="0.2">
      <c r="G1367" s="413"/>
    </row>
    <row r="1368" spans="7:7" s="227" customFormat="1" x14ac:dyDescent="0.2">
      <c r="G1368" s="413"/>
    </row>
    <row r="1369" spans="7:7" s="227" customFormat="1" x14ac:dyDescent="0.2">
      <c r="G1369" s="413"/>
    </row>
    <row r="1370" spans="7:7" s="227" customFormat="1" x14ac:dyDescent="0.2">
      <c r="G1370" s="413"/>
    </row>
    <row r="1371" spans="7:7" s="227" customFormat="1" x14ac:dyDescent="0.2">
      <c r="G1371" s="413"/>
    </row>
    <row r="1372" spans="7:7" s="227" customFormat="1" x14ac:dyDescent="0.2">
      <c r="G1372" s="413"/>
    </row>
    <row r="1373" spans="7:7" s="227" customFormat="1" x14ac:dyDescent="0.2">
      <c r="G1373" s="413"/>
    </row>
    <row r="1374" spans="7:7" s="227" customFormat="1" x14ac:dyDescent="0.2">
      <c r="G1374" s="413"/>
    </row>
    <row r="1375" spans="7:7" s="227" customFormat="1" x14ac:dyDescent="0.2">
      <c r="G1375" s="413"/>
    </row>
    <row r="1376" spans="7:7" s="227" customFormat="1" x14ac:dyDescent="0.2">
      <c r="G1376" s="413"/>
    </row>
    <row r="1377" spans="7:7" s="227" customFormat="1" x14ac:dyDescent="0.2">
      <c r="G1377" s="413"/>
    </row>
    <row r="1378" spans="7:7" s="227" customFormat="1" x14ac:dyDescent="0.2">
      <c r="G1378" s="413"/>
    </row>
    <row r="1379" spans="7:7" s="227" customFormat="1" x14ac:dyDescent="0.2">
      <c r="G1379" s="413"/>
    </row>
    <row r="1380" spans="7:7" s="227" customFormat="1" x14ac:dyDescent="0.2">
      <c r="G1380" s="413"/>
    </row>
    <row r="1381" spans="7:7" s="227" customFormat="1" x14ac:dyDescent="0.2">
      <c r="G1381" s="413"/>
    </row>
    <row r="1382" spans="7:7" s="227" customFormat="1" x14ac:dyDescent="0.2">
      <c r="G1382" s="413"/>
    </row>
    <row r="1383" spans="7:7" s="227" customFormat="1" x14ac:dyDescent="0.2">
      <c r="G1383" s="413"/>
    </row>
    <row r="1384" spans="7:7" s="227" customFormat="1" x14ac:dyDescent="0.2">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13"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Saratoga</v>
      </c>
      <c r="C3" s="288"/>
    </row>
    <row r="4" spans="1:5" ht="18" customHeight="1" x14ac:dyDescent="0.25">
      <c r="A4" s="289" t="s">
        <v>36</v>
      </c>
      <c r="B4" s="207">
        <f>'Start Here'!B5</f>
        <v>2019</v>
      </c>
      <c r="C4" s="290" t="s">
        <v>48</v>
      </c>
    </row>
    <row r="7" spans="1:5" ht="16.5" thickBot="1" x14ac:dyDescent="0.3">
      <c r="A7" s="575"/>
      <c r="B7" s="575"/>
      <c r="C7" s="575"/>
    </row>
    <row r="8" spans="1:5" ht="15" customHeight="1" x14ac:dyDescent="0.25">
      <c r="A8" s="587" t="s">
        <v>1763</v>
      </c>
      <c r="B8" s="588"/>
      <c r="C8" s="588"/>
      <c r="D8" s="588"/>
    </row>
    <row r="9" spans="1:5" x14ac:dyDescent="0.25">
      <c r="A9" s="557" t="s">
        <v>15</v>
      </c>
      <c r="B9" s="554"/>
      <c r="C9" s="554"/>
      <c r="D9" s="78" t="s">
        <v>56</v>
      </c>
      <c r="E9" s="295"/>
    </row>
    <row r="10" spans="1:5" x14ac:dyDescent="0.25">
      <c r="A10" s="562" t="s">
        <v>16</v>
      </c>
      <c r="B10" s="563"/>
      <c r="C10" s="296" t="s">
        <v>5</v>
      </c>
      <c r="D10" s="79">
        <f>'Table A2'!Q12</f>
        <v>0</v>
      </c>
      <c r="E10" s="295" t="s">
        <v>1507</v>
      </c>
    </row>
    <row r="11" spans="1:5" x14ac:dyDescent="0.25">
      <c r="A11" s="564"/>
      <c r="B11" s="565"/>
      <c r="C11" s="210" t="s">
        <v>20</v>
      </c>
      <c r="D11" s="79">
        <f>'Table A2'!R12</f>
        <v>0</v>
      </c>
      <c r="E11" s="295" t="s">
        <v>1508</v>
      </c>
    </row>
    <row r="12" spans="1:5" x14ac:dyDescent="0.25">
      <c r="A12" s="562" t="s">
        <v>17</v>
      </c>
      <c r="B12" s="563"/>
      <c r="C12" s="210" t="s">
        <v>5</v>
      </c>
      <c r="D12" s="79">
        <f>'Table A2'!S12</f>
        <v>17</v>
      </c>
      <c r="E12" s="295" t="s">
        <v>1509</v>
      </c>
    </row>
    <row r="13" spans="1:5" x14ac:dyDescent="0.25">
      <c r="A13" s="566"/>
      <c r="B13" s="567"/>
      <c r="C13" s="210" t="s">
        <v>20</v>
      </c>
      <c r="D13" s="79">
        <f>'Table A2'!T12</f>
        <v>0</v>
      </c>
      <c r="E13" s="295" t="s">
        <v>1510</v>
      </c>
    </row>
    <row r="14" spans="1:5" x14ac:dyDescent="0.25">
      <c r="A14" s="562" t="s">
        <v>18</v>
      </c>
      <c r="B14" s="563"/>
      <c r="C14" s="210" t="s">
        <v>5</v>
      </c>
      <c r="D14" s="79">
        <f>'Table A2'!U12</f>
        <v>0</v>
      </c>
      <c r="E14" s="295" t="s">
        <v>1511</v>
      </c>
    </row>
    <row r="15" spans="1:5" x14ac:dyDescent="0.25">
      <c r="A15" s="566"/>
      <c r="B15" s="567"/>
      <c r="C15" s="210" t="s">
        <v>20</v>
      </c>
      <c r="D15" s="79">
        <f>'Table A2'!V12</f>
        <v>8</v>
      </c>
      <c r="E15" s="295" t="s">
        <v>1512</v>
      </c>
    </row>
    <row r="16" spans="1:5" ht="28.5" customHeight="1" thickBot="1" x14ac:dyDescent="0.3">
      <c r="A16" s="568" t="s">
        <v>19</v>
      </c>
      <c r="B16" s="569"/>
      <c r="C16" s="211"/>
      <c r="D16" s="80">
        <f>'Table A2'!W12</f>
        <v>3</v>
      </c>
      <c r="E16" s="295" t="s">
        <v>1513</v>
      </c>
    </row>
    <row r="17" spans="1:10" ht="16.5" thickTop="1" thickBot="1" x14ac:dyDescent="0.3">
      <c r="A17" s="582" t="s">
        <v>1750</v>
      </c>
      <c r="B17" s="583"/>
      <c r="C17" s="294"/>
      <c r="D17" s="81">
        <f>SUM(D10:D16)</f>
        <v>28</v>
      </c>
      <c r="E17" s="291" t="s">
        <v>1514</v>
      </c>
    </row>
    <row r="18" spans="1:10" ht="29.25" customHeight="1" x14ac:dyDescent="0.25">
      <c r="A18" s="443" t="s">
        <v>1761</v>
      </c>
      <c r="B18" s="443"/>
      <c r="C18" s="443"/>
      <c r="D18" s="443"/>
    </row>
    <row r="20" spans="1:10" ht="15.75" thickBot="1" x14ac:dyDescent="0.3"/>
    <row r="21" spans="1:10" ht="15" customHeight="1" x14ac:dyDescent="0.25">
      <c r="A21" s="584" t="s">
        <v>1764</v>
      </c>
      <c r="B21" s="585"/>
      <c r="C21" s="585"/>
      <c r="D21" s="186"/>
    </row>
    <row r="22" spans="1:10" ht="15" customHeight="1" x14ac:dyDescent="0.25">
      <c r="A22" s="573" t="s">
        <v>83</v>
      </c>
      <c r="B22" s="578"/>
      <c r="C22" s="579"/>
      <c r="D22" s="212">
        <f>COUNTIF('Table A'!P13:P1001,"&gt;0")</f>
        <v>44</v>
      </c>
      <c r="E22" s="291" t="s">
        <v>1492</v>
      </c>
    </row>
    <row r="23" spans="1:10" ht="17.25" customHeight="1" x14ac:dyDescent="0.25">
      <c r="A23" s="573" t="s">
        <v>66</v>
      </c>
      <c r="B23" s="578"/>
      <c r="C23" s="579"/>
      <c r="D23" s="212">
        <f>'Table A'!P12</f>
        <v>44</v>
      </c>
      <c r="E23" s="291" t="s">
        <v>1493</v>
      </c>
    </row>
    <row r="24" spans="1:10" ht="15" customHeight="1" x14ac:dyDescent="0.25">
      <c r="A24" s="573" t="s">
        <v>67</v>
      </c>
      <c r="B24" s="578"/>
      <c r="C24" s="579"/>
      <c r="D24" s="212">
        <f>'Table A'!Q12</f>
        <v>44</v>
      </c>
      <c r="E24" s="291" t="s">
        <v>1494</v>
      </c>
    </row>
    <row r="25" spans="1:10" ht="15.75" customHeight="1" thickBot="1" x14ac:dyDescent="0.3">
      <c r="A25" s="576" t="s">
        <v>68</v>
      </c>
      <c r="B25" s="580"/>
      <c r="C25" s="581"/>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84" t="s">
        <v>69</v>
      </c>
      <c r="B28" s="585"/>
      <c r="C28" s="585"/>
      <c r="D28" s="586"/>
      <c r="H28" s="82"/>
      <c r="I28" s="82"/>
      <c r="J28" s="82"/>
    </row>
    <row r="29" spans="1:10" x14ac:dyDescent="0.25">
      <c r="A29" s="573" t="s">
        <v>70</v>
      </c>
      <c r="B29" s="574"/>
      <c r="C29" s="574"/>
      <c r="D29" s="215">
        <f>'Table A'!S12</f>
        <v>0</v>
      </c>
      <c r="E29" s="291" t="s">
        <v>1496</v>
      </c>
    </row>
    <row r="30" spans="1:10" x14ac:dyDescent="0.25">
      <c r="A30" s="573" t="s">
        <v>71</v>
      </c>
      <c r="B30" s="574"/>
      <c r="C30" s="574"/>
      <c r="D30" s="215">
        <f>SUMPRODUCT((YEAR('Table A'!$H13:$H1001)='Start Here'!$B$5)*('Table A'!$S13:$S1001="Yes-Approved")*('Table A'!$Q13:$Q1001))</f>
        <v>0</v>
      </c>
      <c r="E30" s="291" t="s">
        <v>1497</v>
      </c>
    </row>
    <row r="31" spans="1:10" x14ac:dyDescent="0.25">
      <c r="A31" s="573" t="s">
        <v>72</v>
      </c>
      <c r="B31" s="574"/>
      <c r="C31" s="574"/>
      <c r="D31" s="216">
        <f>SUMPRODUCT((YEAR('Table A'!$H13:$H1001)='Start Here'!$B$5)*('Table A'!$S13:$S1001="Yes-Approved"))</f>
        <v>0</v>
      </c>
      <c r="E31" s="291" t="s">
        <v>1498</v>
      </c>
    </row>
    <row r="32" spans="1:10" ht="15.75" thickBot="1" x14ac:dyDescent="0.3">
      <c r="A32" s="576" t="s">
        <v>73</v>
      </c>
      <c r="B32" s="577"/>
      <c r="C32" s="577"/>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70" t="s">
        <v>107</v>
      </c>
      <c r="B36" s="571"/>
      <c r="C36" s="571"/>
      <c r="D36" s="572"/>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f8c6e0e8-a3c1-43e3-a215-cf247e4c98e7"/>
    <ds:schemaRef ds:uri="http://purl.org/dc/elements/1.1/"/>
    <ds:schemaRef ds:uri="http://schemas.microsoft.com/office/2006/documentManagement/types"/>
    <ds:schemaRef ds:uri="http://www.w3.org/XML/1998/namespace"/>
    <ds:schemaRef ds:uri="http://purl.org/dc/dcmitype/"/>
    <ds:schemaRef ds:uri="http://purl.org/dc/terms/"/>
    <ds:schemaRef ds:uri="http://schemas.openxmlformats.org/package/2006/metadata/core-properties"/>
    <ds:schemaRef ds:uri="http://schemas.microsoft.com/office/infopath/2007/PartnerControls"/>
    <ds:schemaRef ds:uri="http://schemas.microsoft.com/sharepoint/v3"/>
    <ds:schemaRef ds:uri="http://schemas.microsoft.com/office/2006/metadata/propertie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53FD432E-8830-4397-AAB9-B4AFC22DF3C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Christopher Riordan</cp:lastModifiedBy>
  <cp:lastPrinted>2019-12-20T22:14:22Z</cp:lastPrinted>
  <dcterms:created xsi:type="dcterms:W3CDTF">2018-09-27T21:13:30Z</dcterms:created>
  <dcterms:modified xsi:type="dcterms:W3CDTF">2020-03-12T20:47:08Z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