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ed04691dbd909eac/Desktop/Model/Model/"/>
    </mc:Choice>
  </mc:AlternateContent>
  <xr:revisionPtr revIDLastSave="412" documentId="11_F25DC773A252ABDACC10480DD19F58425BDE58E8" xr6:coauthVersionLast="47" xr6:coauthVersionMax="47" xr10:uidLastSave="{CEF73000-713B-4C97-AFFD-9DAF4B31E052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  <sheet name="Produc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2" l="1"/>
  <c r="M20" i="2"/>
  <c r="M11" i="2"/>
  <c r="M16" i="2" s="1"/>
  <c r="M18" i="2" s="1"/>
  <c r="M6" i="2"/>
  <c r="M4" i="2"/>
  <c r="L4" i="3"/>
  <c r="K4" i="3"/>
  <c r="J4" i="3"/>
  <c r="I4" i="3"/>
  <c r="H4" i="3"/>
  <c r="G4" i="3"/>
  <c r="F4" i="3"/>
  <c r="E4" i="3"/>
  <c r="D4" i="3"/>
  <c r="C4" i="3"/>
  <c r="L21" i="2"/>
  <c r="K21" i="2"/>
  <c r="J21" i="2"/>
  <c r="I21" i="2"/>
  <c r="H21" i="2"/>
  <c r="G21" i="2"/>
  <c r="F21" i="2"/>
  <c r="E21" i="2"/>
  <c r="D16" i="2"/>
  <c r="I18" i="2"/>
  <c r="E13" i="2"/>
  <c r="E11" i="2"/>
  <c r="F18" i="2"/>
  <c r="D4" i="2"/>
  <c r="D6" i="2" s="1"/>
  <c r="D20" i="2" s="1"/>
  <c r="E4" i="2"/>
  <c r="E6" i="2" s="1"/>
  <c r="E20" i="2" s="1"/>
  <c r="F4" i="2"/>
  <c r="F6" i="2" s="1"/>
  <c r="F20" i="2" s="1"/>
  <c r="G4" i="2"/>
  <c r="G6" i="2" s="1"/>
  <c r="G20" i="2" s="1"/>
  <c r="I4" i="2"/>
  <c r="I6" i="2" s="1"/>
  <c r="I20" i="2" s="1"/>
  <c r="J4" i="2"/>
  <c r="J6" i="2" s="1"/>
  <c r="J20" i="2" s="1"/>
  <c r="K4" i="2"/>
  <c r="K6" i="2" s="1"/>
  <c r="K20" i="2" s="1"/>
  <c r="L4" i="2"/>
  <c r="L6" i="2" s="1"/>
  <c r="L20" i="2" s="1"/>
  <c r="H4" i="2"/>
  <c r="H6" i="2" s="1"/>
  <c r="H20" i="2" s="1"/>
  <c r="M6" i="1"/>
  <c r="M5" i="1"/>
  <c r="M4" i="1"/>
  <c r="D11" i="2" l="1"/>
  <c r="D18" i="2" s="1"/>
  <c r="E16" i="2"/>
  <c r="E18" i="2" s="1"/>
  <c r="F11" i="2"/>
  <c r="F16" i="2" s="1"/>
  <c r="G11" i="2"/>
  <c r="G16" i="2" s="1"/>
  <c r="G18" i="2" s="1"/>
  <c r="H11" i="2"/>
  <c r="H16" i="2" s="1"/>
  <c r="H18" i="2" s="1"/>
  <c r="I11" i="2"/>
  <c r="I16" i="2" s="1"/>
  <c r="J11" i="2"/>
  <c r="J16" i="2" s="1"/>
  <c r="J18" i="2" s="1"/>
  <c r="K11" i="2"/>
  <c r="K16" i="2" s="1"/>
  <c r="K18" i="2" s="1"/>
  <c r="L11" i="2"/>
  <c r="L16" i="2" s="1"/>
  <c r="L18" i="2" s="1"/>
  <c r="M7" i="1"/>
</calcChain>
</file>

<file path=xl/sharedStrings.xml><?xml version="1.0" encoding="utf-8"?>
<sst xmlns="http://schemas.openxmlformats.org/spreadsheetml/2006/main" count="62" uniqueCount="46">
  <si>
    <t>Price</t>
  </si>
  <si>
    <t>Shares</t>
  </si>
  <si>
    <t>MC</t>
  </si>
  <si>
    <t xml:space="preserve">Cash </t>
  </si>
  <si>
    <t>Debt</t>
  </si>
  <si>
    <t>EV</t>
  </si>
  <si>
    <t>In Mil</t>
  </si>
  <si>
    <t>Q1 25</t>
  </si>
  <si>
    <t>Revenue</t>
  </si>
  <si>
    <t>Cost of Revenue</t>
  </si>
  <si>
    <t>Gross Profit</t>
  </si>
  <si>
    <t>SG&amp;A</t>
  </si>
  <si>
    <t>Operating Income</t>
  </si>
  <si>
    <t>Tax</t>
  </si>
  <si>
    <t>Net Income</t>
  </si>
  <si>
    <t>Gross Margin</t>
  </si>
  <si>
    <t>Revenue Growth</t>
  </si>
  <si>
    <t>Profit Margin</t>
  </si>
  <si>
    <t>Q1 23</t>
  </si>
  <si>
    <t>Q2 23</t>
  </si>
  <si>
    <t>Q3 23</t>
  </si>
  <si>
    <t>Q4 23</t>
  </si>
  <si>
    <t>Q1 24</t>
  </si>
  <si>
    <t>Q2 24</t>
  </si>
  <si>
    <t>Q3 24</t>
  </si>
  <si>
    <t>Q4 24</t>
  </si>
  <si>
    <t>Q2 25</t>
  </si>
  <si>
    <t>Q3 25</t>
  </si>
  <si>
    <t>Q4 25</t>
  </si>
  <si>
    <t>R&amp;D</t>
  </si>
  <si>
    <t>Product</t>
  </si>
  <si>
    <t>Collaboration</t>
  </si>
  <si>
    <t>Amortization rights</t>
  </si>
  <si>
    <t>Other Income</t>
  </si>
  <si>
    <t>loss on bad debt</t>
  </si>
  <si>
    <t>Investment gains</t>
  </si>
  <si>
    <t>Comprehensive Income</t>
  </si>
  <si>
    <t>Elevidys</t>
  </si>
  <si>
    <t>PMO</t>
  </si>
  <si>
    <t>Exon skipper</t>
  </si>
  <si>
    <t>Topline treatment for DMD, AAVrh74 vector</t>
  </si>
  <si>
    <t>Exondys 51</t>
  </si>
  <si>
    <t>Amondys 45</t>
  </si>
  <si>
    <t>Vyondys 53</t>
  </si>
  <si>
    <t>Product Revenue</t>
  </si>
  <si>
    <t>Elevidys launched on the start of Q3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</si>
</sst>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1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0</xdr:row>
      <xdr:rowOff>19050</xdr:rowOff>
    </xdr:from>
    <xdr:to>
      <xdr:col>12</xdr:col>
      <xdr:colOff>0</xdr:colOff>
      <xdr:row>30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BEC8555-22A9-0CE6-6F6F-3449D9F481C9}"/>
            </a:ext>
          </a:extLst>
        </xdr:cNvPr>
        <xdr:cNvCxnSpPr/>
      </xdr:nvCxnSpPr>
      <xdr:spPr>
        <a:xfrm flipH="1">
          <a:off x="8601075" y="19050"/>
          <a:ext cx="9525" cy="5810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0</xdr:row>
      <xdr:rowOff>0</xdr:rowOff>
    </xdr:from>
    <xdr:to>
      <xdr:col>10</xdr:col>
      <xdr:colOff>600075</xdr:colOff>
      <xdr:row>30</xdr:row>
      <xdr:rowOff>95250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61FC85AB-D07A-4681-B6BA-BCA6B2E72FE9}"/>
            </a:ext>
          </a:extLst>
        </xdr:cNvPr>
        <xdr:cNvCxnSpPr/>
      </xdr:nvCxnSpPr>
      <xdr:spPr>
        <a:xfrm flipH="1">
          <a:off x="7162800" y="0"/>
          <a:ext cx="9525" cy="5810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workbookViewId="0">
      <selection activeCell="A3" sqref="A3"/>
    </sheetView>
  </sheetViews>
  <sheetFormatPr defaultRowHeight="15" x14ac:dyDescent="0.25"/>
  <sheetData>
    <row r="1" spans="1:14" x14ac:dyDescent="0.25">
      <c r="K1" t="s">
        <v>6</v>
      </c>
    </row>
    <row r="2" spans="1:14" x14ac:dyDescent="0.25">
      <c r="A2" t="s">
        <v>45</v>
      </c>
      <c r="L2" t="s">
        <v>0</v>
      </c>
      <c r="M2">
        <v>37.81</v>
      </c>
    </row>
    <row r="3" spans="1:14" x14ac:dyDescent="0.25">
      <c r="A3" t="s">
        <v>40</v>
      </c>
      <c r="L3" t="s">
        <v>1</v>
      </c>
      <c r="M3" s="1">
        <v>98.277032000000005</v>
      </c>
      <c r="N3" t="s">
        <v>7</v>
      </c>
    </row>
    <row r="4" spans="1:14" x14ac:dyDescent="0.25">
      <c r="L4" t="s">
        <v>2</v>
      </c>
      <c r="M4" s="1">
        <f>M2*M3</f>
        <v>3715.8545799200006</v>
      </c>
    </row>
    <row r="5" spans="1:14" x14ac:dyDescent="0.25">
      <c r="A5" t="s">
        <v>38</v>
      </c>
      <c r="L5" t="s">
        <v>3</v>
      </c>
      <c r="M5" s="1">
        <f>240.867+281.895</f>
        <v>522.76199999999994</v>
      </c>
      <c r="N5" t="s">
        <v>7</v>
      </c>
    </row>
    <row r="6" spans="1:14" x14ac:dyDescent="0.25">
      <c r="A6" t="s">
        <v>39</v>
      </c>
      <c r="L6" t="s">
        <v>4</v>
      </c>
      <c r="M6" s="1">
        <f>1138.289</f>
        <v>1138.289</v>
      </c>
      <c r="N6" t="s">
        <v>7</v>
      </c>
    </row>
    <row r="7" spans="1:14" x14ac:dyDescent="0.25">
      <c r="A7" t="s">
        <v>41</v>
      </c>
      <c r="L7" t="s">
        <v>5</v>
      </c>
      <c r="M7" s="1">
        <f>M4-M5+M6</f>
        <v>4331.3815799200001</v>
      </c>
    </row>
    <row r="8" spans="1:14" x14ac:dyDescent="0.25">
      <c r="A8" t="s">
        <v>42</v>
      </c>
    </row>
    <row r="9" spans="1:14" x14ac:dyDescent="0.25">
      <c r="A9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759-6748-436C-AB46-1439519C5E32}">
  <dimension ref="B1:U22"/>
  <sheetViews>
    <sheetView tabSelected="1" workbookViewId="0">
      <pane xSplit="2" topLeftCell="C1" activePane="topRight" state="frozen"/>
      <selection pane="topRight" activeCell="S25" sqref="S25"/>
    </sheetView>
  </sheetViews>
  <sheetFormatPr defaultRowHeight="15" x14ac:dyDescent="0.25"/>
  <cols>
    <col min="2" max="2" width="28.5703125" bestFit="1" customWidth="1"/>
  </cols>
  <sheetData>
    <row r="1" spans="2:21" x14ac:dyDescent="0.25"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7</v>
      </c>
      <c r="M1" t="s">
        <v>26</v>
      </c>
      <c r="N1" t="s">
        <v>27</v>
      </c>
      <c r="O1" t="s">
        <v>28</v>
      </c>
    </row>
    <row r="2" spans="2:21" x14ac:dyDescent="0.25">
      <c r="B2" t="s">
        <v>30</v>
      </c>
      <c r="D2" s="3">
        <v>231.495</v>
      </c>
      <c r="E2" s="3">
        <v>238.988</v>
      </c>
      <c r="F2" s="3">
        <v>309.322</v>
      </c>
      <c r="G2" s="3">
        <v>365.07100000000003</v>
      </c>
      <c r="H2" s="3">
        <v>359.48399999999998</v>
      </c>
      <c r="I2" s="3">
        <v>360.548</v>
      </c>
      <c r="J2" s="3">
        <v>429.77100000000002</v>
      </c>
      <c r="K2" s="3">
        <v>638.15700000000004</v>
      </c>
      <c r="L2" s="3">
        <v>611.52300000000002</v>
      </c>
      <c r="M2" s="3">
        <v>600</v>
      </c>
      <c r="N2" s="3"/>
      <c r="O2" s="3"/>
      <c r="P2" s="3"/>
      <c r="Q2" s="1"/>
      <c r="R2" s="1"/>
      <c r="S2" s="1"/>
      <c r="T2" s="1"/>
      <c r="U2" s="1"/>
    </row>
    <row r="3" spans="2:21" x14ac:dyDescent="0.25">
      <c r="B3" t="s">
        <v>31</v>
      </c>
      <c r="D3" s="3">
        <v>22.004999999999999</v>
      </c>
      <c r="E3" s="3">
        <v>22.25</v>
      </c>
      <c r="F3" s="3">
        <v>22.495000000000001</v>
      </c>
      <c r="G3" s="3">
        <v>31.71</v>
      </c>
      <c r="H3" s="3">
        <v>53.98</v>
      </c>
      <c r="I3" s="3">
        <v>2.383</v>
      </c>
      <c r="J3" s="3">
        <v>37.401000000000003</v>
      </c>
      <c r="K3" s="3">
        <v>20.254999999999999</v>
      </c>
      <c r="L3" s="3">
        <v>133.333</v>
      </c>
      <c r="M3" s="3">
        <v>20</v>
      </c>
      <c r="N3" s="3"/>
      <c r="O3" s="3"/>
      <c r="P3" s="3"/>
      <c r="Q3" s="1"/>
      <c r="R3" s="1"/>
      <c r="S3" s="1"/>
      <c r="T3" s="1"/>
      <c r="U3" s="1"/>
    </row>
    <row r="4" spans="2:21" x14ac:dyDescent="0.25">
      <c r="B4" t="s">
        <v>8</v>
      </c>
      <c r="D4" s="3">
        <f>D2+D3</f>
        <v>253.5</v>
      </c>
      <c r="E4" s="3">
        <f>E2+E3</f>
        <v>261.238</v>
      </c>
      <c r="F4" s="3">
        <f>F2+F3</f>
        <v>331.81700000000001</v>
      </c>
      <c r="G4" s="3">
        <f>G2+G3</f>
        <v>396.78100000000001</v>
      </c>
      <c r="H4" s="3">
        <f>H2+H3</f>
        <v>413.464</v>
      </c>
      <c r="I4" s="3">
        <f>I2+I3</f>
        <v>362.93099999999998</v>
      </c>
      <c r="J4" s="3">
        <f>J2+J3</f>
        <v>467.17200000000003</v>
      </c>
      <c r="K4" s="3">
        <f>K2+K3</f>
        <v>658.41200000000003</v>
      </c>
      <c r="L4" s="3">
        <f>L2+L3</f>
        <v>744.85599999999999</v>
      </c>
      <c r="M4" s="3">
        <f>M2+M3</f>
        <v>620</v>
      </c>
      <c r="N4" s="3"/>
      <c r="O4" s="3"/>
      <c r="P4" s="3"/>
      <c r="Q4" s="1"/>
      <c r="R4" s="1"/>
      <c r="S4" s="1"/>
      <c r="T4" s="1"/>
      <c r="U4" s="1"/>
    </row>
    <row r="5" spans="2:21" x14ac:dyDescent="0.25">
      <c r="B5" t="s">
        <v>9</v>
      </c>
      <c r="D5" s="3">
        <v>35.017000000000003</v>
      </c>
      <c r="E5" s="3">
        <v>34.124000000000002</v>
      </c>
      <c r="F5" s="3">
        <v>37.026000000000003</v>
      </c>
      <c r="G5" s="3">
        <v>44.176000000000002</v>
      </c>
      <c r="H5" s="3">
        <v>50.558999999999997</v>
      </c>
      <c r="I5" s="3">
        <v>44.545000000000002</v>
      </c>
      <c r="J5" s="3">
        <v>91.691000000000003</v>
      </c>
      <c r="K5" s="3">
        <v>132.304</v>
      </c>
      <c r="L5" s="3">
        <v>137.56399999999999</v>
      </c>
      <c r="M5" s="3">
        <v>130</v>
      </c>
      <c r="N5" s="3"/>
      <c r="O5" s="3"/>
      <c r="P5" s="3"/>
      <c r="Q5" s="1"/>
      <c r="R5" s="1"/>
      <c r="S5" s="1"/>
      <c r="T5" s="1"/>
      <c r="U5" s="1"/>
    </row>
    <row r="6" spans="2:21" x14ac:dyDescent="0.25">
      <c r="B6" t="s">
        <v>10</v>
      </c>
      <c r="D6" s="3">
        <f>D4-D5</f>
        <v>218.483</v>
      </c>
      <c r="E6" s="3">
        <f>E4-E5</f>
        <v>227.114</v>
      </c>
      <c r="F6" s="3">
        <f>F4-F5</f>
        <v>294.791</v>
      </c>
      <c r="G6" s="3">
        <f>G4-G5</f>
        <v>352.60500000000002</v>
      </c>
      <c r="H6" s="3">
        <f>H4-H5</f>
        <v>362.90499999999997</v>
      </c>
      <c r="I6" s="3">
        <f>I4-I5</f>
        <v>318.38599999999997</v>
      </c>
      <c r="J6" s="3">
        <f>J4-J5</f>
        <v>375.48099999999999</v>
      </c>
      <c r="K6" s="3">
        <f>K4-K5</f>
        <v>526.10800000000006</v>
      </c>
      <c r="L6" s="3">
        <f>L4-L5</f>
        <v>607.29200000000003</v>
      </c>
      <c r="M6" s="3">
        <f>M4-M5</f>
        <v>490</v>
      </c>
      <c r="N6" s="3"/>
      <c r="O6" s="3"/>
      <c r="P6" s="3"/>
      <c r="Q6" s="1"/>
      <c r="R6" s="1"/>
      <c r="S6" s="1"/>
      <c r="T6" s="1"/>
      <c r="U6" s="1"/>
    </row>
    <row r="7" spans="2:21" x14ac:dyDescent="0.25"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1"/>
      <c r="R7" s="1"/>
      <c r="S7" s="1"/>
      <c r="T7" s="1"/>
      <c r="U7" s="1"/>
    </row>
    <row r="8" spans="2:21" x14ac:dyDescent="0.25">
      <c r="B8" t="s">
        <v>29</v>
      </c>
      <c r="D8" s="3">
        <v>245.679</v>
      </c>
      <c r="E8" s="3">
        <v>241.89</v>
      </c>
      <c r="F8" s="3">
        <v>194.30099999999999</v>
      </c>
      <c r="G8" s="3">
        <v>195.517</v>
      </c>
      <c r="H8" s="3">
        <v>200.39599999999999</v>
      </c>
      <c r="I8" s="3">
        <v>179.69</v>
      </c>
      <c r="J8" s="3">
        <v>224.483</v>
      </c>
      <c r="K8" s="3">
        <v>199.953</v>
      </c>
      <c r="L8" s="3">
        <v>773.44799999999998</v>
      </c>
      <c r="M8" s="3">
        <v>222</v>
      </c>
      <c r="N8" s="3"/>
      <c r="O8" s="3"/>
      <c r="P8" s="3"/>
      <c r="Q8" s="1"/>
      <c r="R8" s="1"/>
      <c r="S8" s="1"/>
      <c r="T8" s="1"/>
      <c r="U8" s="1"/>
    </row>
    <row r="9" spans="2:21" x14ac:dyDescent="0.25">
      <c r="B9" t="s">
        <v>11</v>
      </c>
      <c r="D9" s="3">
        <v>110.714</v>
      </c>
      <c r="E9" s="3">
        <v>118.56399999999999</v>
      </c>
      <c r="F9" s="3">
        <v>120.893</v>
      </c>
      <c r="G9" s="3">
        <v>131.69999999999999</v>
      </c>
      <c r="H9" s="3">
        <v>127.003</v>
      </c>
      <c r="I9" s="3">
        <v>138.79599999999999</v>
      </c>
      <c r="J9" s="3">
        <v>128.19999999999999</v>
      </c>
      <c r="K9" s="3">
        <v>163.87299999999999</v>
      </c>
      <c r="L9" s="3">
        <v>133.62899999999999</v>
      </c>
      <c r="M9" s="3">
        <v>130</v>
      </c>
      <c r="N9" s="3"/>
      <c r="O9" s="3"/>
      <c r="P9" s="3"/>
      <c r="Q9" s="1"/>
      <c r="R9" s="1"/>
      <c r="S9" s="1"/>
      <c r="T9" s="1"/>
      <c r="U9" s="1"/>
    </row>
    <row r="10" spans="2:21" x14ac:dyDescent="0.25">
      <c r="B10" t="s">
        <v>32</v>
      </c>
      <c r="D10" s="3">
        <v>0.17799999999999999</v>
      </c>
      <c r="E10" s="3">
        <v>0.17899999999999999</v>
      </c>
      <c r="F10" s="3">
        <v>0.439</v>
      </c>
      <c r="G10" s="3">
        <v>0.76300000000000001</v>
      </c>
      <c r="H10" s="3">
        <v>0.60099999999999998</v>
      </c>
      <c r="I10" s="3">
        <v>0.60099999999999998</v>
      </c>
      <c r="J10" s="3">
        <v>0.60199999999999998</v>
      </c>
      <c r="K10" s="3">
        <v>0.60099999999999998</v>
      </c>
      <c r="L10" s="3">
        <v>0.60099999999999998</v>
      </c>
      <c r="M10" s="3">
        <v>0.60099999999999998</v>
      </c>
      <c r="N10" s="3"/>
      <c r="O10" s="3"/>
      <c r="P10" s="3"/>
      <c r="Q10" s="1"/>
      <c r="R10" s="1"/>
      <c r="S10" s="1"/>
      <c r="T10" s="1"/>
      <c r="U10" s="1"/>
    </row>
    <row r="11" spans="2:21" x14ac:dyDescent="0.25">
      <c r="B11" t="s">
        <v>12</v>
      </c>
      <c r="D11" s="3">
        <f>D6-SUM(D8:D10)</f>
        <v>-138.08800000000002</v>
      </c>
      <c r="E11" s="3">
        <f>E6-SUM(E8:E10)</f>
        <v>-133.51899999999992</v>
      </c>
      <c r="F11" s="3">
        <f>F6-SUM(F8:F10)</f>
        <v>-20.841999999999985</v>
      </c>
      <c r="G11" s="3">
        <f>G6-SUM(G8:G10)</f>
        <v>24.625000000000057</v>
      </c>
      <c r="H11" s="3">
        <f>H6-SUM(H8:H10)</f>
        <v>34.904999999999973</v>
      </c>
      <c r="I11" s="3">
        <f>I6-SUM(I8:I10)</f>
        <v>-0.70100000000002183</v>
      </c>
      <c r="J11" s="3">
        <f>J6-SUM(J8:J10)</f>
        <v>22.196000000000026</v>
      </c>
      <c r="K11" s="3">
        <f>K6-SUM(K8:K10)</f>
        <v>161.68100000000004</v>
      </c>
      <c r="L11" s="3">
        <f>L6-SUM(L8:L10)</f>
        <v>-300.38599999999997</v>
      </c>
      <c r="M11" s="3">
        <f>M6-SUM(M8:M10)</f>
        <v>137.399</v>
      </c>
      <c r="N11" s="3"/>
      <c r="O11" s="3"/>
      <c r="P11" s="3"/>
      <c r="Q11" s="1"/>
      <c r="R11" s="1"/>
      <c r="S11" s="1"/>
      <c r="T11" s="1"/>
      <c r="U11" s="1"/>
    </row>
    <row r="12" spans="2:21" x14ac:dyDescent="0.25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1"/>
      <c r="R12" s="1"/>
      <c r="S12" s="1"/>
      <c r="T12" s="1"/>
      <c r="U12" s="1"/>
    </row>
    <row r="13" spans="2:21" x14ac:dyDescent="0.25">
      <c r="B13" t="s">
        <v>33</v>
      </c>
      <c r="D13" s="3">
        <v>12.707000000000001</v>
      </c>
      <c r="E13" s="3">
        <f>16.934+102</f>
        <v>118.934</v>
      </c>
      <c r="F13" s="3">
        <v>-12.332000000000001</v>
      </c>
      <c r="G13" s="3">
        <v>15.746</v>
      </c>
      <c r="H13" s="3">
        <v>6.5430000000000001</v>
      </c>
      <c r="I13" s="3">
        <v>14.278</v>
      </c>
      <c r="J13" s="3">
        <v>11.81</v>
      </c>
      <c r="K13" s="3">
        <v>10.061999999999999</v>
      </c>
      <c r="L13" s="3">
        <v>-83.132000000000005</v>
      </c>
      <c r="M13" s="3">
        <v>15</v>
      </c>
      <c r="N13" s="3"/>
      <c r="O13" s="3"/>
      <c r="P13" s="3"/>
      <c r="Q13" s="1"/>
      <c r="R13" s="1"/>
      <c r="S13" s="1"/>
      <c r="T13" s="1"/>
      <c r="U13" s="1"/>
    </row>
    <row r="14" spans="2:21" x14ac:dyDescent="0.25">
      <c r="B14" t="s">
        <v>34</v>
      </c>
      <c r="D14" s="3">
        <v>387.32900000000001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/>
      <c r="O14" s="3"/>
      <c r="P14" s="3"/>
      <c r="Q14" s="1"/>
      <c r="R14" s="1"/>
      <c r="S14" s="1"/>
      <c r="T14" s="1"/>
      <c r="U14" s="1"/>
    </row>
    <row r="15" spans="2:21" x14ac:dyDescent="0.25">
      <c r="B15" t="s">
        <v>13</v>
      </c>
      <c r="D15" s="3">
        <v>4.0449999999999999</v>
      </c>
      <c r="E15" s="3">
        <v>9.3550000000000004</v>
      </c>
      <c r="F15" s="3">
        <v>7.7629999999999999</v>
      </c>
      <c r="G15" s="3">
        <v>-5.2839999999999998</v>
      </c>
      <c r="H15" s="3">
        <v>5.3289999999999997</v>
      </c>
      <c r="I15" s="3">
        <v>7.117</v>
      </c>
      <c r="J15" s="3">
        <v>0.39500000000000002</v>
      </c>
      <c r="K15" s="3">
        <v>12.694000000000001</v>
      </c>
      <c r="L15" s="3">
        <v>63.99</v>
      </c>
      <c r="M15" s="3">
        <v>24</v>
      </c>
      <c r="N15" s="3"/>
      <c r="O15" s="3"/>
      <c r="P15" s="3"/>
      <c r="Q15" s="1"/>
      <c r="R15" s="1"/>
      <c r="S15" s="1"/>
      <c r="T15" s="1"/>
      <c r="U15" s="1"/>
    </row>
    <row r="16" spans="2:21" x14ac:dyDescent="0.25">
      <c r="B16" t="s">
        <v>14</v>
      </c>
      <c r="D16" s="3">
        <f>D11+D13-D14-D15</f>
        <v>-516.755</v>
      </c>
      <c r="E16" s="3">
        <f>E11+E13-E15</f>
        <v>-23.939999999999923</v>
      </c>
      <c r="F16" s="3">
        <f>F11+F13-F15</f>
        <v>-40.936999999999983</v>
      </c>
      <c r="G16" s="3">
        <f>G11+G13-G15</f>
        <v>45.655000000000058</v>
      </c>
      <c r="H16" s="3">
        <f>H11+H13-H15</f>
        <v>36.118999999999971</v>
      </c>
      <c r="I16" s="3">
        <f>I11+I13-I15</f>
        <v>6.4599999999999786</v>
      </c>
      <c r="J16" s="3">
        <f>J11+J13-J15</f>
        <v>33.611000000000026</v>
      </c>
      <c r="K16" s="3">
        <f>K11+K13-K15</f>
        <v>159.04900000000006</v>
      </c>
      <c r="L16" s="3">
        <f>L11+L13-L15</f>
        <v>-447.50799999999998</v>
      </c>
      <c r="M16" s="3">
        <f>M11+M13-M15</f>
        <v>128.399</v>
      </c>
      <c r="N16" s="3"/>
      <c r="O16" s="3"/>
      <c r="P16" s="3"/>
      <c r="Q16" s="1"/>
      <c r="R16" s="1"/>
      <c r="S16" s="1"/>
      <c r="T16" s="1"/>
      <c r="U16" s="1"/>
    </row>
    <row r="17" spans="2:21" x14ac:dyDescent="0.25">
      <c r="B17" t="s">
        <v>35</v>
      </c>
      <c r="D17" s="3">
        <v>1.2450000000000001</v>
      </c>
      <c r="E17" s="3">
        <v>-0.63600000000000001</v>
      </c>
      <c r="F17" s="3">
        <v>0.41699999999999998</v>
      </c>
      <c r="G17" s="3">
        <v>0</v>
      </c>
      <c r="H17" s="3">
        <v>0</v>
      </c>
      <c r="I17" s="3">
        <v>-0.33900000000000002</v>
      </c>
      <c r="J17" s="3">
        <v>3.2749999999999999</v>
      </c>
      <c r="K17" s="3">
        <v>0</v>
      </c>
      <c r="L17" s="3">
        <v>0</v>
      </c>
      <c r="M17" s="3">
        <v>0</v>
      </c>
      <c r="N17" s="3"/>
      <c r="O17" s="3"/>
      <c r="P17" s="3"/>
      <c r="Q17" s="1"/>
      <c r="R17" s="1"/>
      <c r="S17" s="1"/>
      <c r="T17" s="1"/>
      <c r="U17" s="1"/>
    </row>
    <row r="18" spans="2:21" x14ac:dyDescent="0.25">
      <c r="B18" t="s">
        <v>36</v>
      </c>
      <c r="D18" s="3">
        <f>D16+D17</f>
        <v>-515.51</v>
      </c>
      <c r="E18" s="3">
        <f>E16+E17</f>
        <v>-24.575999999999922</v>
      </c>
      <c r="F18" s="3">
        <f>F16+F17</f>
        <v>-40.519999999999982</v>
      </c>
      <c r="G18" s="3">
        <f>G16+G17</f>
        <v>45.655000000000058</v>
      </c>
      <c r="H18" s="3">
        <f>H16+H17</f>
        <v>36.118999999999971</v>
      </c>
      <c r="I18" s="3">
        <f>I16+I17</f>
        <v>6.1209999999999782</v>
      </c>
      <c r="J18" s="3">
        <f>J16+J17</f>
        <v>36.886000000000024</v>
      </c>
      <c r="K18" s="3">
        <f>K16+K17</f>
        <v>159.04900000000006</v>
      </c>
      <c r="L18" s="3">
        <f>L16+L17</f>
        <v>-447.50799999999998</v>
      </c>
      <c r="M18" s="3">
        <f>M16+M17</f>
        <v>128.399</v>
      </c>
      <c r="N18" s="3"/>
      <c r="O18" s="3"/>
      <c r="P18" s="3"/>
      <c r="Q18" s="1"/>
      <c r="R18" s="1"/>
      <c r="S18" s="1"/>
      <c r="T18" s="1"/>
      <c r="U18" s="1"/>
    </row>
    <row r="20" spans="2:21" x14ac:dyDescent="0.25">
      <c r="B20" t="s">
        <v>15</v>
      </c>
      <c r="D20" s="2">
        <f>D6/D4</f>
        <v>0.8618658777120316</v>
      </c>
      <c r="E20" s="2">
        <f>E6/E4</f>
        <v>0.86937581821940146</v>
      </c>
      <c r="F20" s="2">
        <f>F6/F4</f>
        <v>0.88841439709237313</v>
      </c>
      <c r="G20" s="2">
        <f>G6/G4</f>
        <v>0.88866402373097508</v>
      </c>
      <c r="H20" s="2">
        <f>H6/H4</f>
        <v>0.87771849544337588</v>
      </c>
      <c r="I20" s="2">
        <f>I6/I4</f>
        <v>0.87726317123640574</v>
      </c>
      <c r="J20" s="2">
        <f>J6/J4</f>
        <v>0.8037318161191167</v>
      </c>
      <c r="K20" s="2">
        <f>K6/K4</f>
        <v>0.79905591028110068</v>
      </c>
      <c r="L20" s="2">
        <f>L6/L4</f>
        <v>0.8153146379971431</v>
      </c>
      <c r="M20" s="2">
        <f>M6/M4</f>
        <v>0.79032258064516125</v>
      </c>
    </row>
    <row r="21" spans="2:21" x14ac:dyDescent="0.25">
      <c r="B21" t="s">
        <v>16</v>
      </c>
      <c r="D21" s="2"/>
      <c r="E21" s="2">
        <f>E4/D4-1</f>
        <v>3.0524654832347231E-2</v>
      </c>
      <c r="F21" s="2">
        <f>F4/E4-1</f>
        <v>0.27017126145507175</v>
      </c>
      <c r="G21" s="2">
        <f>G4/F4-1</f>
        <v>0.19578261511616346</v>
      </c>
      <c r="H21" s="2">
        <f>H4/G4-1</f>
        <v>4.2045864091274421E-2</v>
      </c>
      <c r="I21" s="2">
        <f>I4/H4-1</f>
        <v>-0.1222186212100691</v>
      </c>
      <c r="J21" s="2">
        <f>J4/I4-1</f>
        <v>0.28721988477148552</v>
      </c>
      <c r="K21" s="2">
        <f>K4/J4-1</f>
        <v>0.40935672514619892</v>
      </c>
      <c r="L21" s="2">
        <f>L4/K4-1</f>
        <v>0.13129165325054815</v>
      </c>
      <c r="M21" s="2">
        <f>M4/L4-1</f>
        <v>-0.16762434618234934</v>
      </c>
    </row>
    <row r="22" spans="2:21" x14ac:dyDescent="0.25">
      <c r="B22" t="s">
        <v>17</v>
      </c>
      <c r="D22" s="2"/>
      <c r="E22" s="2"/>
      <c r="F22" s="2"/>
      <c r="G22" s="2"/>
      <c r="H22" s="2"/>
      <c r="I22" s="2"/>
      <c r="J22" s="2"/>
      <c r="K22" s="2"/>
      <c r="L2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B053E-9D21-4C41-A41B-80DE257A98E7}">
  <dimension ref="B1:N4"/>
  <sheetViews>
    <sheetView workbookViewId="0">
      <selection activeCell="M2" sqref="M2"/>
    </sheetView>
  </sheetViews>
  <sheetFormatPr defaultRowHeight="15" x14ac:dyDescent="0.25"/>
  <cols>
    <col min="2" max="2" width="16.28515625" bestFit="1" customWidth="1"/>
  </cols>
  <sheetData>
    <row r="1" spans="2:14" x14ac:dyDescent="0.25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7</v>
      </c>
      <c r="L1" t="s">
        <v>26</v>
      </c>
      <c r="M1" t="s">
        <v>27</v>
      </c>
      <c r="N1" t="s">
        <v>28</v>
      </c>
    </row>
    <row r="2" spans="2:14" x14ac:dyDescent="0.25">
      <c r="B2" t="s">
        <v>37</v>
      </c>
      <c r="C2">
        <v>0</v>
      </c>
      <c r="D2">
        <v>0</v>
      </c>
      <c r="E2">
        <v>69</v>
      </c>
      <c r="F2">
        <v>131</v>
      </c>
      <c r="G2">
        <v>134</v>
      </c>
      <c r="H2">
        <v>122</v>
      </c>
      <c r="I2">
        <v>181</v>
      </c>
      <c r="J2">
        <v>384</v>
      </c>
      <c r="K2">
        <v>375</v>
      </c>
      <c r="L2">
        <v>360</v>
      </c>
    </row>
    <row r="3" spans="2:14" x14ac:dyDescent="0.25">
      <c r="B3" t="s">
        <v>38</v>
      </c>
      <c r="D3">
        <v>239</v>
      </c>
      <c r="E3">
        <v>240</v>
      </c>
      <c r="F3">
        <v>234</v>
      </c>
      <c r="G3">
        <v>226</v>
      </c>
      <c r="H3">
        <v>239</v>
      </c>
      <c r="I3">
        <v>249</v>
      </c>
      <c r="J3">
        <v>254</v>
      </c>
      <c r="K3">
        <v>237</v>
      </c>
      <c r="L3">
        <v>240</v>
      </c>
    </row>
    <row r="4" spans="2:14" x14ac:dyDescent="0.25">
      <c r="B4" t="s">
        <v>44</v>
      </c>
      <c r="C4">
        <f>C2+C3</f>
        <v>0</v>
      </c>
      <c r="D4">
        <f>D2+D3</f>
        <v>239</v>
      </c>
      <c r="E4">
        <f>E2+E3</f>
        <v>309</v>
      </c>
      <c r="F4">
        <f>F2+F3</f>
        <v>365</v>
      </c>
      <c r="G4">
        <f>G2+G3</f>
        <v>360</v>
      </c>
      <c r="H4">
        <f>H2+H3</f>
        <v>361</v>
      </c>
      <c r="I4">
        <f>I2+I3</f>
        <v>430</v>
      </c>
      <c r="J4">
        <f>J2+J3</f>
        <v>638</v>
      </c>
      <c r="K4">
        <f>K2+K3</f>
        <v>612</v>
      </c>
      <c r="L4">
        <f>L2+L3</f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Yu Jiun</dc:creator>
  <cp:lastModifiedBy>Lim Yu Jiun</cp:lastModifiedBy>
  <dcterms:created xsi:type="dcterms:W3CDTF">2015-06-05T18:17:20Z</dcterms:created>
  <dcterms:modified xsi:type="dcterms:W3CDTF">2025-05-12T18:13:37Z</dcterms:modified>
</cp:coreProperties>
</file>