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_Tasks\DEA Projects\Unilever Sustainability manufacturing using DEA\"/>
    </mc:Choice>
  </mc:AlternateContent>
  <xr:revisionPtr revIDLastSave="0" documentId="13_ncr:1_{AAE29E71-100F-4343-B7F6-348011DBB1C0}" xr6:coauthVersionLast="47" xr6:coauthVersionMax="47" xr10:uidLastSave="{00000000-0000-0000-0000-000000000000}"/>
  <bookViews>
    <workbookView xWindow="-110" yWindow="-110" windowWidth="19420" windowHeight="10420" xr2:uid="{46C92FE1-3CD0-49C6-9EB7-85802627C795}"/>
  </bookViews>
  <sheets>
    <sheet name="P&amp;G (2)" sheetId="2" r:id="rId1"/>
    <sheet name="P&amp;G" sheetId="1" r:id="rId2"/>
  </sheets>
  <definedNames>
    <definedName name="solver_adj" localSheetId="1" hidden="1">'P&amp;G'!$H$2:$H$5,'P&amp;G'!$I$6</definedName>
    <definedName name="solver_adj" localSheetId="0" hidden="1">'P&amp;G (2)'!$I$7:$I$10,'P&amp;G (2)'!$J$11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'P&amp;G'!$I$4</definedName>
    <definedName name="solver_lhs1" localSheetId="0" hidden="1">'P&amp;G (2)'!$J$9</definedName>
    <definedName name="solver_lhs2" localSheetId="1" hidden="1">'P&amp;G'!$I$6</definedName>
    <definedName name="solver_lhs2" localSheetId="0" hidden="1">'P&amp;G (2)'!$M$8:$N$8</definedName>
    <definedName name="solver_lhs3" localSheetId="1" hidden="1">'P&amp;G'!$L$3:$M$3</definedName>
    <definedName name="solver_lhs3" localSheetId="0" hidden="1">'P&amp;G (2)'!$O$8</definedName>
    <definedName name="solver_lhs4" localSheetId="1" hidden="1">'P&amp;G'!$N$3:$Q$3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3</definedName>
    <definedName name="solver_nwt" localSheetId="1" hidden="1">1</definedName>
    <definedName name="solver_nwt" localSheetId="0" hidden="1">1</definedName>
    <definedName name="solver_opt" localSheetId="1" hidden="1">'P&amp;G'!$I$6</definedName>
    <definedName name="solver_opt" localSheetId="0" hidden="1">'P&amp;G (2)'!$J$11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el2" localSheetId="1" hidden="1">3</definedName>
    <definedName name="solver_rel2" localSheetId="0" hidden="1">1</definedName>
    <definedName name="solver_rel3" localSheetId="1" hidden="1">1</definedName>
    <definedName name="solver_rel3" localSheetId="0" hidden="1">3</definedName>
    <definedName name="solver_rel4" localSheetId="1" hidden="1">3</definedName>
    <definedName name="solver_rhs1" localSheetId="1" hidden="1">1</definedName>
    <definedName name="solver_rhs1" localSheetId="0" hidden="1">1</definedName>
    <definedName name="solver_rhs2" localSheetId="1" hidden="1">1</definedName>
    <definedName name="solver_rhs2" localSheetId="0" hidden="1">'P&amp;G (2)'!$M$9:$N$9</definedName>
    <definedName name="solver_rhs3" localSheetId="1" hidden="1">'P&amp;G'!$L$4:$M$4</definedName>
    <definedName name="solver_rhs3" localSheetId="0" hidden="1">'P&amp;G (2)'!$O$9</definedName>
    <definedName name="solver_rhs4" localSheetId="1" hidden="1">'P&amp;G'!$N$4:$Q$4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2" l="1"/>
  <c r="H7" i="2"/>
  <c r="O9" i="2" a="1"/>
  <c r="O9" i="2" s="1"/>
  <c r="N8" i="2"/>
  <c r="O8" i="2"/>
  <c r="H8" i="2"/>
  <c r="H9" i="2"/>
  <c r="H10" i="2"/>
  <c r="I8" i="1"/>
  <c r="N9" i="2" a="1"/>
  <c r="N9" i="2" s="1"/>
  <c r="M9" i="2" a="1"/>
  <c r="M9" i="2" s="1"/>
  <c r="J9" i="2"/>
  <c r="M8" i="2"/>
  <c r="Q4" i="1" a="1"/>
  <c r="Q4" i="1" s="1"/>
  <c r="P4" i="1" a="1"/>
  <c r="P4" i="1" s="1"/>
  <c r="O4" i="1" a="1"/>
  <c r="O4" i="1" s="1"/>
  <c r="N4" i="1" a="1"/>
  <c r="N4" i="1" s="1"/>
  <c r="M4" i="1" a="1"/>
  <c r="M4" i="1" s="1"/>
  <c r="L4" i="1" a="1"/>
  <c r="L4" i="1" s="1"/>
  <c r="M3" i="1"/>
  <c r="N3" i="1"/>
  <c r="O3" i="1"/>
  <c r="P3" i="1"/>
  <c r="Q3" i="1"/>
  <c r="L3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<sst xmlns="http://schemas.openxmlformats.org/spreadsheetml/2006/main" count="46" uniqueCount="21">
  <si>
    <t>Input</t>
  </si>
  <si>
    <t>Energy Consumption (GJ)</t>
  </si>
  <si>
    <t>Ouput</t>
  </si>
  <si>
    <t>Total GHG Emissions (metric tons)2</t>
  </si>
  <si>
    <t> Recyclable or Reusable Packaging(%)</t>
  </si>
  <si>
    <t>Fresh Water Withdrawn</t>
  </si>
  <si>
    <t>Scope 1 — Direct GHG Emissions (metric tons)</t>
  </si>
  <si>
    <t>Scope 2 — Indirect GHG Emissions (metric tons)3</t>
  </si>
  <si>
    <t>Lamda</t>
  </si>
  <si>
    <t>Unit</t>
  </si>
  <si>
    <t>Sum</t>
  </si>
  <si>
    <t>Phi</t>
  </si>
  <si>
    <t>TE = 1/PHI</t>
  </si>
  <si>
    <t>LHS</t>
  </si>
  <si>
    <t>RHS</t>
  </si>
  <si>
    <t>Total Output</t>
  </si>
  <si>
    <t>Output</t>
  </si>
  <si>
    <t>Total output</t>
  </si>
  <si>
    <t>Sr. No</t>
  </si>
  <si>
    <t>Year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</si>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</sst>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578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3" fontId="0" fillId="3" borderId="0" xfId="0" applyNumberForma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3" fontId="0" fillId="4" borderId="0" xfId="0" applyNumberFormat="1" applyFill="1"/>
    <xf numFmtId="0" fontId="0" fillId="4" borderId="0" xfId="0" applyFill="1"/>
    <xf numFmtId="0" fontId="0" fillId="0" borderId="0" xfId="0" applyFill="1" applyAlignment="1">
      <alignment wrapText="1"/>
    </xf>
    <xf numFmtId="3" fontId="0" fillId="0" borderId="0" xfId="0" applyNumberFormat="1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wrapText="1"/>
    </xf>
    <xf numFmtId="3" fontId="0" fillId="5" borderId="0" xfId="0" applyNumberFormat="1" applyFill="1"/>
    <xf numFmtId="0" fontId="0" fillId="0" borderId="0" xfId="0" applyFill="1" applyAlignment="1">
      <alignment horizont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1186-318F-45CF-B1B6-0D7E045ABCF8}">
  <dimension ref="A1:R20"/>
  <sheetViews>
    <sheetView tabSelected="1" workbookViewId="0">
      <selection activeCell="M18" sqref="M18"/>
    </sheetView>
  </sheetViews>
  <sheetFormatPr defaultRowHeight="14.5" x14ac:dyDescent="0.35"/>
  <cols>
    <col min="16" max="16384" width="8.7265625" style="14"/>
  </cols>
  <sheetData>
    <row r="1" spans="1:18" customFormat="1" x14ac:dyDescent="0.35"/>
    <row r="2" spans="1:18" customFormat="1" x14ac:dyDescent="0.35"/>
    <row r="3" spans="1:18" customFormat="1" x14ac:dyDescent="0.35"/>
    <row r="4" spans="1:18" customFormat="1" x14ac:dyDescent="0.35"/>
    <row r="5" spans="1:18" customFormat="1" x14ac:dyDescent="0.35">
      <c r="B5" s="8" t="s">
        <v>0</v>
      </c>
      <c r="C5" s="8"/>
      <c r="D5" s="4" t="s">
        <v>2</v>
      </c>
      <c r="E5" s="4"/>
      <c r="F5" s="4"/>
      <c r="G5" s="4"/>
      <c r="H5" s="15"/>
    </row>
    <row r="6" spans="1:18" ht="101.5" x14ac:dyDescent="0.35">
      <c r="B6" s="9" t="s">
        <v>1</v>
      </c>
      <c r="C6" s="9" t="s">
        <v>4</v>
      </c>
      <c r="D6" s="5" t="s">
        <v>6</v>
      </c>
      <c r="E6" s="5" t="s">
        <v>7</v>
      </c>
      <c r="F6" s="5" t="s">
        <v>3</v>
      </c>
      <c r="G6" s="5" t="s">
        <v>5</v>
      </c>
      <c r="H6" s="16" t="s">
        <v>15</v>
      </c>
      <c r="I6" s="12" t="s">
        <v>8</v>
      </c>
      <c r="J6" s="5" t="s">
        <v>9</v>
      </c>
      <c r="M6" s="8" t="s">
        <v>0</v>
      </c>
      <c r="N6" s="8"/>
      <c r="O6" s="15" t="s">
        <v>16</v>
      </c>
      <c r="P6" s="18"/>
      <c r="Q6" s="18"/>
      <c r="R6" s="18"/>
    </row>
    <row r="7" spans="1:18" ht="72.5" x14ac:dyDescent="0.35">
      <c r="A7">
        <v>2019</v>
      </c>
      <c r="B7" s="10">
        <v>65349</v>
      </c>
      <c r="C7" s="10">
        <v>43</v>
      </c>
      <c r="D7" s="6">
        <v>2498</v>
      </c>
      <c r="E7" s="7">
        <v>423</v>
      </c>
      <c r="F7" s="6">
        <v>2921</v>
      </c>
      <c r="G7" s="6">
        <v>63.2</v>
      </c>
      <c r="H7" s="17">
        <f>SUM(D7:G7)</f>
        <v>5905.2</v>
      </c>
      <c r="I7" s="13">
        <v>0</v>
      </c>
      <c r="J7" s="6">
        <v>4</v>
      </c>
      <c r="M7" s="9" t="s">
        <v>1</v>
      </c>
      <c r="N7" s="9" t="s">
        <v>4</v>
      </c>
      <c r="O7" s="5" t="s">
        <v>17</v>
      </c>
      <c r="P7" s="12"/>
      <c r="Q7" s="12"/>
      <c r="R7" s="12"/>
    </row>
    <row r="8" spans="1:18" x14ac:dyDescent="0.35">
      <c r="A8">
        <v>2020</v>
      </c>
      <c r="B8" s="11">
        <v>62816</v>
      </c>
      <c r="C8" s="11">
        <v>55</v>
      </c>
      <c r="D8" s="7">
        <v>2221</v>
      </c>
      <c r="E8" s="7">
        <v>392</v>
      </c>
      <c r="F8" s="7">
        <v>2613</v>
      </c>
      <c r="G8" s="7">
        <v>67</v>
      </c>
      <c r="H8" s="17">
        <f t="shared" ref="H8:H10" si="0">SUM(D8:G8)</f>
        <v>5293</v>
      </c>
      <c r="I8" s="14">
        <v>5.2041704279304213E-17</v>
      </c>
      <c r="J8" t="s">
        <v>10</v>
      </c>
      <c r="L8" t="s">
        <v>13</v>
      </c>
      <c r="M8">
        <f>SUMPRODUCT(B7:B10,$I$7:$I$10)</f>
        <v>62339.999999999993</v>
      </c>
      <c r="N8">
        <f t="shared" ref="N8:O8" si="1">SUMPRODUCT(C7:C10,$I$7:$I$10)</f>
        <v>78.999999999999986</v>
      </c>
      <c r="O8">
        <f t="shared" si="1"/>
        <v>2159.9999999999995</v>
      </c>
    </row>
    <row r="9" spans="1:18" x14ac:dyDescent="0.35">
      <c r="A9">
        <v>2021</v>
      </c>
      <c r="B9" s="11">
        <v>63077</v>
      </c>
      <c r="C9" s="11">
        <v>73</v>
      </c>
      <c r="D9" s="7">
        <v>2238</v>
      </c>
      <c r="E9" s="7">
        <v>160</v>
      </c>
      <c r="F9" s="7">
        <v>2398</v>
      </c>
      <c r="G9" s="7">
        <v>69.400000000000006</v>
      </c>
      <c r="H9" s="17">
        <f t="shared" si="0"/>
        <v>4865.3999999999996</v>
      </c>
      <c r="I9" s="14">
        <v>0</v>
      </c>
      <c r="J9" s="1">
        <f>SUM(I7:I10)</f>
        <v>0.99999999999999989</v>
      </c>
      <c r="L9" t="s">
        <v>14</v>
      </c>
      <c r="M9" cm="1">
        <f t="array" ref="M9">INDEX(B7:B10,J7)</f>
        <v>62340</v>
      </c>
      <c r="N9" cm="1">
        <f t="array" ref="N9">INDEX(C7:C10,J7)</f>
        <v>79</v>
      </c>
      <c r="O9" cm="1">
        <f t="array" ref="O9" xml:space="preserve"> J11*INDEX(H7:H10,J7)</f>
        <v>2160</v>
      </c>
    </row>
    <row r="10" spans="1:18" x14ac:dyDescent="0.35">
      <c r="A10">
        <v>2022</v>
      </c>
      <c r="B10" s="11">
        <v>62340</v>
      </c>
      <c r="C10" s="11">
        <v>79</v>
      </c>
      <c r="D10" s="7">
        <v>2160</v>
      </c>
      <c r="E10" s="7">
        <v>156</v>
      </c>
      <c r="F10" s="7">
        <v>2316</v>
      </c>
      <c r="G10" s="7">
        <v>68.599999999999994</v>
      </c>
      <c r="H10" s="17">
        <f t="shared" si="0"/>
        <v>4700.6000000000004</v>
      </c>
      <c r="I10" s="7">
        <v>0.99999999999999989</v>
      </c>
      <c r="J10" t="s">
        <v>11</v>
      </c>
      <c r="L10" s="2"/>
      <c r="M10" s="3"/>
      <c r="N10" s="3"/>
      <c r="O10" s="3"/>
    </row>
    <row r="11" spans="1:18" x14ac:dyDescent="0.35">
      <c r="J11">
        <v>0.45951580649278811</v>
      </c>
    </row>
    <row r="12" spans="1:18" x14ac:dyDescent="0.35">
      <c r="J12" t="s">
        <v>12</v>
      </c>
    </row>
    <row r="13" spans="1:18" x14ac:dyDescent="0.35">
      <c r="J13">
        <f>1/J11</f>
        <v>2.1762037037037039</v>
      </c>
    </row>
    <row r="16" spans="1:18" x14ac:dyDescent="0.35">
      <c r="G16" s="19" t="s">
        <v>18</v>
      </c>
      <c r="H16" s="19" t="s">
        <v>19</v>
      </c>
      <c r="I16" s="19" t="s">
        <v>11</v>
      </c>
      <c r="J16" s="19" t="s">
        <v>20</v>
      </c>
    </row>
    <row r="17" spans="7:10" x14ac:dyDescent="0.35">
      <c r="G17">
        <v>1</v>
      </c>
      <c r="H17">
        <v>2019</v>
      </c>
      <c r="I17">
        <v>0.42301700196437036</v>
      </c>
      <c r="J17">
        <v>2.3639711769415532</v>
      </c>
    </row>
    <row r="18" spans="7:10" x14ac:dyDescent="0.35">
      <c r="G18">
        <v>2</v>
      </c>
      <c r="H18">
        <v>2020</v>
      </c>
      <c r="I18">
        <v>0.41961080672586426</v>
      </c>
      <c r="J18">
        <v>2.383160738406124</v>
      </c>
    </row>
    <row r="19" spans="7:10" x14ac:dyDescent="0.35">
      <c r="G19">
        <v>3</v>
      </c>
      <c r="H19">
        <v>2021</v>
      </c>
      <c r="I19">
        <v>0.46235500575613958</v>
      </c>
      <c r="J19">
        <v>2.1628402148790213</v>
      </c>
    </row>
    <row r="20" spans="7:10" x14ac:dyDescent="0.35">
      <c r="G20">
        <v>4</v>
      </c>
      <c r="H20">
        <v>2022</v>
      </c>
      <c r="I20">
        <v>0.45951580649278811</v>
      </c>
      <c r="J20">
        <v>2.1762037037037039</v>
      </c>
    </row>
  </sheetData>
  <mergeCells count="3">
    <mergeCell ref="B5:C5"/>
    <mergeCell ref="D5:G5"/>
    <mergeCell ref="M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0178-50D9-49C5-A793-83CA9B2CCFA8}">
  <dimension ref="A1:Q8"/>
  <sheetViews>
    <sheetView workbookViewId="0">
      <selection activeCell="I6" sqref="I6"/>
    </sheetView>
  </sheetViews>
  <sheetFormatPr defaultRowHeight="14.5" x14ac:dyDescent="0.35"/>
  <sheetData>
    <row r="1" spans="1:17" ht="101.5" x14ac:dyDescent="0.35">
      <c r="B1" s="9" t="s">
        <v>1</v>
      </c>
      <c r="C1" s="9" t="s">
        <v>4</v>
      </c>
      <c r="D1" s="5" t="s">
        <v>6</v>
      </c>
      <c r="E1" s="5" t="s">
        <v>7</v>
      </c>
      <c r="F1" s="5" t="s">
        <v>3</v>
      </c>
      <c r="G1" s="5" t="s">
        <v>5</v>
      </c>
      <c r="H1" s="12" t="s">
        <v>8</v>
      </c>
      <c r="I1" s="5" t="s">
        <v>9</v>
      </c>
      <c r="L1" s="8" t="s">
        <v>0</v>
      </c>
      <c r="M1" s="8"/>
      <c r="N1" s="4" t="s">
        <v>2</v>
      </c>
      <c r="O1" s="4"/>
      <c r="P1" s="4"/>
      <c r="Q1" s="4"/>
    </row>
    <row r="2" spans="1:17" ht="101.5" x14ac:dyDescent="0.35">
      <c r="A2">
        <v>2019</v>
      </c>
      <c r="B2" s="10">
        <v>65349</v>
      </c>
      <c r="C2" s="10">
        <v>43</v>
      </c>
      <c r="D2" s="6">
        <v>2498</v>
      </c>
      <c r="E2" s="7">
        <v>423</v>
      </c>
      <c r="F2" s="6">
        <v>2921</v>
      </c>
      <c r="G2" s="6">
        <v>63.2</v>
      </c>
      <c r="H2" s="13">
        <v>2.489462137816996E-13</v>
      </c>
      <c r="I2" s="6">
        <v>3</v>
      </c>
      <c r="L2" s="9" t="s">
        <v>1</v>
      </c>
      <c r="M2" s="9" t="s">
        <v>4</v>
      </c>
      <c r="N2" s="5" t="s">
        <v>6</v>
      </c>
      <c r="O2" s="5" t="s">
        <v>7</v>
      </c>
      <c r="P2" s="5" t="s">
        <v>3</v>
      </c>
      <c r="Q2" s="5" t="s">
        <v>5</v>
      </c>
    </row>
    <row r="3" spans="1:17" x14ac:dyDescent="0.35">
      <c r="A3">
        <v>2020</v>
      </c>
      <c r="B3" s="11">
        <v>62816</v>
      </c>
      <c r="C3" s="11">
        <v>55</v>
      </c>
      <c r="D3" s="7">
        <v>2221</v>
      </c>
      <c r="E3" s="7">
        <v>392</v>
      </c>
      <c r="F3" s="7">
        <v>2613</v>
      </c>
      <c r="G3" s="7">
        <v>67</v>
      </c>
      <c r="H3" s="14">
        <v>0</v>
      </c>
      <c r="I3" t="s">
        <v>10</v>
      </c>
      <c r="K3" t="s">
        <v>13</v>
      </c>
      <c r="L3">
        <f>SUMPRODUCT(B2:B5,$H$2:$H$5)</f>
        <v>63077.00000000056</v>
      </c>
      <c r="M3">
        <f t="shared" ref="M3:Q3" si="0">SUMPRODUCT(C2:C5,$H$2:$H$5)</f>
        <v>72.999999999992525</v>
      </c>
      <c r="N3">
        <f t="shared" si="0"/>
        <v>2238.0000000000646</v>
      </c>
      <c r="O3">
        <f t="shared" si="0"/>
        <v>160.00000000006546</v>
      </c>
      <c r="P3">
        <f t="shared" si="0"/>
        <v>2398.0000000001301</v>
      </c>
      <c r="Q3">
        <f t="shared" si="0"/>
        <v>69.399999999998457</v>
      </c>
    </row>
    <row r="4" spans="1:17" x14ac:dyDescent="0.35">
      <c r="A4">
        <v>2021</v>
      </c>
      <c r="B4" s="11">
        <v>63077</v>
      </c>
      <c r="C4" s="11">
        <v>73</v>
      </c>
      <c r="D4" s="7">
        <v>2238</v>
      </c>
      <c r="E4" s="7">
        <v>160</v>
      </c>
      <c r="F4" s="7">
        <v>2398</v>
      </c>
      <c r="G4" s="7">
        <v>69.400000000000006</v>
      </c>
      <c r="H4" s="14">
        <v>0.99999999999975098</v>
      </c>
      <c r="I4" s="1">
        <f>SUM(H2:H5)</f>
        <v>0.99999999999999989</v>
      </c>
      <c r="K4" t="s">
        <v>14</v>
      </c>
      <c r="L4" cm="1">
        <f t="array" ref="L4">INDEX(B2:B5,I2)</f>
        <v>63077</v>
      </c>
      <c r="M4" cm="1">
        <f t="array" ref="M4">INDEX(C2:C5,I2)</f>
        <v>73</v>
      </c>
      <c r="N4" cm="1">
        <f t="array" ref="N4">I6*INDEX(D2:D5,I2)</f>
        <v>2238</v>
      </c>
      <c r="O4" cm="1">
        <f t="array" ref="O4">I6*INDEX(E2:E5,I2)</f>
        <v>160</v>
      </c>
      <c r="P4" cm="1">
        <f t="array" ref="P4">I6*INDEX(F2:F5,I2)</f>
        <v>2398</v>
      </c>
      <c r="Q4" cm="1">
        <f t="array" ref="Q4">I6*INDEX(G2:G5,I2)</f>
        <v>69.400000000000006</v>
      </c>
    </row>
    <row r="5" spans="1:17" x14ac:dyDescent="0.35">
      <c r="A5">
        <v>2022</v>
      </c>
      <c r="B5" s="11">
        <v>62340</v>
      </c>
      <c r="C5" s="11">
        <v>79</v>
      </c>
      <c r="D5" s="7">
        <v>2160</v>
      </c>
      <c r="E5" s="7">
        <v>156</v>
      </c>
      <c r="F5" s="7">
        <v>2316</v>
      </c>
      <c r="G5" s="7">
        <v>68.599999999999994</v>
      </c>
      <c r="H5" s="7">
        <v>0</v>
      </c>
      <c r="I5" t="s">
        <v>11</v>
      </c>
      <c r="K5" s="2"/>
      <c r="L5" s="3"/>
      <c r="M5" s="3"/>
      <c r="N5" s="3"/>
    </row>
    <row r="6" spans="1:17" x14ac:dyDescent="0.35">
      <c r="I6">
        <v>1</v>
      </c>
    </row>
    <row r="7" spans="1:17" x14ac:dyDescent="0.35">
      <c r="I7" t="s">
        <v>12</v>
      </c>
    </row>
    <row r="8" spans="1:17" x14ac:dyDescent="0.35">
      <c r="I8">
        <f xml:space="preserve"> 1/I6</f>
        <v>1</v>
      </c>
    </row>
  </sheetData>
  <mergeCells count="2">
    <mergeCell ref="L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P&amp;G (2)</vt:lpstr>
      <vt:lpstr>P&amp;G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2023-12-05T18:23:07Z</dcterms:created>
  <dcterms:modified xsi:type="dcterms:W3CDTF">2023-12-05T18:56:51Z</dcterms:modified>
</cp:coreProperties>
</file>